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Users\Lenka\Desktop\"/>
    </mc:Choice>
  </mc:AlternateContent>
  <bookViews>
    <workbookView xWindow="0" yWindow="0" windowWidth="0" windowHeight="0"/>
  </bookViews>
  <sheets>
    <sheet name="Rekapitulace stavby" sheetId="1" r:id="rId1"/>
    <sheet name="001 - Demolice garáží st...." sheetId="2" r:id="rId2"/>
    <sheet name="002 - Stavební úpravy gar..." sheetId="3" r:id="rId3"/>
    <sheet name="003 - Vedlejší a ostatní ..." sheetId="4" r:id="rId4"/>
    <sheet name="Seznam figur" sheetId="5" r:id="rId5"/>
  </sheets>
  <definedNames>
    <definedName name="_xlnm.Print_Area" localSheetId="0">'Rekapitulace stavby'!$D$4:$AO$76,'Rekapitulace stavby'!$C$82:$AQ$98</definedName>
    <definedName name="_xlnm.Print_Titles" localSheetId="0">'Rekapitulace stavby'!$92:$92</definedName>
    <definedName name="_xlnm._FilterDatabase" localSheetId="1" hidden="1">'001 - Demolice garáží st....'!$C$118:$K$130</definedName>
    <definedName name="_xlnm.Print_Area" localSheetId="1">'001 - Demolice garáží st....'!$C$4:$J$76,'001 - Demolice garáží st....'!$C$82:$J$100,'001 - Demolice garáží st....'!$C$106:$K$130</definedName>
    <definedName name="_xlnm.Print_Titles" localSheetId="1">'001 - Demolice garáží st....'!$118:$118</definedName>
    <definedName name="_xlnm._FilterDatabase" localSheetId="2" hidden="1">'002 - Stavební úpravy gar...'!$C$133:$K$437</definedName>
    <definedName name="_xlnm.Print_Area" localSheetId="2">'002 - Stavební úpravy gar...'!$C$4:$J$76,'002 - Stavební úpravy gar...'!$C$82:$J$115,'002 - Stavební úpravy gar...'!$C$121:$K$437</definedName>
    <definedName name="_xlnm.Print_Titles" localSheetId="2">'002 - Stavební úpravy gar...'!$133:$133</definedName>
    <definedName name="_xlnm._FilterDatabase" localSheetId="3" hidden="1">'003 - Vedlejší a ostatní ...'!$C$119:$K$127</definedName>
    <definedName name="_xlnm.Print_Area" localSheetId="3">'003 - Vedlejší a ostatní ...'!$C$4:$J$76,'003 - Vedlejší a ostatní ...'!$C$82:$J$101,'003 - Vedlejší a ostatní ...'!$C$107:$K$127</definedName>
    <definedName name="_xlnm.Print_Titles" localSheetId="3">'003 - Vedlejší a ostatní ...'!$119:$119</definedName>
    <definedName name="_xlnm.Print_Area" localSheetId="4">'Seznam figur'!$C$4:$G$192</definedName>
    <definedName name="_xlnm.Print_Titles" localSheetId="4">'Seznam figur'!$9:$9</definedName>
  </definedNames>
  <calcPr/>
</workbook>
</file>

<file path=xl/calcChain.xml><?xml version="1.0" encoding="utf-8"?>
<calcChain xmlns="http://schemas.openxmlformats.org/spreadsheetml/2006/main">
  <c i="5" l="1" r="D7"/>
  <c i="4" r="J37"/>
  <c r="J36"/>
  <c i="1" r="AY97"/>
  <c i="4" r="J35"/>
  <c i="1" r="AX97"/>
  <c i="4" r="BI127"/>
  <c r="BH127"/>
  <c r="BG127"/>
  <c r="BF127"/>
  <c r="T127"/>
  <c r="T126"/>
  <c r="R127"/>
  <c r="R126"/>
  <c r="P127"/>
  <c r="P126"/>
  <c r="BI125"/>
  <c r="BH125"/>
  <c r="BG125"/>
  <c r="BF125"/>
  <c r="T125"/>
  <c r="T124"/>
  <c r="R125"/>
  <c r="R124"/>
  <c r="P125"/>
  <c r="P124"/>
  <c r="BI123"/>
  <c r="BH123"/>
  <c r="BG123"/>
  <c r="BF123"/>
  <c r="T123"/>
  <c r="T122"/>
  <c r="T121"/>
  <c r="T120"/>
  <c r="R123"/>
  <c r="R122"/>
  <c r="R121"/>
  <c r="R120"/>
  <c r="P123"/>
  <c r="P122"/>
  <c r="P121"/>
  <c r="P120"/>
  <c i="1" r="AU97"/>
  <c i="4" r="J117"/>
  <c r="J116"/>
  <c r="F116"/>
  <c r="F114"/>
  <c r="E112"/>
  <c r="J92"/>
  <c r="J91"/>
  <c r="F91"/>
  <c r="F89"/>
  <c r="E87"/>
  <c r="J18"/>
  <c r="E18"/>
  <c r="F117"/>
  <c r="J17"/>
  <c r="J12"/>
  <c r="J89"/>
  <c r="E7"/>
  <c r="E85"/>
  <c i="3" r="J37"/>
  <c r="J36"/>
  <c i="1" r="AY96"/>
  <c i="3" r="J35"/>
  <c i="1" r="AX96"/>
  <c i="3" r="BI436"/>
  <c r="BH436"/>
  <c r="BG436"/>
  <c r="BF436"/>
  <c r="T436"/>
  <c r="R436"/>
  <c r="P436"/>
  <c r="BI434"/>
  <c r="BH434"/>
  <c r="BG434"/>
  <c r="BF434"/>
  <c r="T434"/>
  <c r="R434"/>
  <c r="P434"/>
  <c r="BI424"/>
  <c r="BH424"/>
  <c r="BG424"/>
  <c r="BF424"/>
  <c r="T424"/>
  <c r="R424"/>
  <c r="P424"/>
  <c r="BI422"/>
  <c r="BH422"/>
  <c r="BG422"/>
  <c r="BF422"/>
  <c r="T422"/>
  <c r="R422"/>
  <c r="P422"/>
  <c r="BI420"/>
  <c r="BH420"/>
  <c r="BG420"/>
  <c r="BF420"/>
  <c r="T420"/>
  <c r="R420"/>
  <c r="P420"/>
  <c r="BI418"/>
  <c r="BH418"/>
  <c r="BG418"/>
  <c r="BF418"/>
  <c r="T418"/>
  <c r="R418"/>
  <c r="P418"/>
  <c r="BI416"/>
  <c r="BH416"/>
  <c r="BG416"/>
  <c r="BF416"/>
  <c r="T416"/>
  <c r="R416"/>
  <c r="P416"/>
  <c r="BI414"/>
  <c r="BH414"/>
  <c r="BG414"/>
  <c r="BF414"/>
  <c r="T414"/>
  <c r="R414"/>
  <c r="P414"/>
  <c r="BI412"/>
  <c r="BH412"/>
  <c r="BG412"/>
  <c r="BF412"/>
  <c r="T412"/>
  <c r="R412"/>
  <c r="P412"/>
  <c r="BI410"/>
  <c r="BH410"/>
  <c r="BG410"/>
  <c r="BF410"/>
  <c r="T410"/>
  <c r="R410"/>
  <c r="P410"/>
  <c r="BI408"/>
  <c r="BH408"/>
  <c r="BG408"/>
  <c r="BF408"/>
  <c r="T408"/>
  <c r="R408"/>
  <c r="P408"/>
  <c r="BI404"/>
  <c r="BH404"/>
  <c r="BG404"/>
  <c r="BF404"/>
  <c r="T404"/>
  <c r="R404"/>
  <c r="P404"/>
  <c r="BI402"/>
  <c r="BH402"/>
  <c r="BG402"/>
  <c r="BF402"/>
  <c r="T402"/>
  <c r="R402"/>
  <c r="P402"/>
  <c r="BI400"/>
  <c r="BH400"/>
  <c r="BG400"/>
  <c r="BF400"/>
  <c r="T400"/>
  <c r="R400"/>
  <c r="P400"/>
  <c r="BI399"/>
  <c r="BH399"/>
  <c r="BG399"/>
  <c r="BF399"/>
  <c r="T399"/>
  <c r="R399"/>
  <c r="P399"/>
  <c r="BI397"/>
  <c r="BH397"/>
  <c r="BG397"/>
  <c r="BF397"/>
  <c r="T397"/>
  <c r="R397"/>
  <c r="P397"/>
  <c r="BI395"/>
  <c r="BH395"/>
  <c r="BG395"/>
  <c r="BF395"/>
  <c r="T395"/>
  <c r="R395"/>
  <c r="P395"/>
  <c r="BI393"/>
  <c r="BH393"/>
  <c r="BG393"/>
  <c r="BF393"/>
  <c r="T393"/>
  <c r="R393"/>
  <c r="P393"/>
  <c r="BI391"/>
  <c r="BH391"/>
  <c r="BG391"/>
  <c r="BF391"/>
  <c r="T391"/>
  <c r="R391"/>
  <c r="P391"/>
  <c r="BI389"/>
  <c r="BH389"/>
  <c r="BG389"/>
  <c r="BF389"/>
  <c r="T389"/>
  <c r="R389"/>
  <c r="P389"/>
  <c r="BI387"/>
  <c r="BH387"/>
  <c r="BG387"/>
  <c r="BF387"/>
  <c r="T387"/>
  <c r="R387"/>
  <c r="P387"/>
  <c r="BI385"/>
  <c r="BH385"/>
  <c r="BG385"/>
  <c r="BF385"/>
  <c r="T385"/>
  <c r="R385"/>
  <c r="P385"/>
  <c r="BI383"/>
  <c r="BH383"/>
  <c r="BG383"/>
  <c r="BF383"/>
  <c r="T383"/>
  <c r="R383"/>
  <c r="P383"/>
  <c r="BI379"/>
  <c r="BH379"/>
  <c r="BG379"/>
  <c r="BF379"/>
  <c r="T379"/>
  <c r="R379"/>
  <c r="P379"/>
  <c r="BI377"/>
  <c r="BH377"/>
  <c r="BG377"/>
  <c r="BF377"/>
  <c r="T377"/>
  <c r="R377"/>
  <c r="P377"/>
  <c r="BI375"/>
  <c r="BH375"/>
  <c r="BG375"/>
  <c r="BF375"/>
  <c r="T375"/>
  <c r="R375"/>
  <c r="P375"/>
  <c r="BI373"/>
  <c r="BH373"/>
  <c r="BG373"/>
  <c r="BF373"/>
  <c r="T373"/>
  <c r="R373"/>
  <c r="P373"/>
  <c r="BI367"/>
  <c r="BH367"/>
  <c r="BG367"/>
  <c r="BF367"/>
  <c r="T367"/>
  <c r="R367"/>
  <c r="P367"/>
  <c r="BI363"/>
  <c r="BH363"/>
  <c r="BG363"/>
  <c r="BF363"/>
  <c r="T363"/>
  <c r="R363"/>
  <c r="P363"/>
  <c r="BI361"/>
  <c r="BH361"/>
  <c r="BG361"/>
  <c r="BF361"/>
  <c r="T361"/>
  <c r="R361"/>
  <c r="P361"/>
  <c r="BI359"/>
  <c r="BH359"/>
  <c r="BG359"/>
  <c r="BF359"/>
  <c r="T359"/>
  <c r="R359"/>
  <c r="P359"/>
  <c r="BI355"/>
  <c r="BH355"/>
  <c r="BG355"/>
  <c r="BF355"/>
  <c r="T355"/>
  <c r="R355"/>
  <c r="P355"/>
  <c r="BI353"/>
  <c r="BH353"/>
  <c r="BG353"/>
  <c r="BF353"/>
  <c r="T353"/>
  <c r="R353"/>
  <c r="P353"/>
  <c r="BI351"/>
  <c r="BH351"/>
  <c r="BG351"/>
  <c r="BF351"/>
  <c r="T351"/>
  <c r="R351"/>
  <c r="P351"/>
  <c r="BI350"/>
  <c r="BH350"/>
  <c r="BG350"/>
  <c r="BF350"/>
  <c r="T350"/>
  <c r="R350"/>
  <c r="P350"/>
  <c r="BI348"/>
  <c r="BH348"/>
  <c r="BG348"/>
  <c r="BF348"/>
  <c r="T348"/>
  <c r="R348"/>
  <c r="P348"/>
  <c r="BI346"/>
  <c r="BH346"/>
  <c r="BG346"/>
  <c r="BF346"/>
  <c r="T346"/>
  <c r="R346"/>
  <c r="P346"/>
  <c r="BI344"/>
  <c r="BH344"/>
  <c r="BG344"/>
  <c r="BF344"/>
  <c r="T344"/>
  <c r="R344"/>
  <c r="P344"/>
  <c r="BI342"/>
  <c r="BH342"/>
  <c r="BG342"/>
  <c r="BF342"/>
  <c r="T342"/>
  <c r="R342"/>
  <c r="P342"/>
  <c r="BI339"/>
  <c r="BH339"/>
  <c r="BG339"/>
  <c r="BF339"/>
  <c r="T339"/>
  <c r="R339"/>
  <c r="P339"/>
  <c r="BI337"/>
  <c r="BH337"/>
  <c r="BG337"/>
  <c r="BF337"/>
  <c r="T337"/>
  <c r="R337"/>
  <c r="P337"/>
  <c r="BI335"/>
  <c r="BH335"/>
  <c r="BG335"/>
  <c r="BF335"/>
  <c r="T335"/>
  <c r="R335"/>
  <c r="P335"/>
  <c r="BI331"/>
  <c r="BH331"/>
  <c r="BG331"/>
  <c r="BF331"/>
  <c r="T331"/>
  <c r="R331"/>
  <c r="P331"/>
  <c r="BI329"/>
  <c r="BH329"/>
  <c r="BG329"/>
  <c r="BF329"/>
  <c r="T329"/>
  <c r="R329"/>
  <c r="P329"/>
  <c r="BI327"/>
  <c r="BH327"/>
  <c r="BG327"/>
  <c r="BF327"/>
  <c r="T327"/>
  <c r="R327"/>
  <c r="P327"/>
  <c r="BI323"/>
  <c r="BH323"/>
  <c r="BG323"/>
  <c r="BF323"/>
  <c r="T323"/>
  <c r="R323"/>
  <c r="P323"/>
  <c r="BI319"/>
  <c r="BH319"/>
  <c r="BG319"/>
  <c r="BF319"/>
  <c r="T319"/>
  <c r="R319"/>
  <c r="P319"/>
  <c r="BI315"/>
  <c r="BH315"/>
  <c r="BG315"/>
  <c r="BF315"/>
  <c r="T315"/>
  <c r="R315"/>
  <c r="P315"/>
  <c r="BI312"/>
  <c r="BH312"/>
  <c r="BG312"/>
  <c r="BF312"/>
  <c r="T312"/>
  <c r="T311"/>
  <c r="R312"/>
  <c r="R311"/>
  <c r="P312"/>
  <c r="P311"/>
  <c r="BI310"/>
  <c r="BH310"/>
  <c r="BG310"/>
  <c r="BF310"/>
  <c r="T310"/>
  <c r="R310"/>
  <c r="P310"/>
  <c r="BI309"/>
  <c r="BH309"/>
  <c r="BG309"/>
  <c r="BF309"/>
  <c r="T309"/>
  <c r="R309"/>
  <c r="P309"/>
  <c r="BI307"/>
  <c r="BH307"/>
  <c r="BG307"/>
  <c r="BF307"/>
  <c r="T307"/>
  <c r="R307"/>
  <c r="P307"/>
  <c r="BI306"/>
  <c r="BH306"/>
  <c r="BG306"/>
  <c r="BF306"/>
  <c r="T306"/>
  <c r="R306"/>
  <c r="P306"/>
  <c r="BI304"/>
  <c r="BH304"/>
  <c r="BG304"/>
  <c r="BF304"/>
  <c r="T304"/>
  <c r="R304"/>
  <c r="P304"/>
  <c r="BI303"/>
  <c r="BH303"/>
  <c r="BG303"/>
  <c r="BF303"/>
  <c r="T303"/>
  <c r="R303"/>
  <c r="P303"/>
  <c r="BI301"/>
  <c r="BH301"/>
  <c r="BG301"/>
  <c r="BF301"/>
  <c r="T301"/>
  <c r="R301"/>
  <c r="P301"/>
  <c r="BI300"/>
  <c r="BH300"/>
  <c r="BG300"/>
  <c r="BF300"/>
  <c r="T300"/>
  <c r="R300"/>
  <c r="P300"/>
  <c r="BI299"/>
  <c r="BH299"/>
  <c r="BG299"/>
  <c r="BF299"/>
  <c r="T299"/>
  <c r="R299"/>
  <c r="P299"/>
  <c r="BI297"/>
  <c r="BH297"/>
  <c r="BG297"/>
  <c r="BF297"/>
  <c r="T297"/>
  <c r="R297"/>
  <c r="P297"/>
  <c r="BI295"/>
  <c r="BH295"/>
  <c r="BG295"/>
  <c r="BF295"/>
  <c r="T295"/>
  <c r="R295"/>
  <c r="P295"/>
  <c r="BI293"/>
  <c r="BH293"/>
  <c r="BG293"/>
  <c r="BF293"/>
  <c r="T293"/>
  <c r="R293"/>
  <c r="P293"/>
  <c r="BI289"/>
  <c r="BH289"/>
  <c r="BG289"/>
  <c r="BF289"/>
  <c r="T289"/>
  <c r="R289"/>
  <c r="P289"/>
  <c r="BI284"/>
  <c r="BH284"/>
  <c r="BG284"/>
  <c r="BF284"/>
  <c r="T284"/>
  <c r="R284"/>
  <c r="P284"/>
  <c r="BI279"/>
  <c r="BH279"/>
  <c r="BG279"/>
  <c r="BF279"/>
  <c r="T279"/>
  <c r="R279"/>
  <c r="P279"/>
  <c r="BI271"/>
  <c r="BH271"/>
  <c r="BG271"/>
  <c r="BF271"/>
  <c r="T271"/>
  <c r="R271"/>
  <c r="P271"/>
  <c r="BI269"/>
  <c r="BH269"/>
  <c r="BG269"/>
  <c r="BF269"/>
  <c r="T269"/>
  <c r="R269"/>
  <c r="P269"/>
  <c r="BI263"/>
  <c r="BH263"/>
  <c r="BG263"/>
  <c r="BF263"/>
  <c r="T263"/>
  <c r="R263"/>
  <c r="P263"/>
  <c r="BI259"/>
  <c r="BH259"/>
  <c r="BG259"/>
  <c r="BF259"/>
  <c r="T259"/>
  <c r="R259"/>
  <c r="P259"/>
  <c r="BI254"/>
  <c r="BH254"/>
  <c r="BG254"/>
  <c r="BF254"/>
  <c r="T254"/>
  <c r="R254"/>
  <c r="P254"/>
  <c r="BI252"/>
  <c r="BH252"/>
  <c r="BG252"/>
  <c r="BF252"/>
  <c r="T252"/>
  <c r="R252"/>
  <c r="P252"/>
  <c r="BI248"/>
  <c r="BH248"/>
  <c r="BG248"/>
  <c r="BF248"/>
  <c r="T248"/>
  <c r="R248"/>
  <c r="P248"/>
  <c r="BI246"/>
  <c r="BH246"/>
  <c r="BG246"/>
  <c r="BF246"/>
  <c r="T246"/>
  <c r="R246"/>
  <c r="P246"/>
  <c r="BI241"/>
  <c r="BH241"/>
  <c r="BG241"/>
  <c r="BF241"/>
  <c r="T241"/>
  <c r="R241"/>
  <c r="P241"/>
  <c r="BI239"/>
  <c r="BH239"/>
  <c r="BG239"/>
  <c r="BF239"/>
  <c r="T239"/>
  <c r="R239"/>
  <c r="P239"/>
  <c r="BI234"/>
  <c r="BH234"/>
  <c r="BG234"/>
  <c r="BF234"/>
  <c r="T234"/>
  <c r="R234"/>
  <c r="P234"/>
  <c r="BI230"/>
  <c r="BH230"/>
  <c r="BG230"/>
  <c r="BF230"/>
  <c r="T230"/>
  <c r="R230"/>
  <c r="P230"/>
  <c r="BI228"/>
  <c r="BH228"/>
  <c r="BG228"/>
  <c r="BF228"/>
  <c r="T228"/>
  <c r="R228"/>
  <c r="P228"/>
  <c r="BI226"/>
  <c r="BH226"/>
  <c r="BG226"/>
  <c r="BF226"/>
  <c r="T226"/>
  <c r="R226"/>
  <c r="P226"/>
  <c r="BI224"/>
  <c r="BH224"/>
  <c r="BG224"/>
  <c r="BF224"/>
  <c r="T224"/>
  <c r="R224"/>
  <c r="P224"/>
  <c r="BI220"/>
  <c r="BH220"/>
  <c r="BG220"/>
  <c r="BF220"/>
  <c r="T220"/>
  <c r="R220"/>
  <c r="P220"/>
  <c r="BI215"/>
  <c r="BH215"/>
  <c r="BG215"/>
  <c r="BF215"/>
  <c r="T215"/>
  <c r="R215"/>
  <c r="P215"/>
  <c r="BI213"/>
  <c r="BH213"/>
  <c r="BG213"/>
  <c r="BF213"/>
  <c r="T213"/>
  <c r="R213"/>
  <c r="P213"/>
  <c r="BI211"/>
  <c r="BH211"/>
  <c r="BG211"/>
  <c r="BF211"/>
  <c r="T211"/>
  <c r="R211"/>
  <c r="P211"/>
  <c r="BI203"/>
  <c r="BH203"/>
  <c r="BG203"/>
  <c r="BF203"/>
  <c r="T203"/>
  <c r="R203"/>
  <c r="P203"/>
  <c r="BI201"/>
  <c r="BH201"/>
  <c r="BG201"/>
  <c r="BF201"/>
  <c r="T201"/>
  <c r="R201"/>
  <c r="P201"/>
  <c r="BI197"/>
  <c r="BH197"/>
  <c r="BG197"/>
  <c r="BF197"/>
  <c r="T197"/>
  <c r="R197"/>
  <c r="P197"/>
  <c r="BI195"/>
  <c r="BH195"/>
  <c r="BG195"/>
  <c r="BF195"/>
  <c r="T195"/>
  <c r="R195"/>
  <c r="P195"/>
  <c r="BI189"/>
  <c r="BH189"/>
  <c r="BG189"/>
  <c r="BF189"/>
  <c r="T189"/>
  <c r="R189"/>
  <c r="P189"/>
  <c r="BI186"/>
  <c r="BH186"/>
  <c r="BG186"/>
  <c r="BF186"/>
  <c r="T186"/>
  <c r="R186"/>
  <c r="P186"/>
  <c r="BI183"/>
  <c r="BH183"/>
  <c r="BG183"/>
  <c r="BF183"/>
  <c r="T183"/>
  <c r="R183"/>
  <c r="P183"/>
  <c r="BI180"/>
  <c r="BH180"/>
  <c r="BG180"/>
  <c r="BF180"/>
  <c r="T180"/>
  <c r="R180"/>
  <c r="P180"/>
  <c r="BI176"/>
  <c r="BH176"/>
  <c r="BG176"/>
  <c r="BF176"/>
  <c r="T176"/>
  <c r="R176"/>
  <c r="P176"/>
  <c r="BI175"/>
  <c r="BH175"/>
  <c r="BG175"/>
  <c r="BF175"/>
  <c r="T175"/>
  <c r="R175"/>
  <c r="P175"/>
  <c r="BI173"/>
  <c r="BH173"/>
  <c r="BG173"/>
  <c r="BF173"/>
  <c r="T173"/>
  <c r="R173"/>
  <c r="P173"/>
  <c r="BI170"/>
  <c r="BH170"/>
  <c r="BG170"/>
  <c r="BF170"/>
  <c r="T170"/>
  <c r="R170"/>
  <c r="P170"/>
  <c r="BI165"/>
  <c r="BH165"/>
  <c r="BG165"/>
  <c r="BF165"/>
  <c r="T165"/>
  <c r="R165"/>
  <c r="P165"/>
  <c r="BI161"/>
  <c r="BH161"/>
  <c r="BG161"/>
  <c r="BF161"/>
  <c r="T161"/>
  <c r="R161"/>
  <c r="P161"/>
  <c r="BI157"/>
  <c r="BH157"/>
  <c r="BG157"/>
  <c r="BF157"/>
  <c r="T157"/>
  <c r="R157"/>
  <c r="P157"/>
  <c r="BI155"/>
  <c r="BH155"/>
  <c r="BG155"/>
  <c r="BF155"/>
  <c r="T155"/>
  <c r="R155"/>
  <c r="P155"/>
  <c r="BI153"/>
  <c r="BH153"/>
  <c r="BG153"/>
  <c r="BF153"/>
  <c r="T153"/>
  <c r="R153"/>
  <c r="P153"/>
  <c r="BI149"/>
  <c r="BH149"/>
  <c r="BG149"/>
  <c r="BF149"/>
  <c r="T149"/>
  <c r="R149"/>
  <c r="P149"/>
  <c r="BI144"/>
  <c r="BH144"/>
  <c r="BG144"/>
  <c r="BF144"/>
  <c r="T144"/>
  <c r="R144"/>
  <c r="P144"/>
  <c r="BI140"/>
  <c r="BH140"/>
  <c r="BG140"/>
  <c r="BF140"/>
  <c r="T140"/>
  <c r="R140"/>
  <c r="P140"/>
  <c r="BI137"/>
  <c r="BH137"/>
  <c r="BG137"/>
  <c r="BF137"/>
  <c r="T137"/>
  <c r="R137"/>
  <c r="P137"/>
  <c r="J131"/>
  <c r="J130"/>
  <c r="F130"/>
  <c r="F128"/>
  <c r="E126"/>
  <c r="J92"/>
  <c r="J91"/>
  <c r="F91"/>
  <c r="F89"/>
  <c r="E87"/>
  <c r="J18"/>
  <c r="E18"/>
  <c r="F92"/>
  <c r="J17"/>
  <c r="J12"/>
  <c r="J128"/>
  <c r="E7"/>
  <c r="E124"/>
  <c i="2" r="J37"/>
  <c r="J36"/>
  <c i="1" r="AY95"/>
  <c i="2" r="J35"/>
  <c i="1" r="AX95"/>
  <c i="2" r="BI130"/>
  <c r="BH130"/>
  <c r="BG130"/>
  <c r="BF130"/>
  <c r="T130"/>
  <c r="R130"/>
  <c r="P130"/>
  <c r="BI128"/>
  <c r="BH128"/>
  <c r="BG128"/>
  <c r="BF128"/>
  <c r="T128"/>
  <c r="R128"/>
  <c r="P128"/>
  <c r="BI127"/>
  <c r="BH127"/>
  <c r="BG127"/>
  <c r="BF127"/>
  <c r="T127"/>
  <c r="R127"/>
  <c r="P127"/>
  <c r="BI122"/>
  <c r="BH122"/>
  <c r="BG122"/>
  <c r="BF122"/>
  <c r="T122"/>
  <c r="T121"/>
  <c r="R122"/>
  <c r="R121"/>
  <c r="P122"/>
  <c r="P121"/>
  <c r="J116"/>
  <c r="J115"/>
  <c r="F115"/>
  <c r="F113"/>
  <c r="E111"/>
  <c r="J92"/>
  <c r="J91"/>
  <c r="F91"/>
  <c r="F89"/>
  <c r="E87"/>
  <c r="J18"/>
  <c r="E18"/>
  <c r="F116"/>
  <c r="J17"/>
  <c r="J12"/>
  <c r="J113"/>
  <c r="E7"/>
  <c r="E109"/>
  <c i="1" r="L90"/>
  <c r="AM90"/>
  <c r="AM89"/>
  <c r="L89"/>
  <c r="AM87"/>
  <c r="L87"/>
  <c r="L85"/>
  <c r="L84"/>
  <c i="2" r="J128"/>
  <c r="BK127"/>
  <c r="J122"/>
  <c i="3" r="BK420"/>
  <c r="J414"/>
  <c r="J410"/>
  <c r="J400"/>
  <c r="BK377"/>
  <c r="BK363"/>
  <c r="J351"/>
  <c r="J331"/>
  <c r="J312"/>
  <c r="J307"/>
  <c r="BK293"/>
  <c r="BK259"/>
  <c r="BK248"/>
  <c r="BK241"/>
  <c r="BK228"/>
  <c r="J220"/>
  <c r="J195"/>
  <c r="J183"/>
  <c r="J155"/>
  <c r="J387"/>
  <c r="J377"/>
  <c r="BK346"/>
  <c r="J339"/>
  <c r="BK331"/>
  <c r="BK315"/>
  <c r="BK303"/>
  <c r="BK284"/>
  <c r="BK252"/>
  <c r="J226"/>
  <c r="BK211"/>
  <c r="BK165"/>
  <c r="J137"/>
  <c r="J408"/>
  <c r="J389"/>
  <c r="BK383"/>
  <c r="J361"/>
  <c r="J348"/>
  <c r="J327"/>
  <c r="BK312"/>
  <c r="J299"/>
  <c r="J271"/>
  <c r="J228"/>
  <c r="BK186"/>
  <c r="BK175"/>
  <c r="J157"/>
  <c r="BK436"/>
  <c r="BK424"/>
  <c r="J416"/>
  <c r="J402"/>
  <c r="J395"/>
  <c r="J363"/>
  <c r="BK355"/>
  <c r="J319"/>
  <c r="BK306"/>
  <c r="J297"/>
  <c r="BK263"/>
  <c r="J230"/>
  <c r="BK180"/>
  <c r="J144"/>
  <c i="4" r="J125"/>
  <c i="3" r="J161"/>
  <c r="BK140"/>
  <c r="J399"/>
  <c r="BK391"/>
  <c r="BK351"/>
  <c r="J337"/>
  <c r="J329"/>
  <c r="BK295"/>
  <c r="BK271"/>
  <c r="BK239"/>
  <c r="BK213"/>
  <c r="J175"/>
  <c r="J422"/>
  <c r="J397"/>
  <c r="BK385"/>
  <c r="J367"/>
  <c r="J350"/>
  <c r="BK344"/>
  <c r="BK319"/>
  <c r="J304"/>
  <c r="BK289"/>
  <c r="J259"/>
  <c r="BK220"/>
  <c r="BK183"/>
  <c r="J170"/>
  <c r="J140"/>
  <c r="J436"/>
  <c r="J424"/>
  <c r="BK408"/>
  <c r="BK397"/>
  <c r="BK373"/>
  <c r="BK359"/>
  <c r="BK339"/>
  <c r="BK310"/>
  <c r="BK299"/>
  <c r="J289"/>
  <c r="J234"/>
  <c r="J201"/>
  <c r="J176"/>
  <c i="4" r="BK127"/>
  <c r="BK123"/>
  <c i="2" r="BK128"/>
  <c r="J127"/>
  <c i="1" r="AS94"/>
  <c i="3" r="BK404"/>
  <c r="J379"/>
  <c r="BK367"/>
  <c r="BK353"/>
  <c r="BK337"/>
  <c r="J310"/>
  <c r="BK301"/>
  <c r="BK269"/>
  <c r="BK254"/>
  <c r="J246"/>
  <c r="BK234"/>
  <c r="BK226"/>
  <c r="J215"/>
  <c r="BK189"/>
  <c r="BK170"/>
  <c r="BK153"/>
  <c r="BK144"/>
  <c r="J418"/>
  <c r="BK393"/>
  <c r="BK327"/>
  <c r="J306"/>
  <c r="BK297"/>
  <c r="J279"/>
  <c r="BK246"/>
  <c r="BK215"/>
  <c r="J189"/>
  <c r="BK157"/>
  <c r="BK418"/>
  <c r="J404"/>
  <c r="J391"/>
  <c r="BK379"/>
  <c r="J359"/>
  <c r="J346"/>
  <c r="BK323"/>
  <c r="BK309"/>
  <c r="J284"/>
  <c r="J248"/>
  <c r="J203"/>
  <c r="BK173"/>
  <c r="BK155"/>
  <c r="BK434"/>
  <c r="J420"/>
  <c r="BK412"/>
  <c r="BK399"/>
  <c r="BK375"/>
  <c r="J342"/>
  <c r="BK307"/>
  <c r="J301"/>
  <c r="J293"/>
  <c r="J241"/>
  <c r="BK203"/>
  <c r="J197"/>
  <c r="BK149"/>
  <c i="4" r="J123"/>
  <c i="2" r="J130"/>
  <c r="BK122"/>
  <c r="BK130"/>
  <c i="3" r="BK416"/>
  <c r="J412"/>
  <c r="BK402"/>
  <c r="BK389"/>
  <c r="J375"/>
  <c r="J355"/>
  <c r="BK350"/>
  <c r="BK329"/>
  <c r="J309"/>
  <c r="BK300"/>
  <c r="J263"/>
  <c r="J252"/>
  <c r="BK230"/>
  <c r="BK224"/>
  <c r="BK201"/>
  <c r="J186"/>
  <c r="J165"/>
  <c r="J149"/>
  <c r="BK422"/>
  <c r="BK395"/>
  <c r="J385"/>
  <c r="BK348"/>
  <c r="J344"/>
  <c r="J335"/>
  <c r="J323"/>
  <c r="BK304"/>
  <c r="J269"/>
  <c r="J224"/>
  <c r="BK195"/>
  <c r="BK176"/>
  <c r="J153"/>
  <c r="BK410"/>
  <c r="J393"/>
  <c r="BK387"/>
  <c r="J373"/>
  <c r="J353"/>
  <c r="BK342"/>
  <c r="J315"/>
  <c r="J300"/>
  <c r="BK279"/>
  <c r="J239"/>
  <c r="J213"/>
  <c r="J180"/>
  <c r="BK161"/>
  <c r="BK137"/>
  <c r="J434"/>
  <c r="BK414"/>
  <c r="BK400"/>
  <c r="J383"/>
  <c r="BK361"/>
  <c r="BK335"/>
  <c r="J303"/>
  <c r="J295"/>
  <c r="J254"/>
  <c r="J211"/>
  <c r="BK197"/>
  <c r="J173"/>
  <c i="4" r="J127"/>
  <c r="BK125"/>
  <c i="2" l="1" r="R126"/>
  <c r="R120"/>
  <c r="R119"/>
  <c i="3" r="P136"/>
  <c r="T160"/>
  <c r="R182"/>
  <c r="BK194"/>
  <c r="J194"/>
  <c r="J101"/>
  <c r="R233"/>
  <c r="R305"/>
  <c r="T314"/>
  <c r="T336"/>
  <c r="T349"/>
  <c r="R352"/>
  <c r="R384"/>
  <c r="P403"/>
  <c r="P411"/>
  <c r="T417"/>
  <c r="T433"/>
  <c i="2" r="BK126"/>
  <c r="J126"/>
  <c r="J99"/>
  <c i="3" r="BK136"/>
  <c r="J136"/>
  <c r="J98"/>
  <c r="BK160"/>
  <c r="J160"/>
  <c r="J99"/>
  <c r="P182"/>
  <c r="T194"/>
  <c r="BK233"/>
  <c r="J233"/>
  <c r="J102"/>
  <c r="BK305"/>
  <c r="J305"/>
  <c r="J103"/>
  <c r="BK314"/>
  <c r="J314"/>
  <c r="J106"/>
  <c r="BK336"/>
  <c r="J336"/>
  <c r="J107"/>
  <c r="P349"/>
  <c r="P352"/>
  <c r="BK384"/>
  <c r="J384"/>
  <c r="J110"/>
  <c r="BK403"/>
  <c r="J403"/>
  <c r="J111"/>
  <c r="BK411"/>
  <c r="J411"/>
  <c r="J112"/>
  <c r="P417"/>
  <c r="P433"/>
  <c i="2" r="T126"/>
  <c r="T120"/>
  <c r="T119"/>
  <c i="3" r="R136"/>
  <c r="P160"/>
  <c r="BK182"/>
  <c r="J182"/>
  <c r="J100"/>
  <c r="R194"/>
  <c r="P233"/>
  <c r="P305"/>
  <c r="P314"/>
  <c r="P336"/>
  <c r="BK349"/>
  <c r="J349"/>
  <c r="J108"/>
  <c r="BK352"/>
  <c r="J352"/>
  <c r="J109"/>
  <c r="P384"/>
  <c r="R403"/>
  <c r="R411"/>
  <c r="BK417"/>
  <c r="J417"/>
  <c r="J113"/>
  <c r="BK433"/>
  <c r="J433"/>
  <c r="J114"/>
  <c i="2" r="P126"/>
  <c r="P120"/>
  <c r="P119"/>
  <c i="1" r="AU95"/>
  <c i="3" r="T136"/>
  <c r="R160"/>
  <c r="T182"/>
  <c r="P194"/>
  <c r="T233"/>
  <c r="T305"/>
  <c r="R314"/>
  <c r="R336"/>
  <c r="R349"/>
  <c r="T352"/>
  <c r="T384"/>
  <c r="T403"/>
  <c r="T411"/>
  <c r="R417"/>
  <c r="R433"/>
  <c r="BK311"/>
  <c r="J311"/>
  <c r="J104"/>
  <c i="2" r="BK121"/>
  <c r="J121"/>
  <c r="J98"/>
  <c i="4" r="BK122"/>
  <c r="BK124"/>
  <c r="J124"/>
  <c r="J99"/>
  <c r="BK126"/>
  <c r="J126"/>
  <c r="J100"/>
  <c r="E110"/>
  <c r="J114"/>
  <c i="3" r="BK313"/>
  <c r="J313"/>
  <c r="J105"/>
  <c i="4" r="F92"/>
  <c r="BE123"/>
  <c r="BE125"/>
  <c r="BE127"/>
  <c i="3" r="F131"/>
  <c r="BE153"/>
  <c r="BE157"/>
  <c r="BE165"/>
  <c r="BE175"/>
  <c r="BE183"/>
  <c r="BE213"/>
  <c r="BE215"/>
  <c r="BE220"/>
  <c r="BE224"/>
  <c r="BE228"/>
  <c r="BE241"/>
  <c r="BE246"/>
  <c r="BE269"/>
  <c r="BE303"/>
  <c r="BE323"/>
  <c r="BE329"/>
  <c r="BE342"/>
  <c r="BE348"/>
  <c r="BE351"/>
  <c r="BE363"/>
  <c r="BE367"/>
  <c r="BE387"/>
  <c r="BE389"/>
  <c r="BE391"/>
  <c r="BE416"/>
  <c r="BE418"/>
  <c r="BE422"/>
  <c r="BE424"/>
  <c r="BE434"/>
  <c r="BE436"/>
  <c r="E85"/>
  <c r="BE144"/>
  <c r="BE149"/>
  <c r="BE197"/>
  <c r="BE230"/>
  <c r="BE234"/>
  <c r="BE239"/>
  <c r="BE248"/>
  <c r="BE252"/>
  <c r="BE263"/>
  <c r="BE295"/>
  <c r="BE301"/>
  <c r="BE306"/>
  <c r="BE331"/>
  <c r="BE337"/>
  <c r="BE346"/>
  <c r="BE361"/>
  <c r="BE375"/>
  <c r="BE399"/>
  <c r="BE412"/>
  <c r="BE414"/>
  <c r="BE420"/>
  <c r="J89"/>
  <c r="BE137"/>
  <c r="BE140"/>
  <c r="BE161"/>
  <c r="BE170"/>
  <c r="BE176"/>
  <c r="BE180"/>
  <c r="BE186"/>
  <c r="BE189"/>
  <c r="BE195"/>
  <c r="BE226"/>
  <c r="BE254"/>
  <c r="BE259"/>
  <c r="BE271"/>
  <c r="BE279"/>
  <c r="BE299"/>
  <c r="BE300"/>
  <c r="BE307"/>
  <c r="BE309"/>
  <c r="BE310"/>
  <c r="BE353"/>
  <c r="BE355"/>
  <c r="BE359"/>
  <c r="BE373"/>
  <c r="BE377"/>
  <c r="BE400"/>
  <c r="BE402"/>
  <c r="BE404"/>
  <c r="BE408"/>
  <c r="BE410"/>
  <c r="BE155"/>
  <c r="BE173"/>
  <c r="BE201"/>
  <c r="BE203"/>
  <c r="BE211"/>
  <c r="BE284"/>
  <c r="BE289"/>
  <c r="BE293"/>
  <c r="BE297"/>
  <c r="BE304"/>
  <c r="BE312"/>
  <c r="BE315"/>
  <c r="BE319"/>
  <c r="BE327"/>
  <c r="BE335"/>
  <c r="BE339"/>
  <c r="BE344"/>
  <c r="BE350"/>
  <c r="BE379"/>
  <c r="BE383"/>
  <c r="BE385"/>
  <c r="BE393"/>
  <c r="BE395"/>
  <c r="BE397"/>
  <c i="2" r="E85"/>
  <c r="J89"/>
  <c r="F92"/>
  <c r="BE122"/>
  <c r="BE127"/>
  <c r="BE128"/>
  <c r="BE130"/>
  <c r="F34"/>
  <c i="1" r="BA95"/>
  <c i="3" r="F35"/>
  <c i="1" r="BB96"/>
  <c i="4" r="J34"/>
  <c i="1" r="AW97"/>
  <c i="4" r="F37"/>
  <c i="1" r="BD97"/>
  <c i="4" r="F34"/>
  <c i="1" r="BA97"/>
  <c i="2" r="J34"/>
  <c i="1" r="AW95"/>
  <c i="2" r="F36"/>
  <c i="1" r="BC95"/>
  <c i="3" r="F34"/>
  <c i="1" r="BA96"/>
  <c i="4" r="F35"/>
  <c i="1" r="BB97"/>
  <c i="4" r="F36"/>
  <c i="1" r="BC97"/>
  <c i="2" r="F37"/>
  <c i="1" r="BD95"/>
  <c i="3" r="J34"/>
  <c i="1" r="AW96"/>
  <c i="2" r="F35"/>
  <c i="1" r="BB95"/>
  <c i="3" r="F37"/>
  <c i="1" r="BD96"/>
  <c i="3" r="F36"/>
  <c i="1" r="BC96"/>
  <c i="3" l="1" r="T313"/>
  <c r="T135"/>
  <c r="T134"/>
  <c r="P313"/>
  <c i="4" r="BK121"/>
  <c r="J121"/>
  <c r="J97"/>
  <c i="3" r="R313"/>
  <c r="R135"/>
  <c r="R134"/>
  <c r="P135"/>
  <c r="P134"/>
  <c i="1" r="AU96"/>
  <c i="3" r="BK135"/>
  <c r="J135"/>
  <c r="J97"/>
  <c i="4" r="J122"/>
  <c r="J98"/>
  <c i="2" r="BK120"/>
  <c r="BK119"/>
  <c r="J119"/>
  <c r="J96"/>
  <c i="3" r="BK134"/>
  <c r="J134"/>
  <c i="2" r="J33"/>
  <c i="1" r="AV95"/>
  <c r="AT95"/>
  <c i="4" r="F33"/>
  <c i="1" r="AZ97"/>
  <c r="BC94"/>
  <c r="W32"/>
  <c r="BD94"/>
  <c r="W33"/>
  <c r="AU94"/>
  <c i="3" r="J33"/>
  <c i="1" r="AV96"/>
  <c r="AT96"/>
  <c i="2" r="F33"/>
  <c i="1" r="AZ95"/>
  <c i="3" r="J30"/>
  <c i="1" r="AG96"/>
  <c r="BA94"/>
  <c r="W30"/>
  <c i="4" r="J33"/>
  <c i="1" r="AV97"/>
  <c r="AT97"/>
  <c r="BB94"/>
  <c r="W31"/>
  <c i="3" r="F33"/>
  <c i="1" r="AZ96"/>
  <c i="2" l="1" r="J120"/>
  <c r="J97"/>
  <c i="4" r="BK120"/>
  <c r="J120"/>
  <c i="1" r="AN96"/>
  <c i="3" r="J96"/>
  <c r="J39"/>
  <c i="4" r="J30"/>
  <c i="1" r="AG97"/>
  <c r="AZ94"/>
  <c r="W29"/>
  <c i="2" r="J30"/>
  <c i="1" r="AG95"/>
  <c r="AX94"/>
  <c r="AW94"/>
  <c r="AK30"/>
  <c r="AY94"/>
  <c i="2" l="1" r="J39"/>
  <c i="4" r="J39"/>
  <c r="J96"/>
  <c i="1" r="AN95"/>
  <c r="AG94"/>
  <c r="AK26"/>
  <c r="AN97"/>
  <c r="AV94"/>
  <c r="AK29"/>
  <c r="AK35"/>
  <c l="1" r="AT94"/>
  <c r="AN94"/>
</calcChain>
</file>

<file path=xl/sharedStrings.xml><?xml version="1.0" encoding="utf-8"?>
<sst xmlns="http://schemas.openxmlformats.org/spreadsheetml/2006/main">
  <si>
    <t>Export Komplet</t>
  </si>
  <si>
    <t/>
  </si>
  <si>
    <t>2.0</t>
  </si>
  <si>
    <t>False</t>
  </si>
  <si>
    <t>{d1593383-4066-4acd-8dc9-7cc2af9e938a}</t>
  </si>
  <si>
    <t xml:space="preserve">&gt;&gt;  skryté sloupce  &lt;&lt;</t>
  </si>
  <si>
    <t>0,01</t>
  </si>
  <si>
    <t>21</t>
  </si>
  <si>
    <t>12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</si>
  <si>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</si>
  <si>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</si>
  <si>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</si>
  <si>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</si>
  <si>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</si>
  <si>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2385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</si>
  <si>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</si>
  <si>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</si>
  <si>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Vrchlabí st.p.č. 1319,1320 a 1323 - demolice garáží, st.p.č. 1321 a 1322 stavební úprava garáží</t>
  </si>
  <si>
    <t>KSO:</t>
  </si>
  <si>
    <t>CC-CZ:</t>
  </si>
  <si>
    <t>Místo:</t>
  </si>
  <si>
    <t>Vrchlabí</t>
  </si>
  <si>
    <t>Datum:</t>
  </si>
  <si>
    <t>23. 10. 2024</t>
  </si>
  <si>
    <t>Zadavatel:</t>
  </si>
  <si>
    <t>IČ:</t>
  </si>
  <si>
    <t>Město Vrchlabí</t>
  </si>
  <si>
    <t>DIČ:</t>
  </si>
  <si>
    <t>Uchazeč:</t>
  </si>
  <si>
    <t>Vyplň údaj</t>
  </si>
  <si>
    <t>Projektant:</t>
  </si>
  <si>
    <t>Ing. Jan Chaloupský</t>
  </si>
  <si>
    <t>True</t>
  </si>
  <si>
    <t>Zpracovatel:</t>
  </si>
  <si>
    <t>Ing. Lenka Kasperová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</si>
  <si>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</si>
  <si>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</si>
  <si>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</si>
  <si>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</si>
  <si>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</si>
  <si>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</si>
  <si>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</si>
  <si>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</si>
  <si>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</si>
  <si>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</si>
  <si>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</si>
  <si>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</si>
  <si>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</si>
  <si>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</si>
  <si>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</si>
  <si>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</si>
  <si>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</si>
  <si>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</si>
  <si>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</si>
  <si>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</si>
  <si>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</si>
  <si>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</si>
  <si>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</si>
  <si>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</si>
  <si>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</si>
  <si>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</si>
  <si>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</si>
  <si>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</si>
  <si>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</si>
  <si>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</si>
  <si>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</si>
  <si>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</si>
  <si>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</si>
  <si>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</si>
  <si>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</si>
  <si>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</si>
  <si>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</si>
  <si>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</si>
  <si>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</si>
  <si>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</si>
  <si>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</si>
  <si>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</si>
  <si>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</si>
  <si>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</si>
  <si>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</si>
  <si>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</si>
  <si>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</si>
  <si>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Demolice garáží st.p.č. 1319, 1320 a 1323</t>
  </si>
  <si>
    <t>STA</t>
  </si>
  <si>
    <t>1</t>
  </si>
  <si>
    <t>{e1f8b0bb-fe36-4640-9586-f7e40147967e}</t>
  </si>
  <si>
    <t>2</t>
  </si>
  <si>
    <t>002</t>
  </si>
  <si>
    <t>Stavební úpravy garáží st.p.č. 1321 a 1322</t>
  </si>
  <si>
    <t>{6d44beab-cf13-42e2-9eb0-83a609cfa6bb}</t>
  </si>
  <si>
    <t>003</t>
  </si>
  <si>
    <t>Vedlejší a ostatní náklady</t>
  </si>
  <si>
    <t>VON</t>
  </si>
  <si>
    <t>{70b2471b-4d6e-443e-8d3c-4e5db3ee9218}</t>
  </si>
  <si>
    <t>KRYCÍ LIST SOUPISU PRACÍ</t>
  </si>
  <si>
    <t>Objekt:</t>
  </si>
  <si>
    <t>001 - Demolice garáží st.p.č. 1319, 1320 a 1323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</si>
  <si>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</si>
  <si>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</si>
  <si>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</si>
  <si>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</si>
  <si>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</si>
  <si>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</si>
  <si>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</si>
  <si>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 xml:space="preserve">    997 - Přesun sutě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</si>
  <si>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</si>
  <si>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</si>
  <si>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</si>
  <si>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</si>
  <si>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</si>
  <si>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</si>
  <si>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</si>
  <si>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</si>
  <si>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</si>
  <si>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</si>
  <si>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</si>
  <si>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</si>
  <si>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</si>
  <si>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</si>
  <si>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</si>
  <si>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</si>
  <si>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</si>
  <si>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</si>
  <si>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K</t>
  </si>
  <si>
    <t>981011711</t>
  </si>
  <si>
    <t>Demolice budov ze železobetonu podíl konstrukcí do 10 % postupným rozebíráním</t>
  </si>
  <si>
    <t>m3</t>
  </si>
  <si>
    <t>CS ÚRS 2024 02</t>
  </si>
  <si>
    <t>4</t>
  </si>
  <si>
    <t>-828978205</t>
  </si>
  <si>
    <t>VV</t>
  </si>
  <si>
    <t>6,6*6,8*2,9</t>
  </si>
  <si>
    <t>3,4*6,8*2,9</t>
  </si>
  <si>
    <t>Součet</t>
  </si>
  <si>
    <t>997</t>
  </si>
  <si>
    <t>Přesun sutě</t>
  </si>
  <si>
    <t>997013501</t>
  </si>
  <si>
    <t>Odvoz suti a vybouraných hmot na skládku nebo meziskládku do 1 km se složením</t>
  </si>
  <si>
    <t>t</t>
  </si>
  <si>
    <t>1940606680</t>
  </si>
  <si>
    <t>3</t>
  </si>
  <si>
    <t>997013509</t>
  </si>
  <si>
    <t>Příplatek k odvozu suti a vybouraných hmot na skládku ZKD 1 km přes 1 km</t>
  </si>
  <si>
    <t>-1378897036</t>
  </si>
  <si>
    <t>35,496*5 'Přepočtené koeficientem množství</t>
  </si>
  <si>
    <t>997013631</t>
  </si>
  <si>
    <t>Poplatek za uložení na skládce (skládkovné) stavebního odpadu směsného kód odpadu 17 09 04</t>
  </si>
  <si>
    <t>532705684</t>
  </si>
  <si>
    <t>výkop</t>
  </si>
  <si>
    <t>6,237</t>
  </si>
  <si>
    <t>odvoz</t>
  </si>
  <si>
    <t>9,863</t>
  </si>
  <si>
    <t>podlaha</t>
  </si>
  <si>
    <t>41,58</t>
  </si>
  <si>
    <t>soklík</t>
  </si>
  <si>
    <t>5,116</t>
  </si>
  <si>
    <t>izolacev</t>
  </si>
  <si>
    <t>izolaces</t>
  </si>
  <si>
    <t>P1</t>
  </si>
  <si>
    <t>28,4</t>
  </si>
  <si>
    <t>002 - Stavební úpravy garáží st.p.č. 1321 a 1322</t>
  </si>
  <si>
    <t>P2</t>
  </si>
  <si>
    <t>5</t>
  </si>
  <si>
    <t>strop</t>
  </si>
  <si>
    <t>42,84</t>
  </si>
  <si>
    <t>stěny</t>
  </si>
  <si>
    <t>63,73</t>
  </si>
  <si>
    <t>fasáda</t>
  </si>
  <si>
    <t>53,54</t>
  </si>
  <si>
    <t>sokl</t>
  </si>
  <si>
    <t>6,57</t>
  </si>
  <si>
    <t>střecha</t>
  </si>
  <si>
    <t>46,23</t>
  </si>
  <si>
    <t>řezivo</t>
  </si>
  <si>
    <t>1,097</t>
  </si>
  <si>
    <t>rýha</t>
  </si>
  <si>
    <t>6,468</t>
  </si>
  <si>
    <t>zásyp</t>
  </si>
  <si>
    <t>4,312</t>
  </si>
  <si>
    <t>výkop2</t>
  </si>
  <si>
    <t>1,47</t>
  </si>
  <si>
    <t>záklop</t>
  </si>
  <si>
    <t>4,08</t>
  </si>
  <si>
    <t xml:space="preserve">    1 - Zemní práce</t>
  </si>
  <si>
    <t xml:space="preserve">    2 - Zakládání</t>
  </si>
  <si>
    <t xml:space="preserve">    3 - Svislé a kompletní konstrukce</t>
  </si>
  <si>
    <t xml:space="preserve">    6 - Úpravy povrchů, podlahy a osazování výplní</t>
  </si>
  <si>
    <t xml:space="preserve">    998 - Přesun hmot</t>
  </si>
  <si>
    <t>PSV - Práce a dodávky PSV</t>
  </si>
  <si>
    <t xml:space="preserve">    711 - Izolace proti vodě, vlhkosti a plynům</t>
  </si>
  <si>
    <t xml:space="preserve">    712 - Povlakové krytiny</t>
  </si>
  <si>
    <t xml:space="preserve">    721 - Zdravotechnika - vnitřní kanalizace</t>
  </si>
  <si>
    <t xml:space="preserve">    762 - Konstrukce tesařské</t>
  </si>
  <si>
    <t xml:space="preserve">    764 - Konstrukce klempířské</t>
  </si>
  <si>
    <t xml:space="preserve">    766 - Konstrukce truhlářské</t>
  </si>
  <si>
    <t xml:space="preserve">    767 - Konstrukce zámečnické</t>
  </si>
  <si>
    <t xml:space="preserve">    783 - Dokončovací práce - nátěry</t>
  </si>
  <si>
    <t xml:space="preserve">    784 - Dokončovací práce - malby a tapety</t>
  </si>
  <si>
    <t>Zemní práce</t>
  </si>
  <si>
    <t>132211401</t>
  </si>
  <si>
    <t>Hloubená vykopávka pod základy v hornině třídy těžitelnosti I skupiny 3 ručně</t>
  </si>
  <si>
    <t>506083292</t>
  </si>
  <si>
    <t>(7,4+2*1,2)*0,3*0,5</t>
  </si>
  <si>
    <t>132251101</t>
  </si>
  <si>
    <t>Hloubení rýh nezapažených š do 800 mm v hornině třídy těžitelnosti I skupiny 3 objem do 20 m3 strojně</t>
  </si>
  <si>
    <t>-1081029724</t>
  </si>
  <si>
    <t>"pro statické zajištění základů"</t>
  </si>
  <si>
    <t>(7,4+2*1,2)*0,6*1,1</t>
  </si>
  <si>
    <t>139711111</t>
  </si>
  <si>
    <t>Vykopávky v uzavřených prostorech v hornině třídy těžitelnosti I skupiny 1 až 3 ručně</t>
  </si>
  <si>
    <t>-1866283392</t>
  </si>
  <si>
    <t>"pro novou podlahu"</t>
  </si>
  <si>
    <t>6,6*3,1*0,15</t>
  </si>
  <si>
    <t>6,6*3,2*0,15</t>
  </si>
  <si>
    <t>162751113</t>
  </si>
  <si>
    <t>Vodorovné přemístění přes 5 000 do 6000 m výkopku/sypaniny z horniny třídy těžitelnosti I skupiny 1 až 3</t>
  </si>
  <si>
    <t>-1221631237</t>
  </si>
  <si>
    <t>výkop+rýha+výkop2</t>
  </si>
  <si>
    <t>-zásyp</t>
  </si>
  <si>
    <t>171201231</t>
  </si>
  <si>
    <t>Poplatek za uložení zeminy a kamení na recyklační skládce (skládkovné) kód odpadu 17 05 04</t>
  </si>
  <si>
    <t>584850227</t>
  </si>
  <si>
    <t>odvoz*1,8</t>
  </si>
  <si>
    <t>6</t>
  </si>
  <si>
    <t>171251201</t>
  </si>
  <si>
    <t>Uložení sypaniny na skládky nebo meziskládky</t>
  </si>
  <si>
    <t>-1926162886</t>
  </si>
  <si>
    <t>7</t>
  </si>
  <si>
    <t>174151101</t>
  </si>
  <si>
    <t>Zásyp jam, šachet rýh nebo kolem objektů sypaninou se zhutněním</t>
  </si>
  <si>
    <t>1309987768</t>
  </si>
  <si>
    <t>(7,4+2*1,2)*0,4*1,1</t>
  </si>
  <si>
    <t>Zakládání</t>
  </si>
  <si>
    <t>8</t>
  </si>
  <si>
    <t>273321411</t>
  </si>
  <si>
    <t>Základové desky ze ŽB bez zvýšených nároků na prostředí tř. C 20/25</t>
  </si>
  <si>
    <t>-317225828</t>
  </si>
  <si>
    <t>6,8*3,3*0,15</t>
  </si>
  <si>
    <t>6,8*3,5*0,15</t>
  </si>
  <si>
    <t>273362021</t>
  </si>
  <si>
    <t>Výztuž základových desek svařovanými sítěmi Kari</t>
  </si>
  <si>
    <t>1105651240</t>
  </si>
  <si>
    <t>"KARI síť 100/100-6"</t>
  </si>
  <si>
    <t>6,8*3,3*0,00444*1,15</t>
  </si>
  <si>
    <t>6,8*3,5*0,00444*1,15</t>
  </si>
  <si>
    <t>10</t>
  </si>
  <si>
    <t>274321411</t>
  </si>
  <si>
    <t>Základové pasy ze ŽB bez zvýšených nároků na prostředí tř. C 20/25</t>
  </si>
  <si>
    <t>738744283</t>
  </si>
  <si>
    <t>"statické zajištění základů"</t>
  </si>
  <si>
    <t>(7,4+2*1,2)*0,2*1,1</t>
  </si>
  <si>
    <t>11</t>
  </si>
  <si>
    <t>274351121</t>
  </si>
  <si>
    <t>Zřízení bednění základových pasů rovného</t>
  </si>
  <si>
    <t>m2</t>
  </si>
  <si>
    <t>-1846266355</t>
  </si>
  <si>
    <t>(7,4+2*1,2)*1,1</t>
  </si>
  <si>
    <t>274351122</t>
  </si>
  <si>
    <t>Odstranění bednění základových pasů rovného</t>
  </si>
  <si>
    <t>737483550</t>
  </si>
  <si>
    <t>13</t>
  </si>
  <si>
    <t>274362021</t>
  </si>
  <si>
    <t>Výztuž základových pasů svařovanými sítěmi Kari</t>
  </si>
  <si>
    <t>-1684975391</t>
  </si>
  <si>
    <t xml:space="preserve">"KARI síť  150/150-8"</t>
  </si>
  <si>
    <t>(7,4+2*1,2)*1,1*0,0054*1,15</t>
  </si>
  <si>
    <t>14</t>
  </si>
  <si>
    <t>279311115</t>
  </si>
  <si>
    <t>Postupné podbetonování základového zdiva prostým betonem bez zvláštních nároků na prostředí tř. C 20/25</t>
  </si>
  <si>
    <t>-581211569</t>
  </si>
  <si>
    <t>Svislé a kompletní konstrukce</t>
  </si>
  <si>
    <t>15</t>
  </si>
  <si>
    <t>342271211R</t>
  </si>
  <si>
    <t>Příčka z cihel betonových na maltu M10 tl 100 mm</t>
  </si>
  <si>
    <t>-1516320625</t>
  </si>
  <si>
    <t>"střecha"</t>
  </si>
  <si>
    <t>3*6,8*0,2*0,5</t>
  </si>
  <si>
    <t>16</t>
  </si>
  <si>
    <t>342271212</t>
  </si>
  <si>
    <t>Příčka z cihel betonových na maltu M10 tl 140 mm</t>
  </si>
  <si>
    <t>464346857</t>
  </si>
  <si>
    <t>"atika"</t>
  </si>
  <si>
    <t>6,6*0,3</t>
  </si>
  <si>
    <t>17</t>
  </si>
  <si>
    <t>346244811</t>
  </si>
  <si>
    <t>Přizdívky izolační tl 65 mm z cihel dl 290 mm pevnosti P 10 až P 20 na MC 10</t>
  </si>
  <si>
    <t>-1466361430</t>
  </si>
  <si>
    <t>"ochrana izolace"</t>
  </si>
  <si>
    <t>((6,6+3,1)*2-2,45)*0,15</t>
  </si>
  <si>
    <t>((6,6+3,2)*2-2,45)*0,15</t>
  </si>
  <si>
    <t>Úpravy povrchů, podlahy a osazování výplní</t>
  </si>
  <si>
    <t>18</t>
  </si>
  <si>
    <t>611131121</t>
  </si>
  <si>
    <t>Penetrační disperzní nátěr vnitřních stropů nanášený ručně</t>
  </si>
  <si>
    <t>1496151530</t>
  </si>
  <si>
    <t>19</t>
  </si>
  <si>
    <t>611381016</t>
  </si>
  <si>
    <t>Tenkovrstvá minerální zatíraná (škrábaná) omítka zrnitost 1,5 mm vnitřních stropů rovných</t>
  </si>
  <si>
    <t>500926240</t>
  </si>
  <si>
    <t>3,2*6,8</t>
  </si>
  <si>
    <t>3,1*6,8</t>
  </si>
  <si>
    <t>20</t>
  </si>
  <si>
    <t>612131121</t>
  </si>
  <si>
    <t>Penetrační disperzní nátěr vnitřních stěn nanášený ručně</t>
  </si>
  <si>
    <t>2140159635</t>
  </si>
  <si>
    <t>612381016</t>
  </si>
  <si>
    <t>Tenkovrstvá minerální zatíraná (škrábaná) omítka zrnitost 1,5 mm vnitřních stěn</t>
  </si>
  <si>
    <t>1499398017</t>
  </si>
  <si>
    <t>(3,2+6,8)*2*2,3</t>
  </si>
  <si>
    <t>-2,45*2,2</t>
  </si>
  <si>
    <t>(2,45+2*2,2)*0,1</t>
  </si>
  <si>
    <t>(3,1+2,8)*2*2,3</t>
  </si>
  <si>
    <t>22</t>
  </si>
  <si>
    <t>622142001</t>
  </si>
  <si>
    <t>Sklovláknité pletivo vnějších stěn vtlačené do tmelu</t>
  </si>
  <si>
    <t>1753593577</t>
  </si>
  <si>
    <t>fasáda+sokl</t>
  </si>
  <si>
    <t>23</t>
  </si>
  <si>
    <t>622151001</t>
  </si>
  <si>
    <t>Penetrační akrylátový nátěr vnějších pastovitých tenkovrstvých omítek stěn</t>
  </si>
  <si>
    <t>-1081901322</t>
  </si>
  <si>
    <t>24</t>
  </si>
  <si>
    <t>622381012</t>
  </si>
  <si>
    <t>Tenkovrstvá minerální zatíraná (škrábaná) omítka zrnitost 1,5 mm vnějších stěn</t>
  </si>
  <si>
    <t>-1087506677</t>
  </si>
  <si>
    <t>2*6,8*2,4</t>
  </si>
  <si>
    <t>2*6,6*2,4</t>
  </si>
  <si>
    <t>-2*2,45*2,2</t>
  </si>
  <si>
    <t>25</t>
  </si>
  <si>
    <t>622511112</t>
  </si>
  <si>
    <t>Tenkovrstvá akrylátová mozaiková střednězrnná omítka vnějších stěn</t>
  </si>
  <si>
    <t>1685849763</t>
  </si>
  <si>
    <t>"sokl"</t>
  </si>
  <si>
    <t>(2*6,6+2*6,8-2*2,45)*0,3</t>
  </si>
  <si>
    <t>26</t>
  </si>
  <si>
    <t>631311126</t>
  </si>
  <si>
    <t>Mazanina tl přes 80 do 120 mm z betonu prostého bez zvýšených nároků na prostředí tř. C 25/30</t>
  </si>
  <si>
    <t>1117391069</t>
  </si>
  <si>
    <t>podlaha*0,1</t>
  </si>
  <si>
    <t>27</t>
  </si>
  <si>
    <t>631319012</t>
  </si>
  <si>
    <t>Příplatek k mazanině tl přes 80 do 120 mm za přehlazení povrchu</t>
  </si>
  <si>
    <t>322193050</t>
  </si>
  <si>
    <t>28</t>
  </si>
  <si>
    <t>631319173</t>
  </si>
  <si>
    <t>Příplatek k mazanině tl přes 80 do 120 mm za stržení povrchu spodní vrstvy před vložením výztuže</t>
  </si>
  <si>
    <t>-1263842779</t>
  </si>
  <si>
    <t>29</t>
  </si>
  <si>
    <t>631362021</t>
  </si>
  <si>
    <t>Výztuž mazanin svařovanými sítěmi Kari</t>
  </si>
  <si>
    <t>-837232478</t>
  </si>
  <si>
    <t>podlaha*0,00444*1,15</t>
  </si>
  <si>
    <t>30</t>
  </si>
  <si>
    <t>949101111</t>
  </si>
  <si>
    <t>Lešení pomocné pro objekty pozemních staveb s lešeňovou podlahou v do 1,9 m zatížení do 150 kg/m2</t>
  </si>
  <si>
    <t>-111429070</t>
  </si>
  <si>
    <t>"pro vnitřní práce" podlaha</t>
  </si>
  <si>
    <t>"pro fasádu" 2*6,6*1,5</t>
  </si>
  <si>
    <t>2*(6,8+2*1,5)*1,5</t>
  </si>
  <si>
    <t>31</t>
  </si>
  <si>
    <t>952901221</t>
  </si>
  <si>
    <t>Vyčištění budov průmyslových objektů při jakékoliv výšce podlaží</t>
  </si>
  <si>
    <t>637122805</t>
  </si>
  <si>
    <t>32</t>
  </si>
  <si>
    <t>953961213R</t>
  </si>
  <si>
    <t>Kotva chemickou patronou M 12 hl 400 mm do betonu, ŽB nebo kamene s vyvrtáním otvoru</t>
  </si>
  <si>
    <t>kus</t>
  </si>
  <si>
    <t>953964231</t>
  </si>
  <si>
    <t>"statické zajštění základů"</t>
  </si>
  <si>
    <t>(7,4+2*1,2)*0,8*4</t>
  </si>
  <si>
    <t xml:space="preserve">"zaokrouhelní"  0,64</t>
  </si>
  <si>
    <t>33</t>
  </si>
  <si>
    <t>M</t>
  </si>
  <si>
    <t>13021013</t>
  </si>
  <si>
    <t>tyč ocelová kruhová žebírková DIN 488 jakost B500B (10 505) výztuž do betonu D 12mm</t>
  </si>
  <si>
    <t>1143347731</t>
  </si>
  <si>
    <t xml:space="preserve">"R12"  32,000*0,5*0,000888*1,1</t>
  </si>
  <si>
    <t>34</t>
  </si>
  <si>
    <t>965042141</t>
  </si>
  <si>
    <t>Bourání podkladů pod dlažby nebo mazanin betonových nebo z litého asfaltu tl do 100 mm pl přes 4 m2</t>
  </si>
  <si>
    <t>620736559</t>
  </si>
  <si>
    <t>6,6*3,1*0,1</t>
  </si>
  <si>
    <t>6,6*3,2*0,1</t>
  </si>
  <si>
    <t>35</t>
  </si>
  <si>
    <t>968072559</t>
  </si>
  <si>
    <t>Vybourání kovových vrat pl přes 5 m2</t>
  </si>
  <si>
    <t>-1375565490</t>
  </si>
  <si>
    <t>2,45*2,2</t>
  </si>
  <si>
    <t>36</t>
  </si>
  <si>
    <t>974049154</t>
  </si>
  <si>
    <t>Vysekání rýh v betonových zdech hl do 100 mm š do 150 mm</t>
  </si>
  <si>
    <t>m</t>
  </si>
  <si>
    <t>357932039</t>
  </si>
  <si>
    <t>"kapsa v základech pro uložení podkladní desky"</t>
  </si>
  <si>
    <t>(6,8+3,3)*2</t>
  </si>
  <si>
    <t>(6,8+3,5)*2</t>
  </si>
  <si>
    <t>37</t>
  </si>
  <si>
    <t>985131111</t>
  </si>
  <si>
    <t>Očištění ploch stěn, rubu kleneb a podlah tlakovou vodou</t>
  </si>
  <si>
    <t>93044072</t>
  </si>
  <si>
    <t>"základ"</t>
  </si>
  <si>
    <t>(7,4+2*1,2)*0,6</t>
  </si>
  <si>
    <t>38</t>
  </si>
  <si>
    <t>985131311</t>
  </si>
  <si>
    <t>Ruční dočištění ploch stěn, rubu kleneb a podlah ocelových kartáči</t>
  </si>
  <si>
    <t>652428369</t>
  </si>
  <si>
    <t>39</t>
  </si>
  <si>
    <t>985132311</t>
  </si>
  <si>
    <t>Ruční dočištění ploch líce kleneb a podhledů ocelových kartáči</t>
  </si>
  <si>
    <t>-1365066129</t>
  </si>
  <si>
    <t>strop+střecha</t>
  </si>
  <si>
    <t>40</t>
  </si>
  <si>
    <t>985141111</t>
  </si>
  <si>
    <t>Vyčištění trhlin a dutin ve zdivu š do 30 mm hl do 150 mm</t>
  </si>
  <si>
    <t>-1656787222</t>
  </si>
  <si>
    <t>"P1"</t>
  </si>
  <si>
    <t>4*2,3+3*2*3,2</t>
  </si>
  <si>
    <t>Mezisoučet</t>
  </si>
  <si>
    <t>"P2"</t>
  </si>
  <si>
    <t>2*2,5</t>
  </si>
  <si>
    <t>41</t>
  </si>
  <si>
    <t>985311112R</t>
  </si>
  <si>
    <t>Vyspravení stěn vysprávkouvou maltou</t>
  </si>
  <si>
    <t>1764581638</t>
  </si>
  <si>
    <t>"přepodklad 15%"</t>
  </si>
  <si>
    <t>stěny*0,15</t>
  </si>
  <si>
    <t>(fasáda+sokl)*0,15</t>
  </si>
  <si>
    <t>42</t>
  </si>
  <si>
    <t>985311212R</t>
  </si>
  <si>
    <t>Vyspravení stropů vysprávkouvou maltou</t>
  </si>
  <si>
    <t>156270816</t>
  </si>
  <si>
    <t>"předpoklad 10%"</t>
  </si>
  <si>
    <t>strop*0,1</t>
  </si>
  <si>
    <t>střecha*0,1</t>
  </si>
  <si>
    <t>43</t>
  </si>
  <si>
    <t>985312112</t>
  </si>
  <si>
    <t>Stěrka k vyrovnání betonových ploch stěn tl přes 2 do 3 mm</t>
  </si>
  <si>
    <t>588861126</t>
  </si>
  <si>
    <t>44</t>
  </si>
  <si>
    <t>985312122</t>
  </si>
  <si>
    <t>Stěrka k vyrovnání betonových ploch líce kleneb a podhledů tl přes 2 do 3 mm</t>
  </si>
  <si>
    <t>649563848</t>
  </si>
  <si>
    <t>45</t>
  </si>
  <si>
    <t>985411111r</t>
  </si>
  <si>
    <t>Vyspravení trhlin vysprávkovou směsí</t>
  </si>
  <si>
    <t>647130292</t>
  </si>
  <si>
    <t>P1+P2</t>
  </si>
  <si>
    <t>46</t>
  </si>
  <si>
    <t>985622115</t>
  </si>
  <si>
    <t>Spínání objektů - drážka pro táhlo ve stěně včetně vysekání, vyčištění, vyklínování a vyplnění</t>
  </si>
  <si>
    <t>-833371001</t>
  </si>
  <si>
    <t>4*6,8</t>
  </si>
  <si>
    <t>47</t>
  </si>
  <si>
    <t>985622221</t>
  </si>
  <si>
    <t>Spínání objektů - vložení a dodání táhla z betonářské oceli D do 20 mm s napínací maticí</t>
  </si>
  <si>
    <t>858745323</t>
  </si>
  <si>
    <t>48</t>
  </si>
  <si>
    <t>985622411</t>
  </si>
  <si>
    <t>Spínání objektů - kotevní oblast pro táhlo s vysekáním a zapravením s deskou do 300x300x25 mm</t>
  </si>
  <si>
    <t>2104079692</t>
  </si>
  <si>
    <t>49</t>
  </si>
  <si>
    <t>99001</t>
  </si>
  <si>
    <t>Kompl. dod. + mtž. plechová dilatační lišta</t>
  </si>
  <si>
    <t>1449551061</t>
  </si>
  <si>
    <t>50</t>
  </si>
  <si>
    <t>99002</t>
  </si>
  <si>
    <t>Vyčištění větracích průduchů</t>
  </si>
  <si>
    <t>ks</t>
  </si>
  <si>
    <t>-1402911529</t>
  </si>
  <si>
    <t>51</t>
  </si>
  <si>
    <t>99003</t>
  </si>
  <si>
    <t>Kompl. dod. + mtž. plastová větrací mřížka cca 250 x 200</t>
  </si>
  <si>
    <t>-260389486</t>
  </si>
  <si>
    <t>52</t>
  </si>
  <si>
    <t>-2079033477</t>
  </si>
  <si>
    <t>53</t>
  </si>
  <si>
    <t>-1112743139</t>
  </si>
  <si>
    <t>12,775*5 'Přepočtené koeficientem množství</t>
  </si>
  <si>
    <t>54</t>
  </si>
  <si>
    <t>1910506947</t>
  </si>
  <si>
    <t>55</t>
  </si>
  <si>
    <t>997013847</t>
  </si>
  <si>
    <t>Poplatek za uložení na skládce (skládkovné) odpadu asfaltového s dehtem kód odpadu 17 03 01</t>
  </si>
  <si>
    <t>1898791551</t>
  </si>
  <si>
    <t>998</t>
  </si>
  <si>
    <t>Přesun hmot</t>
  </si>
  <si>
    <t>56</t>
  </si>
  <si>
    <t>998011001</t>
  </si>
  <si>
    <t>Přesun hmot pro budovy zděné v do 6 m</t>
  </si>
  <si>
    <t>429103727</t>
  </si>
  <si>
    <t>PSV</t>
  </si>
  <si>
    <t>Práce a dodávky PSV</t>
  </si>
  <si>
    <t>711</t>
  </si>
  <si>
    <t>Izolace proti vodě, vlhkosti a plynům</t>
  </si>
  <si>
    <t>57</t>
  </si>
  <si>
    <t>711111001</t>
  </si>
  <si>
    <t>Provedení izolace proti zemní vlhkosti vodorovné za studena nátěrem penetračním</t>
  </si>
  <si>
    <t>-447938812</t>
  </si>
  <si>
    <t>6,6*3,1</t>
  </si>
  <si>
    <t>6,6*3,2</t>
  </si>
  <si>
    <t>58</t>
  </si>
  <si>
    <t>711112001</t>
  </si>
  <si>
    <t>Provedení izolace proti zemní vlhkosti svislé za studena nátěrem penetračním</t>
  </si>
  <si>
    <t>-1544201829</t>
  </si>
  <si>
    <t>59</t>
  </si>
  <si>
    <t>11163150</t>
  </si>
  <si>
    <t>lak penetrační asfaltový</t>
  </si>
  <si>
    <t>1721473920</t>
  </si>
  <si>
    <t>izolacev*0,0003</t>
  </si>
  <si>
    <t>izolaces*0,00035</t>
  </si>
  <si>
    <t>60</t>
  </si>
  <si>
    <t>711141559</t>
  </si>
  <si>
    <t>Provedení izolace proti zemní vlhkosti pásy přitavením vodorovné NAIP</t>
  </si>
  <si>
    <t>678224170</t>
  </si>
  <si>
    <t>61</t>
  </si>
  <si>
    <t>711142559</t>
  </si>
  <si>
    <t>Provedení izolace proti zemní vlhkosti pásy přitavením svislé NAIP</t>
  </si>
  <si>
    <t>-1262287634</t>
  </si>
  <si>
    <t>62</t>
  </si>
  <si>
    <t>62855001</t>
  </si>
  <si>
    <t>pás asfaltový natavitelný modifikovaný SBS s vložkou z polyesterové rohože a spalitelnou PE fólií nebo jemnozrnným minerálním posypem na horním povrchu tl 4,0mm</t>
  </si>
  <si>
    <t>305559189</t>
  </si>
  <si>
    <t>izolacev*1,15</t>
  </si>
  <si>
    <t>izolaces*1,2</t>
  </si>
  <si>
    <t>63</t>
  </si>
  <si>
    <t>998711201</t>
  </si>
  <si>
    <t>Přesun hmot procentní pro izolace proti vodě, vlhkosti a plynům v objektech v do 6 m</t>
  </si>
  <si>
    <t>%</t>
  </si>
  <si>
    <t>802441017</t>
  </si>
  <si>
    <t>712</t>
  </si>
  <si>
    <t>Povlakové krytiny</t>
  </si>
  <si>
    <t>64</t>
  </si>
  <si>
    <t>712340832</t>
  </si>
  <si>
    <t>Odstranění povlakové krytiny střech do 10° z pásů NAIP přitavených v plné ploše dvouvrstvé</t>
  </si>
  <si>
    <t>-1901068351</t>
  </si>
  <si>
    <t>65</t>
  </si>
  <si>
    <t>712363405R</t>
  </si>
  <si>
    <t xml:space="preserve">Provedení povlak krytiny mechanicky kotvenou do betonu </t>
  </si>
  <si>
    <t>-306700875</t>
  </si>
  <si>
    <t>6,7*6,9</t>
  </si>
  <si>
    <t>66</t>
  </si>
  <si>
    <t>28322000</t>
  </si>
  <si>
    <t>fólie hydroizolační střešní mPVC mechanicky kotvená šedá tl 2,0mm</t>
  </si>
  <si>
    <t>-1638284523</t>
  </si>
  <si>
    <t>střecha*1,15</t>
  </si>
  <si>
    <t>67</t>
  </si>
  <si>
    <t>712391171</t>
  </si>
  <si>
    <t>Provedení povlakové krytiny střech do 10° podkladní textilní vrstvy</t>
  </si>
  <si>
    <t>-774798118</t>
  </si>
  <si>
    <t>68</t>
  </si>
  <si>
    <t>69311172</t>
  </si>
  <si>
    <t>geotextilie PP s ÚV stabilizací 300g/m2</t>
  </si>
  <si>
    <t>-183676199</t>
  </si>
  <si>
    <t>69</t>
  </si>
  <si>
    <t>998712201</t>
  </si>
  <si>
    <t>Přesun hmot procentní pro krytiny povlakové v objektech v do 6 m</t>
  </si>
  <si>
    <t>1520842865</t>
  </si>
  <si>
    <t>721</t>
  </si>
  <si>
    <t>Zdravotechnika - vnitřní kanalizace</t>
  </si>
  <si>
    <t>70</t>
  </si>
  <si>
    <t>721242106</t>
  </si>
  <si>
    <t>Lapač střešních splavenin z PP se zápachovou klapkou a lapacím košem DN 125</t>
  </si>
  <si>
    <t>576250475</t>
  </si>
  <si>
    <t>71</t>
  </si>
  <si>
    <t>998721201</t>
  </si>
  <si>
    <t>Přesun hmot procentní pro vnitřní kanalizaci v objektech v do 6 m</t>
  </si>
  <si>
    <t>-1767385079</t>
  </si>
  <si>
    <t>762</t>
  </si>
  <si>
    <t>Konstrukce tesařské</t>
  </si>
  <si>
    <t>72</t>
  </si>
  <si>
    <t>762001</t>
  </si>
  <si>
    <t>Kompl. dod. + mtž. kotvení krokví do podezdívky - pás. ocel</t>
  </si>
  <si>
    <t>-1365366951</t>
  </si>
  <si>
    <t>10*3</t>
  </si>
  <si>
    <t>73</t>
  </si>
  <si>
    <t>762083122</t>
  </si>
  <si>
    <t>Impregnace řeziva proti dřevokaznému hmyzu, houbám a plísním máčením třída ohrožení 3 a 4</t>
  </si>
  <si>
    <t>1589643916</t>
  </si>
  <si>
    <t>střecha*0,024</t>
  </si>
  <si>
    <t>74</t>
  </si>
  <si>
    <t>762331812</t>
  </si>
  <si>
    <t>Demontáž vázaných kcí krovů z hranolů průřezové pl přes 120 do 224 cm2</t>
  </si>
  <si>
    <t>-1843263971</t>
  </si>
  <si>
    <t xml:space="preserve">"přepdoklad"  50</t>
  </si>
  <si>
    <t>75</t>
  </si>
  <si>
    <t>762332121</t>
  </si>
  <si>
    <t>Montáž vázaných kcí krovů pravidelných pomocí ocelových spojek z hraněného řeziva pl přes 50 do 120 cm2</t>
  </si>
  <si>
    <t>645668877</t>
  </si>
  <si>
    <t xml:space="preserve">"okapní fošna 40/140"  6,7</t>
  </si>
  <si>
    <t>76</t>
  </si>
  <si>
    <t>762332122</t>
  </si>
  <si>
    <t>Montáž vázaných kcí krovů pravidelných pomocí ocelových spojek z hraněného řeziva pl přes 120 do 224 cm2</t>
  </si>
  <si>
    <t>-1391314323</t>
  </si>
  <si>
    <t xml:space="preserve">"krokve 100/160"  9*6,7</t>
  </si>
  <si>
    <t xml:space="preserve">"krokev 100/140"  6,7</t>
  </si>
  <si>
    <t>77</t>
  </si>
  <si>
    <t>605121311</t>
  </si>
  <si>
    <t xml:space="preserve">hranol stavební řezivo </t>
  </si>
  <si>
    <t>697843227</t>
  </si>
  <si>
    <t xml:space="preserve">"okapní fošna 40/140"  6,7*0,04*0,14</t>
  </si>
  <si>
    <t xml:space="preserve">"krokve 100/160"  60,3*0,1*0,16</t>
  </si>
  <si>
    <t xml:space="preserve">"krokev 100/140"  6,7*0,1*0,14</t>
  </si>
  <si>
    <t>řezivo*1,1</t>
  </si>
  <si>
    <t>78</t>
  </si>
  <si>
    <t>762341210</t>
  </si>
  <si>
    <t>Montáž bednění střech rovných a šikmých sklonu do 60° z hrubých prken na sraz tl do 32 mm</t>
  </si>
  <si>
    <t>454152468</t>
  </si>
  <si>
    <t>79</t>
  </si>
  <si>
    <t>60515111</t>
  </si>
  <si>
    <t>řezivo jehličnaté boční prkno 20-30mm</t>
  </si>
  <si>
    <t>-2104281054</t>
  </si>
  <si>
    <t>střecha*0,024*1,1</t>
  </si>
  <si>
    <t>80</t>
  </si>
  <si>
    <t>762341811</t>
  </si>
  <si>
    <t>Demontáž bednění střech z prken</t>
  </si>
  <si>
    <t>1082038013</t>
  </si>
  <si>
    <t>81</t>
  </si>
  <si>
    <t>762395000</t>
  </si>
  <si>
    <t>Spojovací prostředky krovů, bednění, laťování, nadstřešních konstrukcí</t>
  </si>
  <si>
    <t>1897769319</t>
  </si>
  <si>
    <t>82</t>
  </si>
  <si>
    <t>998762201</t>
  </si>
  <si>
    <t>Přesun hmot procentní pro kce tesařské v objektech v do 6 m</t>
  </si>
  <si>
    <t>1061687145</t>
  </si>
  <si>
    <t>764</t>
  </si>
  <si>
    <t>Konstrukce klempířské</t>
  </si>
  <si>
    <t>83</t>
  </si>
  <si>
    <t>764002801</t>
  </si>
  <si>
    <t>Demontáž závětrné lišty do suti</t>
  </si>
  <si>
    <t>-1992766324</t>
  </si>
  <si>
    <t>2*6,7</t>
  </si>
  <si>
    <t>84</t>
  </si>
  <si>
    <t>764011624R</t>
  </si>
  <si>
    <t xml:space="preserve">Dilatační  lišta z Pz s povrchovou úpravou včetně tmelení rš 380 mm</t>
  </si>
  <si>
    <t>1804096097</t>
  </si>
  <si>
    <t xml:space="preserve">"K4"  7</t>
  </si>
  <si>
    <t>85</t>
  </si>
  <si>
    <t>764212636R</t>
  </si>
  <si>
    <t xml:space="preserve">Oplechování  závětrnou lištou z Pz s povrchovou úpravou rš 480 mm</t>
  </si>
  <si>
    <t>-195933042</t>
  </si>
  <si>
    <t xml:space="preserve">"K1"  14</t>
  </si>
  <si>
    <t>86</t>
  </si>
  <si>
    <t>764212666R</t>
  </si>
  <si>
    <t>Oplechování rovné okapové hrany z Pz s povrchovou úpravou rš 420 mm</t>
  </si>
  <si>
    <t>-1922863597</t>
  </si>
  <si>
    <t xml:space="preserve">"K5"  7</t>
  </si>
  <si>
    <t>87</t>
  </si>
  <si>
    <t>764218605R</t>
  </si>
  <si>
    <t xml:space="preserve">Oplechování  římsy s okapničkou z Pz s upraveným povrchem rš 340 mm</t>
  </si>
  <si>
    <t>911205937</t>
  </si>
  <si>
    <t xml:space="preserve">"K2"  7</t>
  </si>
  <si>
    <t>88</t>
  </si>
  <si>
    <t>764311604R</t>
  </si>
  <si>
    <t>Lemování stěny z Pz s povrchovou úpravou rš 280 mm</t>
  </si>
  <si>
    <t>-1024622823</t>
  </si>
  <si>
    <t xml:space="preserve">"K3"  7</t>
  </si>
  <si>
    <t>89</t>
  </si>
  <si>
    <t>764511601</t>
  </si>
  <si>
    <t>Žlab podokapní půlkruhový z Pz s povrchovou úpravou rš 250 mm</t>
  </si>
  <si>
    <t>1426339921</t>
  </si>
  <si>
    <t xml:space="preserve">"K6"  7</t>
  </si>
  <si>
    <t>90</t>
  </si>
  <si>
    <t>764511641</t>
  </si>
  <si>
    <t>Kotlík oválný (trychtýřový) pro podokapní žlaby z Pz s povrchovou úpravou do 250/90 mm</t>
  </si>
  <si>
    <t>-1635603555</t>
  </si>
  <si>
    <t>91</t>
  </si>
  <si>
    <t>764518621</t>
  </si>
  <si>
    <t>Svody kruhové včetně objímek, kolen, odskoků z Pz s povrchovou úpravou průměru do 90 mm</t>
  </si>
  <si>
    <t>-1677561372</t>
  </si>
  <si>
    <t xml:space="preserve">"K7"  3</t>
  </si>
  <si>
    <t>92</t>
  </si>
  <si>
    <t>998764201</t>
  </si>
  <si>
    <t>Přesun hmot procentní pro konstrukce klempířské v objektech v do 6 m</t>
  </si>
  <si>
    <t>14556167</t>
  </si>
  <si>
    <t>766</t>
  </si>
  <si>
    <t>Konstrukce truhlářské</t>
  </si>
  <si>
    <t>93</t>
  </si>
  <si>
    <t>766411214</t>
  </si>
  <si>
    <t>Montáž obložení stěn pl do 5 m2 palubkami z měkkého dřeva š přes 100 mm</t>
  </si>
  <si>
    <t>1084597298</t>
  </si>
  <si>
    <t>"záklop ve štítu"</t>
  </si>
  <si>
    <t>2*6,8*0,3</t>
  </si>
  <si>
    <t>94</t>
  </si>
  <si>
    <t>611911811</t>
  </si>
  <si>
    <t xml:space="preserve">palubky obkladové smrk </t>
  </si>
  <si>
    <t>789876591</t>
  </si>
  <si>
    <t>záklop*1,1</t>
  </si>
  <si>
    <t>95</t>
  </si>
  <si>
    <t>998766201</t>
  </si>
  <si>
    <t>Přesun hmot procentní pro kce truhlářské v objektech v do 6 m</t>
  </si>
  <si>
    <t>-1087186598</t>
  </si>
  <si>
    <t>767</t>
  </si>
  <si>
    <t>Konstrukce zámečnické</t>
  </si>
  <si>
    <t>96</t>
  </si>
  <si>
    <t>767001</t>
  </si>
  <si>
    <t>Kompl. dod. + mtž. ocelová výklopná vrata vel. 2 450 x 2 200</t>
  </si>
  <si>
    <t>kpl</t>
  </si>
  <si>
    <t>714738576</t>
  </si>
  <si>
    <t>P</t>
  </si>
  <si>
    <t>Poznámka k položce:_x000d_
kompletní provedení vč. dodávky potřebného materiálu, kování a povrchové úpravy</t>
  </si>
  <si>
    <t>97</t>
  </si>
  <si>
    <t>767002</t>
  </si>
  <si>
    <t>Oprava ponechnaých ocelový výklopných vrat vel. 2 450 x 2 200</t>
  </si>
  <si>
    <t>1245371541</t>
  </si>
  <si>
    <t>Poznámka k položce:_x000d_
kompletní provedení vč. dodávky potřebného materiálu - oprava seřízení,očištění, nátěr</t>
  </si>
  <si>
    <t>98</t>
  </si>
  <si>
    <t>998767201</t>
  </si>
  <si>
    <t>Přesun hmot procentní pro zámečnické konstrukce v objektech v do 6 m</t>
  </si>
  <si>
    <t>462257038</t>
  </si>
  <si>
    <t>783</t>
  </si>
  <si>
    <t>Dokončovací práce - nátěry</t>
  </si>
  <si>
    <t>99</t>
  </si>
  <si>
    <t>783164101</t>
  </si>
  <si>
    <t>Základní jednonásobný olejový nátěr truhlářských konstrukcí</t>
  </si>
  <si>
    <t>-691389496</t>
  </si>
  <si>
    <t>100</t>
  </si>
  <si>
    <t>783167101</t>
  </si>
  <si>
    <t>Krycí jednonásobný olejový nátěr truhlářských konstrukcí</t>
  </si>
  <si>
    <t>857794801</t>
  </si>
  <si>
    <t>101</t>
  </si>
  <si>
    <t>783933161</t>
  </si>
  <si>
    <t>Penetrační epoxidový nátěr pórovitých betonových podlah</t>
  </si>
  <si>
    <t>-680445042</t>
  </si>
  <si>
    <t>podlaha+soklík</t>
  </si>
  <si>
    <t>102</t>
  </si>
  <si>
    <t>783937163</t>
  </si>
  <si>
    <t>Krycí dvojnásobný epoxidový rozpouštědlový nátěr betonové podlahy</t>
  </si>
  <si>
    <t>1460725994</t>
  </si>
  <si>
    <t>"vytažení na soklík"</t>
  </si>
  <si>
    <t>784</t>
  </si>
  <si>
    <t>Dokončovací práce - malby a tapety</t>
  </si>
  <si>
    <t>103</t>
  </si>
  <si>
    <t>784181101</t>
  </si>
  <si>
    <t>Základní akrylátová jednonásobná bezbarvá penetrace podkladu v místnostech v do 3,80 m</t>
  </si>
  <si>
    <t>1239494007</t>
  </si>
  <si>
    <t>strop+stěny</t>
  </si>
  <si>
    <t>104</t>
  </si>
  <si>
    <t>784221101</t>
  </si>
  <si>
    <t>Dvojnásobné bílé malby ze směsí za sucha dobře otěruvzdorných v místnostech do 3,80 m</t>
  </si>
  <si>
    <t>1602818383</t>
  </si>
  <si>
    <t>003 - Vedlejší a ostatní náklady</t>
  </si>
  <si>
    <t>VRN - Vedlejší rozpočtové náklady</t>
  </si>
  <si>
    <t xml:space="preserve">    VRN1 - Průzkumné, geodetické a projektové práce</t>
  </si>
  <si>
    <t xml:space="preserve">    VRN3 - Zařízení staveniště</t>
  </si>
  <si>
    <t xml:space="preserve">    VRN9 - Ostatní náklady</t>
  </si>
  <si>
    <t>VRN</t>
  </si>
  <si>
    <t>Vedlejší rozpočtové náklady</t>
  </si>
  <si>
    <t>VRN1</t>
  </si>
  <si>
    <t>Průzkumné, geodetické a projektové práce</t>
  </si>
  <si>
    <t>013254000</t>
  </si>
  <si>
    <t>Dokumentace skutečného provedení stavby</t>
  </si>
  <si>
    <t>1024</t>
  </si>
  <si>
    <t>-1769156520</t>
  </si>
  <si>
    <t>VRN3</t>
  </si>
  <si>
    <t>Zařízení staveniště</t>
  </si>
  <si>
    <t>030001000</t>
  </si>
  <si>
    <t>473818256</t>
  </si>
  <si>
    <t>VRN9</t>
  </si>
  <si>
    <t>Ostatní náklady</t>
  </si>
  <si>
    <t>0900010001</t>
  </si>
  <si>
    <t>Vzorkování</t>
  </si>
  <si>
    <t>-919920390</t>
  </si>
  <si>
    <t>SEZNAM FIGUR</t>
  </si>
  <si>
    <t>Výměra</t>
  </si>
  <si>
    <t>Použití figury: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</si>
</sst>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4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69696"/>
      <name val="Arial CE"/>
    </font>
    <font>
      <sz val="8"/>
      <color rgb="FF000000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i/>
      <sz val="7"/>
      <color rgb="FF969696"/>
      <name val="Arial CE"/>
    </font>
    <font>
      <b/>
      <sz val="9"/>
      <name val="Arial CE"/>
    </font>
    <font>
      <u/>
      <sz val="11"/>
      <color theme="10"/>
      <name val="Calibri"/>
      <scheme val="minor"/>
    </font>
  </fonts>
  <fills count="6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41" fillId="0" borderId="0" applyNumberFormat="0" applyFill="0" applyBorder="0" applyAlignment="0" applyProtection="0"/>
  </cellStyleXfs>
  <cellXfs count="24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3" fillId="0" borderId="0" xfId="0" applyFont="1" applyAlignment="1">
      <alignment horizontal="left" vertical="center"/>
    </xf>
    <xf numFmtId="0" fontId="14" fillId="2" borderId="0" xfId="0" applyFont="1" applyFill="1" applyAlignment="1">
      <alignment horizontal="center" vertical="center"/>
    </xf>
    <xf numFmtId="0" fontId="0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14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17" fillId="0" borderId="0" xfId="0" applyFont="1" applyAlignment="1">
      <alignment horizontal="left" vertical="top" wrapText="1"/>
    </xf>
    <xf numFmtId="0" fontId="3" fillId="0" borderId="0" xfId="0" applyFont="1" applyAlignment="1">
      <alignment horizontal="left" vertical="top"/>
    </xf>
    <xf numFmtId="0" fontId="3" fillId="0" borderId="0" xfId="0" applyFont="1" applyAlignment="1">
      <alignment horizontal="left" vertical="top" wrapText="1"/>
    </xf>
    <xf numFmtId="0" fontId="1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2" fillId="3" borderId="0" xfId="0" applyFont="1" applyFill="1" applyAlignment="1" applyProtection="1">
      <alignment horizontal="left" vertical="center"/>
      <protection locked="0"/>
    </xf>
    <xf numFmtId="49" fontId="2" fillId="3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0" xfId="0" applyFont="1" applyAlignment="1">
      <alignment vertical="center"/>
    </xf>
    <xf numFmtId="0" fontId="0" fillId="0" borderId="3" xfId="0" applyFont="1" applyBorder="1" applyAlignment="1">
      <alignment vertical="center"/>
    </xf>
    <xf numFmtId="0" fontId="18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4" fontId="18" fillId="0" borderId="5" xfId="0" applyNumberFormat="1" applyFont="1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164" fontId="1" fillId="0" borderId="0" xfId="0" applyNumberFormat="1" applyFont="1" applyAlignment="1">
      <alignment horizontal="left" vertical="center"/>
    </xf>
    <xf numFmtId="4" fontId="19" fillId="0" borderId="0" xfId="0" applyNumberFormat="1" applyFont="1" applyAlignment="1">
      <alignment vertical="center"/>
    </xf>
    <xf numFmtId="0" fontId="19" fillId="0" borderId="0" xfId="0" applyFont="1" applyAlignment="1">
      <alignment horizontal="lef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center" vertical="center"/>
    </xf>
    <xf numFmtId="0" fontId="4" fillId="4" borderId="7" xfId="0" applyFont="1" applyFill="1" applyBorder="1" applyAlignment="1">
      <alignment horizontal="left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0" fillId="0" borderId="3" xfId="0" applyBorder="1" applyAlignment="1">
      <alignment vertical="center"/>
    </xf>
    <xf numFmtId="0" fontId="20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18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22" fillId="0" borderId="14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23" fillId="5" borderId="6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left" vertical="center"/>
    </xf>
    <xf numFmtId="0" fontId="0" fillId="5" borderId="7" xfId="0" applyFont="1" applyFill="1" applyBorder="1" applyAlignment="1">
      <alignment vertical="center"/>
    </xf>
    <xf numFmtId="0" fontId="23" fillId="5" borderId="7" xfId="0" applyFont="1" applyFill="1" applyBorder="1" applyAlignment="1">
      <alignment horizontal="center" vertical="center"/>
    </xf>
    <xf numFmtId="0" fontId="23" fillId="5" borderId="7" xfId="0" applyFont="1" applyFill="1" applyBorder="1" applyAlignment="1">
      <alignment horizontal="right" vertical="center"/>
    </xf>
    <xf numFmtId="0" fontId="23" fillId="5" borderId="8" xfId="0" applyFont="1" applyFill="1" applyBorder="1" applyAlignment="1">
      <alignment horizontal="left" vertical="center"/>
    </xf>
    <xf numFmtId="0" fontId="23" fillId="5" borderId="0" xfId="0" applyFont="1" applyFill="1" applyAlignment="1">
      <alignment horizontal="center" vertical="center"/>
    </xf>
    <xf numFmtId="0" fontId="24" fillId="0" borderId="16" xfId="0" applyFont="1" applyBorder="1" applyAlignment="1">
      <alignment horizontal="center" vertical="center" wrapText="1"/>
    </xf>
    <xf numFmtId="0" fontId="24" fillId="0" borderId="17" xfId="0" applyFont="1" applyBorder="1" applyAlignment="1">
      <alignment horizontal="center" vertical="center" wrapText="1"/>
    </xf>
    <xf numFmtId="0" fontId="24" fillId="0" borderId="18" xfId="0" applyFont="1" applyBorder="1" applyAlignment="1">
      <alignment horizontal="center" vertical="center" wrapText="1"/>
    </xf>
    <xf numFmtId="0" fontId="0" fillId="0" borderId="11" xfId="0" applyFont="1" applyBorder="1" applyAlignment="1">
      <alignment vertical="center"/>
    </xf>
    <xf numFmtId="0" fontId="0" fillId="0" borderId="12" xfId="0" applyFont="1" applyBorder="1" applyAlignment="1">
      <alignment vertical="center"/>
    </xf>
    <xf numFmtId="0" fontId="0" fillId="0" borderId="13" xfId="0" applyFont="1" applyBorder="1" applyAlignment="1">
      <alignment vertical="center"/>
    </xf>
    <xf numFmtId="0" fontId="4" fillId="0" borderId="3" xfId="0" applyFont="1" applyBorder="1" applyAlignment="1">
      <alignment vertical="center"/>
    </xf>
    <xf numFmtId="0" fontId="25" fillId="0" borderId="0" xfId="0" applyFont="1" applyAlignment="1">
      <alignment horizontal="left" vertical="center"/>
    </xf>
    <xf numFmtId="0" fontId="25" fillId="0" borderId="0" xfId="0" applyFont="1" applyAlignment="1">
      <alignment vertical="center"/>
    </xf>
    <xf numFmtId="4" fontId="25" fillId="0" borderId="0" xfId="0" applyNumberFormat="1" applyFont="1" applyAlignment="1">
      <alignment horizontal="right" vertical="center"/>
    </xf>
    <xf numFmtId="4" fontId="25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21" fillId="0" borderId="14" xfId="0" applyNumberFormat="1" applyFont="1" applyBorder="1" applyAlignment="1">
      <alignment vertical="center"/>
    </xf>
    <xf numFmtId="4" fontId="21" fillId="0" borderId="0" xfId="0" applyNumberFormat="1" applyFont="1" applyBorder="1" applyAlignment="1">
      <alignment vertical="center"/>
    </xf>
    <xf numFmtId="166" fontId="21" fillId="0" borderId="0" xfId="0" applyNumberFormat="1" applyFont="1" applyBorder="1" applyAlignment="1">
      <alignment vertical="center"/>
    </xf>
    <xf numFmtId="4" fontId="21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8" fillId="0" borderId="0" xfId="0" applyFont="1" applyAlignment="1">
      <alignment vertical="center"/>
    </xf>
    <xf numFmtId="0" fontId="28" fillId="0" borderId="0" xfId="0" applyFont="1" applyAlignment="1">
      <alignment horizontal="left" vertical="center" wrapText="1"/>
    </xf>
    <xf numFmtId="0" fontId="29" fillId="0" borderId="0" xfId="0" applyFont="1" applyAlignment="1">
      <alignment vertical="center"/>
    </xf>
    <xf numFmtId="4" fontId="29" fillId="0" borderId="0" xfId="0" applyNumberFormat="1" applyFont="1" applyAlignment="1">
      <alignment vertical="center"/>
    </xf>
    <xf numFmtId="0" fontId="3" fillId="0" borderId="0" xfId="0" applyFont="1" applyAlignment="1">
      <alignment horizontal="center" vertical="center"/>
    </xf>
    <xf numFmtId="4" fontId="30" fillId="0" borderId="14" xfId="0" applyNumberFormat="1" applyFont="1" applyBorder="1" applyAlignment="1">
      <alignment vertical="center"/>
    </xf>
    <xf numFmtId="4" fontId="30" fillId="0" borderId="0" xfId="0" applyNumberFormat="1" applyFont="1" applyBorder="1" applyAlignment="1">
      <alignment vertical="center"/>
    </xf>
    <xf numFmtId="166" fontId="30" fillId="0" borderId="0" xfId="0" applyNumberFormat="1" applyFont="1" applyBorder="1" applyAlignment="1">
      <alignment vertical="center"/>
    </xf>
    <xf numFmtId="4" fontId="30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30" fillId="0" borderId="19" xfId="0" applyNumberFormat="1" applyFont="1" applyBorder="1" applyAlignment="1">
      <alignment vertical="center"/>
    </xf>
    <xf numFmtId="4" fontId="30" fillId="0" borderId="20" xfId="0" applyNumberFormat="1" applyFont="1" applyBorder="1" applyAlignment="1">
      <alignment vertical="center"/>
    </xf>
    <xf numFmtId="166" fontId="30" fillId="0" borderId="20" xfId="0" applyNumberFormat="1" applyFont="1" applyBorder="1" applyAlignment="1">
      <alignment vertical="center"/>
    </xf>
    <xf numFmtId="4" fontId="30" fillId="0" borderId="21" xfId="0" applyNumberFormat="1" applyFont="1" applyBorder="1" applyAlignment="1">
      <alignment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18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5" borderId="0" xfId="0" applyFont="1" applyFill="1" applyAlignment="1">
      <alignment vertical="center"/>
    </xf>
    <xf numFmtId="0" fontId="4" fillId="5" borderId="6" xfId="0" applyFont="1" applyFill="1" applyBorder="1" applyAlignment="1">
      <alignment horizontal="left" vertical="center"/>
    </xf>
    <xf numFmtId="0" fontId="4" fillId="5" borderId="7" xfId="0" applyFont="1" applyFill="1" applyBorder="1" applyAlignment="1">
      <alignment horizontal="right" vertical="center"/>
    </xf>
    <xf numFmtId="0" fontId="4" fillId="5" borderId="7" xfId="0" applyFont="1" applyFill="1" applyBorder="1" applyAlignment="1">
      <alignment horizontal="center" vertical="center"/>
    </xf>
    <xf numFmtId="4" fontId="4" fillId="5" borderId="7" xfId="0" applyNumberFormat="1" applyFont="1" applyFill="1" applyBorder="1" applyAlignment="1">
      <alignment vertical="center"/>
    </xf>
    <xf numFmtId="0" fontId="0" fillId="5" borderId="8" xfId="0" applyFont="1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23" fillId="5" borderId="0" xfId="0" applyFont="1" applyFill="1" applyAlignment="1">
      <alignment horizontal="left" vertical="center"/>
    </xf>
    <xf numFmtId="0" fontId="23" fillId="5" borderId="0" xfId="0" applyFont="1" applyFill="1" applyAlignment="1">
      <alignment horizontal="right" vertical="center"/>
    </xf>
    <xf numFmtId="0" fontId="32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>
      <alignment horizontal="center" vertical="center" wrapText="1"/>
    </xf>
    <xf numFmtId="0" fontId="23" fillId="5" borderId="16" xfId="0" applyFont="1" applyFill="1" applyBorder="1" applyAlignment="1">
      <alignment horizontal="center" vertical="center" wrapText="1"/>
    </xf>
    <xf numFmtId="0" fontId="23" fillId="5" borderId="17" xfId="0" applyFont="1" applyFill="1" applyBorder="1" applyAlignment="1">
      <alignment horizontal="center" vertical="center" wrapText="1"/>
    </xf>
    <xf numFmtId="0" fontId="23" fillId="5" borderId="18" xfId="0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5" fillId="0" borderId="0" xfId="0" applyNumberFormat="1" applyFont="1" applyAlignment="1"/>
    <xf numFmtId="166" fontId="33" fillId="0" borderId="12" xfId="0" applyNumberFormat="1" applyFont="1" applyBorder="1" applyAlignment="1"/>
    <xf numFmtId="166" fontId="33" fillId="0" borderId="13" xfId="0" applyNumberFormat="1" applyFont="1" applyBorder="1" applyAlignment="1"/>
    <xf numFmtId="4" fontId="34" fillId="0" borderId="0" xfId="0" applyNumberFormat="1" applyFont="1" applyAlignment="1">
      <alignment vertical="center"/>
    </xf>
    <xf numFmtId="0" fontId="8" fillId="0" borderId="3" xfId="0" applyFont="1" applyBorder="1" applyAlignment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/>
    <xf numFmtId="0" fontId="8" fillId="0" borderId="14" xfId="0" applyFont="1" applyBorder="1" applyAlignment="1"/>
    <xf numFmtId="0" fontId="8" fillId="0" borderId="0" xfId="0" applyFont="1" applyBorder="1" applyAlignment="1"/>
    <xf numFmtId="166" fontId="8" fillId="0" borderId="0" xfId="0" applyNumberFormat="1" applyFont="1" applyBorder="1" applyAlignment="1"/>
    <xf numFmtId="166" fontId="8" fillId="0" borderId="15" xfId="0" applyNumberFormat="1" applyFont="1" applyBorder="1" applyAlignment="1"/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4" fontId="7" fillId="0" borderId="0" xfId="0" applyNumberFormat="1" applyFont="1" applyAlignment="1"/>
    <xf numFmtId="0" fontId="0" fillId="0" borderId="3" xfId="0" applyFont="1" applyBorder="1" applyAlignment="1" applyProtection="1">
      <alignment vertical="center"/>
      <protection locked="0"/>
    </xf>
    <xf numFmtId="0" fontId="23" fillId="0" borderId="22" xfId="0" applyFont="1" applyBorder="1" applyAlignment="1" applyProtection="1">
      <alignment horizontal="center" vertical="center"/>
      <protection locked="0"/>
    </xf>
    <xf numFmtId="49" fontId="23" fillId="0" borderId="22" xfId="0" applyNumberFormat="1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left" vertical="center" wrapText="1"/>
      <protection locked="0"/>
    </xf>
    <xf numFmtId="0" fontId="23" fillId="0" borderId="22" xfId="0" applyFont="1" applyBorder="1" applyAlignment="1" applyProtection="1">
      <alignment horizontal="center" vertical="center" wrapText="1"/>
      <protection locked="0"/>
    </xf>
    <xf numFmtId="167" fontId="23" fillId="0" borderId="22" xfId="0" applyNumberFormat="1" applyFont="1" applyBorder="1" applyAlignment="1" applyProtection="1">
      <alignment vertical="center"/>
      <protection locked="0"/>
    </xf>
    <xf numFmtId="4" fontId="23" fillId="3" borderId="22" xfId="0" applyNumberFormat="1" applyFont="1" applyFill="1" applyBorder="1" applyAlignment="1" applyProtection="1">
      <alignment vertical="center"/>
      <protection locked="0"/>
    </xf>
    <xf numFmtId="4" fontId="23" fillId="0" borderId="22" xfId="0" applyNumberFormat="1" applyFont="1" applyBorder="1" applyAlignment="1" applyProtection="1">
      <alignment vertical="center"/>
      <protection locked="0"/>
    </xf>
    <xf numFmtId="0" fontId="24" fillId="3" borderId="14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>
      <alignment horizontal="center" vertical="center"/>
    </xf>
    <xf numFmtId="166" fontId="24" fillId="0" borderId="0" xfId="0" applyNumberFormat="1" applyFont="1" applyBorder="1" applyAlignment="1">
      <alignment vertical="center"/>
    </xf>
    <xf numFmtId="166" fontId="24" fillId="0" borderId="15" xfId="0" applyNumberFormat="1" applyFont="1" applyBorder="1" applyAlignment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9" fillId="0" borderId="3" xfId="0" applyFont="1" applyBorder="1" applyAlignment="1">
      <alignment vertical="center"/>
    </xf>
    <xf numFmtId="0" fontId="35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/>
    </xf>
    <xf numFmtId="0" fontId="9" fillId="0" borderId="0" xfId="0" applyFont="1" applyAlignment="1">
      <alignment horizontal="left" vertical="center" wrapText="1"/>
    </xf>
    <xf numFmtId="167" fontId="9" fillId="0" borderId="0" xfId="0" applyNumberFormat="1" applyFont="1" applyAlignment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14" xfId="0" applyFont="1" applyBorder="1" applyAlignment="1">
      <alignment vertical="center"/>
    </xf>
    <xf numFmtId="0" fontId="9" fillId="0" borderId="0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10" fillId="0" borderId="3" xfId="0" applyFont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 wrapText="1"/>
    </xf>
    <xf numFmtId="167" fontId="10" fillId="0" borderId="0" xfId="0" applyNumberFormat="1" applyFont="1" applyAlignment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14" xfId="0" applyFont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15" xfId="0" applyFont="1" applyBorder="1" applyAlignment="1">
      <alignment vertical="center"/>
    </xf>
    <xf numFmtId="0" fontId="24" fillId="3" borderId="19" xfId="0" applyFont="1" applyFill="1" applyBorder="1" applyAlignment="1" applyProtection="1">
      <alignment horizontal="left" vertical="center"/>
      <protection locked="0"/>
    </xf>
    <xf numFmtId="0" fontId="24" fillId="0" borderId="20" xfId="0" applyFont="1" applyBorder="1" applyAlignment="1">
      <alignment horizontal="center" vertical="center"/>
    </xf>
    <xf numFmtId="0" fontId="0" fillId="0" borderId="20" xfId="0" applyFont="1" applyBorder="1" applyAlignment="1">
      <alignment vertical="center"/>
    </xf>
    <xf numFmtId="166" fontId="24" fillId="0" borderId="20" xfId="0" applyNumberFormat="1" applyFont="1" applyBorder="1" applyAlignment="1">
      <alignment vertical="center"/>
    </xf>
    <xf numFmtId="166" fontId="24" fillId="0" borderId="21" xfId="0" applyNumberFormat="1" applyFont="1" applyBorder="1" applyAlignment="1">
      <alignment vertical="center"/>
    </xf>
    <xf numFmtId="0" fontId="36" fillId="0" borderId="0" xfId="0" applyFont="1" applyAlignment="1">
      <alignment horizontal="left" vertical="center"/>
    </xf>
    <xf numFmtId="0" fontId="11" fillId="0" borderId="3" xfId="0" applyFont="1" applyBorder="1" applyAlignment="1">
      <alignment vertical="center"/>
    </xf>
    <xf numFmtId="0" fontId="11" fillId="0" borderId="0" xfId="0" applyFont="1" applyAlignment="1">
      <alignment horizontal="left" vertical="center"/>
    </xf>
    <xf numFmtId="0" fontId="11" fillId="0" borderId="0" xfId="0" applyFont="1" applyAlignment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14" xfId="0" applyFont="1" applyBorder="1" applyAlignment="1">
      <alignment vertical="center"/>
    </xf>
    <xf numFmtId="0" fontId="11" fillId="0" borderId="0" xfId="0" applyFont="1" applyBorder="1" applyAlignment="1">
      <alignment vertical="center"/>
    </xf>
    <xf numFmtId="0" fontId="11" fillId="0" borderId="15" xfId="0" applyFont="1" applyBorder="1" applyAlignment="1">
      <alignment vertical="center"/>
    </xf>
    <xf numFmtId="0" fontId="37" fillId="0" borderId="22" xfId="0" applyFont="1" applyBorder="1" applyAlignment="1" applyProtection="1">
      <alignment horizontal="center" vertical="center"/>
      <protection locked="0"/>
    </xf>
    <xf numFmtId="49" fontId="37" fillId="0" borderId="22" xfId="0" applyNumberFormat="1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left" vertical="center" wrapText="1"/>
      <protection locked="0"/>
    </xf>
    <xf numFmtId="0" fontId="37" fillId="0" borderId="22" xfId="0" applyFont="1" applyBorder="1" applyAlignment="1" applyProtection="1">
      <alignment horizontal="center" vertical="center" wrapText="1"/>
      <protection locked="0"/>
    </xf>
    <xf numFmtId="167" fontId="37" fillId="0" borderId="22" xfId="0" applyNumberFormat="1" applyFont="1" applyBorder="1" applyAlignment="1" applyProtection="1">
      <alignment vertical="center"/>
      <protection locked="0"/>
    </xf>
    <xf numFmtId="4" fontId="37" fillId="3" borderId="22" xfId="0" applyNumberFormat="1" applyFont="1" applyFill="1" applyBorder="1" applyAlignment="1" applyProtection="1">
      <alignment vertical="center"/>
      <protection locked="0"/>
    </xf>
    <xf numFmtId="4" fontId="37" fillId="0" borderId="22" xfId="0" applyNumberFormat="1" applyFont="1" applyBorder="1" applyAlignment="1" applyProtection="1">
      <alignment vertical="center"/>
      <protection locked="0"/>
    </xf>
    <xf numFmtId="0" fontId="38" fillId="0" borderId="3" xfId="0" applyFont="1" applyBorder="1" applyAlignment="1">
      <alignment vertical="center"/>
    </xf>
    <xf numFmtId="0" fontId="37" fillId="3" borderId="14" xfId="0" applyFont="1" applyFill="1" applyBorder="1" applyAlignment="1" applyProtection="1">
      <alignment horizontal="left" vertical="center"/>
      <protection locked="0"/>
    </xf>
    <xf numFmtId="0" fontId="37" fillId="0" borderId="0" xfId="0" applyFont="1" applyBorder="1" applyAlignment="1">
      <alignment horizontal="center" vertical="center"/>
    </xf>
    <xf numFmtId="0" fontId="12" fillId="0" borderId="3" xfId="0" applyFont="1" applyBorder="1" applyAlignment="1">
      <alignment vertical="center"/>
    </xf>
    <xf numFmtId="0" fontId="12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 wrapText="1"/>
    </xf>
    <xf numFmtId="167" fontId="12" fillId="0" borderId="0" xfId="0" applyNumberFormat="1" applyFont="1" applyAlignment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14" xfId="0" applyFont="1" applyBorder="1" applyAlignment="1">
      <alignment vertical="center"/>
    </xf>
    <xf numFmtId="0" fontId="12" fillId="0" borderId="0" xfId="0" applyFont="1" applyBorder="1" applyAlignment="1">
      <alignment vertical="center"/>
    </xf>
    <xf numFmtId="0" fontId="12" fillId="0" borderId="15" xfId="0" applyFont="1" applyBorder="1" applyAlignment="1">
      <alignment vertical="center"/>
    </xf>
    <xf numFmtId="167" fontId="23" fillId="3" borderId="22" xfId="0" applyNumberFormat="1" applyFont="1" applyFill="1" applyBorder="1" applyAlignment="1" applyProtection="1">
      <alignment vertical="center"/>
      <protection locked="0"/>
    </xf>
    <xf numFmtId="0" fontId="39" fillId="0" borderId="0" xfId="0" applyFont="1" applyAlignment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4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9" fillId="0" borderId="19" xfId="0" applyFont="1" applyBorder="1" applyAlignment="1">
      <alignment vertical="center"/>
    </xf>
    <xf numFmtId="0" fontId="9" fillId="0" borderId="20" xfId="0" applyFont="1" applyBorder="1" applyAlignment="1">
      <alignment vertical="center"/>
    </xf>
    <xf numFmtId="0" fontId="9" fillId="0" borderId="21" xfId="0" applyFont="1" applyBorder="1" applyAlignment="1">
      <alignment vertical="center"/>
    </xf>
    <xf numFmtId="0" fontId="4" fillId="0" borderId="0" xfId="0" applyFont="1" applyAlignment="1">
      <alignment horizontal="left" vertical="center" wrapText="1"/>
    </xf>
    <xf numFmtId="0" fontId="40" fillId="0" borderId="16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 wrapText="1"/>
    </xf>
    <xf numFmtId="0" fontId="40" fillId="0" borderId="22" xfId="0" applyFont="1" applyBorder="1" applyAlignment="1">
      <alignment horizontal="left" vertical="center"/>
    </xf>
    <xf numFmtId="167" fontId="40" fillId="0" borderId="18" xfId="0" applyNumberFormat="1" applyFont="1" applyBorder="1" applyAlignment="1">
      <alignment vertical="center"/>
    </xf>
    <xf numFmtId="0" fontId="0" fillId="0" borderId="0" xfId="0" applyFont="1" applyAlignment="1">
      <alignment horizontal="left" vertical="center" wrapText="1"/>
    </xf>
    <xf numFmtId="167" fontId="0" fillId="0" borderId="0" xfId="0" applyNumberFormat="1" applyFont="1" applyAlignment="1">
      <alignment vertical="center"/>
    </xf>
    <xf numFmtId="0" fontId="34" fillId="0" borderId="0" xfId="0" applyFont="1" applyAlignment="1">
      <alignment horizontal="left"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styles" Target="styles.xml" /><Relationship Id="rId7" Type="http://schemas.openxmlformats.org/officeDocument/2006/relationships/theme" Target="theme/theme1.xml" /><Relationship Id="rId8" Type="http://schemas.openxmlformats.org/officeDocument/2006/relationships/calcChain" Target="calcChain.xml" /><Relationship Id="rId9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6385" cy="286385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drawing" Target="../drawings/drawing5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7" t="s">
        <v>0</v>
      </c>
      <c r="AZ1" s="17" t="s">
        <v>1</v>
      </c>
      <c r="BA1" s="17" t="s">
        <v>2</v>
      </c>
      <c r="BB1" s="17" t="s">
        <v>1</v>
      </c>
      <c r="BT1" s="17" t="s">
        <v>3</v>
      </c>
      <c r="BU1" s="17" t="s">
        <v>3</v>
      </c>
      <c r="BV1" s="17" t="s">
        <v>4</v>
      </c>
    </row>
    <row r="2" s="1" customFormat="1" ht="36.96" customHeight="1">
      <c r="AR2" s="18" t="s">
        <v>5</v>
      </c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2"/>
      <c r="D4" s="23" t="s">
        <v>9</v>
      </c>
      <c r="AR4" s="22"/>
      <c r="AS4" s="24" t="s">
        <v>10</v>
      </c>
      <c r="BE4" s="25" t="s">
        <v>11</v>
      </c>
      <c r="BS4" s="19" t="s">
        <v>12</v>
      </c>
    </row>
    <row r="5" s="1" customFormat="1" ht="12" customHeight="1">
      <c r="B5" s="22"/>
      <c r="D5" s="26" t="s">
        <v>13</v>
      </c>
      <c r="K5" s="27" t="s">
        <v>14</v>
      </c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R5" s="22"/>
      <c r="BE5" s="28" t="s">
        <v>15</v>
      </c>
      <c r="BS5" s="19" t="s">
        <v>6</v>
      </c>
    </row>
    <row r="6" s="1" customFormat="1" ht="36.96" customHeight="1">
      <c r="B6" s="22"/>
      <c r="D6" s="29" t="s">
        <v>16</v>
      </c>
      <c r="K6" s="30" t="s">
        <v>17</v>
      </c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R6" s="22"/>
      <c r="BE6" s="31"/>
      <c r="BS6" s="19" t="s">
        <v>6</v>
      </c>
    </row>
    <row r="7" s="1" customFormat="1" ht="12" customHeight="1">
      <c r="B7" s="22"/>
      <c r="D7" s="32" t="s">
        <v>18</v>
      </c>
      <c r="K7" s="27" t="s">
        <v>1</v>
      </c>
      <c r="AK7" s="32" t="s">
        <v>19</v>
      </c>
      <c r="AN7" s="27" t="s">
        <v>1</v>
      </c>
      <c r="AR7" s="22"/>
      <c r="BE7" s="31"/>
      <c r="BS7" s="19" t="s">
        <v>6</v>
      </c>
    </row>
    <row r="8" s="1" customFormat="1" ht="12" customHeight="1">
      <c r="B8" s="22"/>
      <c r="D8" s="32" t="s">
        <v>20</v>
      </c>
      <c r="K8" s="27" t="s">
        <v>21</v>
      </c>
      <c r="AK8" s="32" t="s">
        <v>22</v>
      </c>
      <c r="AN8" s="33" t="s">
        <v>23</v>
      </c>
      <c r="AR8" s="22"/>
      <c r="BE8" s="31"/>
      <c r="BS8" s="19" t="s">
        <v>6</v>
      </c>
    </row>
    <row r="9" s="1" customFormat="1" ht="14.4" customHeight="1">
      <c r="B9" s="22"/>
      <c r="AR9" s="22"/>
      <c r="BE9" s="31"/>
      <c r="BS9" s="19" t="s">
        <v>6</v>
      </c>
    </row>
    <row r="10" s="1" customFormat="1" ht="12" customHeight="1">
      <c r="B10" s="22"/>
      <c r="D10" s="32" t="s">
        <v>24</v>
      </c>
      <c r="AK10" s="32" t="s">
        <v>25</v>
      </c>
      <c r="AN10" s="27" t="s">
        <v>1</v>
      </c>
      <c r="AR10" s="22"/>
      <c r="BE10" s="31"/>
      <c r="BS10" s="19" t="s">
        <v>6</v>
      </c>
    </row>
    <row r="11" s="1" customFormat="1" ht="18.48" customHeight="1">
      <c r="B11" s="22"/>
      <c r="E11" s="27" t="s">
        <v>26</v>
      </c>
      <c r="AK11" s="32" t="s">
        <v>27</v>
      </c>
      <c r="AN11" s="27" t="s">
        <v>1</v>
      </c>
      <c r="AR11" s="22"/>
      <c r="BE11" s="31"/>
      <c r="BS11" s="19" t="s">
        <v>6</v>
      </c>
    </row>
    <row r="12" s="1" customFormat="1" ht="6.96" customHeight="1">
      <c r="B12" s="22"/>
      <c r="AR12" s="22"/>
      <c r="BE12" s="31"/>
      <c r="BS12" s="19" t="s">
        <v>6</v>
      </c>
    </row>
    <row r="13" s="1" customFormat="1" ht="12" customHeight="1">
      <c r="B13" s="22"/>
      <c r="D13" s="32" t="s">
        <v>28</v>
      </c>
      <c r="AK13" s="32" t="s">
        <v>25</v>
      </c>
      <c r="AN13" s="34" t="s">
        <v>29</v>
      </c>
      <c r="AR13" s="22"/>
      <c r="BE13" s="31"/>
      <c r="BS13" s="19" t="s">
        <v>6</v>
      </c>
    </row>
    <row r="14">
      <c r="B14" s="22"/>
      <c r="E14" s="34" t="s">
        <v>29</v>
      </c>
      <c r="F14" s="35"/>
      <c r="G14" s="35"/>
      <c r="H14" s="35"/>
      <c r="I14" s="35"/>
      <c r="J14" s="35"/>
      <c r="K14" s="35"/>
      <c r="L14" s="35"/>
      <c r="M14" s="35"/>
      <c r="N14" s="35"/>
      <c r="O14" s="35"/>
      <c r="P14" s="35"/>
      <c r="Q14" s="35"/>
      <c r="R14" s="35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  <c r="AF14" s="35"/>
      <c r="AG14" s="35"/>
      <c r="AH14" s="35"/>
      <c r="AI14" s="35"/>
      <c r="AJ14" s="35"/>
      <c r="AK14" s="32" t="s">
        <v>27</v>
      </c>
      <c r="AN14" s="34" t="s">
        <v>29</v>
      </c>
      <c r="AR14" s="22"/>
      <c r="BE14" s="31"/>
      <c r="BS14" s="19" t="s">
        <v>6</v>
      </c>
    </row>
    <row r="15" s="1" customFormat="1" ht="6.96" customHeight="1">
      <c r="B15" s="22"/>
      <c r="AR15" s="22"/>
      <c r="BE15" s="31"/>
      <c r="BS15" s="19" t="s">
        <v>3</v>
      </c>
    </row>
    <row r="16" s="1" customFormat="1" ht="12" customHeight="1">
      <c r="B16" s="22"/>
      <c r="D16" s="32" t="s">
        <v>30</v>
      </c>
      <c r="AK16" s="32" t="s">
        <v>25</v>
      </c>
      <c r="AN16" s="27" t="s">
        <v>1</v>
      </c>
      <c r="AR16" s="22"/>
      <c r="BE16" s="31"/>
      <c r="BS16" s="19" t="s">
        <v>3</v>
      </c>
    </row>
    <row r="17" s="1" customFormat="1" ht="18.48" customHeight="1">
      <c r="B17" s="22"/>
      <c r="E17" s="27" t="s">
        <v>31</v>
      </c>
      <c r="AK17" s="32" t="s">
        <v>27</v>
      </c>
      <c r="AN17" s="27" t="s">
        <v>1</v>
      </c>
      <c r="AR17" s="22"/>
      <c r="BE17" s="31"/>
      <c r="BS17" s="19" t="s">
        <v>32</v>
      </c>
    </row>
    <row r="18" s="1" customFormat="1" ht="6.96" customHeight="1">
      <c r="B18" s="22"/>
      <c r="AR18" s="22"/>
      <c r="BE18" s="31"/>
      <c r="BS18" s="19" t="s">
        <v>6</v>
      </c>
    </row>
    <row r="19" s="1" customFormat="1" ht="12" customHeight="1">
      <c r="B19" s="22"/>
      <c r="D19" s="32" t="s">
        <v>33</v>
      </c>
      <c r="AK19" s="32" t="s">
        <v>25</v>
      </c>
      <c r="AN19" s="27" t="s">
        <v>1</v>
      </c>
      <c r="AR19" s="22"/>
      <c r="BE19" s="31"/>
      <c r="BS19" s="19" t="s">
        <v>6</v>
      </c>
    </row>
    <row r="20" s="1" customFormat="1" ht="18.48" customHeight="1">
      <c r="B20" s="22"/>
      <c r="E20" s="27" t="s">
        <v>34</v>
      </c>
      <c r="AK20" s="32" t="s">
        <v>27</v>
      </c>
      <c r="AN20" s="27" t="s">
        <v>1</v>
      </c>
      <c r="AR20" s="22"/>
      <c r="BE20" s="31"/>
      <c r="BS20" s="19" t="s">
        <v>32</v>
      </c>
    </row>
    <row r="21" s="1" customFormat="1" ht="6.96" customHeight="1">
      <c r="B21" s="22"/>
      <c r="AR21" s="22"/>
      <c r="BE21" s="31"/>
    </row>
    <row r="22" s="1" customFormat="1" ht="12" customHeight="1">
      <c r="B22" s="22"/>
      <c r="D22" s="32" t="s">
        <v>35</v>
      </c>
      <c r="AR22" s="22"/>
      <c r="BE22" s="31"/>
    </row>
    <row r="23" s="1" customFormat="1" ht="16.5" customHeight="1">
      <c r="B23" s="22"/>
      <c r="E23" s="36" t="s">
        <v>1</v>
      </c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  <c r="AJ23" s="36"/>
      <c r="AK23" s="36"/>
      <c r="AL23" s="36"/>
      <c r="AM23" s="36"/>
      <c r="AN23" s="36"/>
      <c r="AR23" s="22"/>
      <c r="BE23" s="31"/>
    </row>
    <row r="24" s="1" customFormat="1" ht="6.96" customHeight="1">
      <c r="B24" s="22"/>
      <c r="AR24" s="22"/>
      <c r="BE24" s="31"/>
    </row>
    <row r="25" s="1" customFormat="1" ht="6.96" customHeight="1">
      <c r="B25" s="22"/>
      <c r="D25" s="37"/>
      <c r="E25" s="37"/>
      <c r="F25" s="37"/>
      <c r="G25" s="37"/>
      <c r="H25" s="37"/>
      <c r="I25" s="37"/>
      <c r="J25" s="37"/>
      <c r="K25" s="37"/>
      <c r="L25" s="37"/>
      <c r="M25" s="37"/>
      <c r="N25" s="37"/>
      <c r="O25" s="37"/>
      <c r="P25" s="37"/>
      <c r="Q25" s="37"/>
      <c r="R25" s="37"/>
      <c r="S25" s="37"/>
      <c r="T25" s="37"/>
      <c r="U25" s="37"/>
      <c r="V25" s="37"/>
      <c r="W25" s="37"/>
      <c r="X25" s="37"/>
      <c r="Y25" s="37"/>
      <c r="Z25" s="37"/>
      <c r="AA25" s="37"/>
      <c r="AB25" s="37"/>
      <c r="AC25" s="37"/>
      <c r="AD25" s="37"/>
      <c r="AE25" s="37"/>
      <c r="AF25" s="37"/>
      <c r="AG25" s="37"/>
      <c r="AH25" s="37"/>
      <c r="AI25" s="37"/>
      <c r="AJ25" s="37"/>
      <c r="AK25" s="37"/>
      <c r="AL25" s="37"/>
      <c r="AM25" s="37"/>
      <c r="AN25" s="37"/>
      <c r="AO25" s="37"/>
      <c r="AR25" s="22"/>
      <c r="BE25" s="31"/>
    </row>
    <row r="26" s="2" customFormat="1" ht="25.92" customHeight="1">
      <c r="A26" s="38"/>
      <c r="B26" s="39"/>
      <c r="C26" s="38"/>
      <c r="D26" s="40" t="s">
        <v>36</v>
      </c>
      <c r="E26" s="41"/>
      <c r="F26" s="41"/>
      <c r="G26" s="41"/>
      <c r="H26" s="41"/>
      <c r="I26" s="41"/>
      <c r="J26" s="41"/>
      <c r="K26" s="41"/>
      <c r="L26" s="41"/>
      <c r="M26" s="41"/>
      <c r="N26" s="41"/>
      <c r="O26" s="41"/>
      <c r="P26" s="41"/>
      <c r="Q26" s="41"/>
      <c r="R26" s="41"/>
      <c r="S26" s="41"/>
      <c r="T26" s="41"/>
      <c r="U26" s="41"/>
      <c r="V26" s="41"/>
      <c r="W26" s="41"/>
      <c r="X26" s="41"/>
      <c r="Y26" s="41"/>
      <c r="Z26" s="41"/>
      <c r="AA26" s="41"/>
      <c r="AB26" s="41"/>
      <c r="AC26" s="41"/>
      <c r="AD26" s="41"/>
      <c r="AE26" s="41"/>
      <c r="AF26" s="41"/>
      <c r="AG26" s="41"/>
      <c r="AH26" s="41"/>
      <c r="AI26" s="41"/>
      <c r="AJ26" s="41"/>
      <c r="AK26" s="42">
        <f>ROUND(AG94,2)</f>
        <v>0</v>
      </c>
      <c r="AL26" s="41"/>
      <c r="AM26" s="41"/>
      <c r="AN26" s="41"/>
      <c r="AO26" s="41"/>
      <c r="AP26" s="38"/>
      <c r="AQ26" s="38"/>
      <c r="AR26" s="39"/>
      <c r="BE26" s="31"/>
    </row>
    <row r="27" s="2" customFormat="1" ht="6.96" customHeight="1">
      <c r="A27" s="38"/>
      <c r="B27" s="39"/>
      <c r="C27" s="38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  <c r="P27" s="38"/>
      <c r="Q27" s="38"/>
      <c r="R27" s="38"/>
      <c r="S27" s="38"/>
      <c r="T27" s="38"/>
      <c r="U27" s="38"/>
      <c r="V27" s="38"/>
      <c r="W27" s="38"/>
      <c r="X27" s="38"/>
      <c r="Y27" s="38"/>
      <c r="Z27" s="38"/>
      <c r="AA27" s="38"/>
      <c r="AB27" s="38"/>
      <c r="AC27" s="38"/>
      <c r="AD27" s="38"/>
      <c r="AE27" s="38"/>
      <c r="AF27" s="38"/>
      <c r="AG27" s="38"/>
      <c r="AH27" s="38"/>
      <c r="AI27" s="38"/>
      <c r="AJ27" s="38"/>
      <c r="AK27" s="38"/>
      <c r="AL27" s="38"/>
      <c r="AM27" s="38"/>
      <c r="AN27" s="38"/>
      <c r="AO27" s="38"/>
      <c r="AP27" s="38"/>
      <c r="AQ27" s="38"/>
      <c r="AR27" s="39"/>
      <c r="BE27" s="31"/>
    </row>
    <row r="28" s="2" customForma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43" t="s">
        <v>37</v>
      </c>
      <c r="M28" s="43"/>
      <c r="N28" s="43"/>
      <c r="O28" s="43"/>
      <c r="P28" s="43"/>
      <c r="Q28" s="38"/>
      <c r="R28" s="38"/>
      <c r="S28" s="38"/>
      <c r="T28" s="38"/>
      <c r="U28" s="38"/>
      <c r="V28" s="38"/>
      <c r="W28" s="43" t="s">
        <v>38</v>
      </c>
      <c r="X28" s="43"/>
      <c r="Y28" s="43"/>
      <c r="Z28" s="43"/>
      <c r="AA28" s="43"/>
      <c r="AB28" s="43"/>
      <c r="AC28" s="43"/>
      <c r="AD28" s="43"/>
      <c r="AE28" s="43"/>
      <c r="AF28" s="38"/>
      <c r="AG28" s="38"/>
      <c r="AH28" s="38"/>
      <c r="AI28" s="38"/>
      <c r="AJ28" s="38"/>
      <c r="AK28" s="43" t="s">
        <v>39</v>
      </c>
      <c r="AL28" s="43"/>
      <c r="AM28" s="43"/>
      <c r="AN28" s="43"/>
      <c r="AO28" s="43"/>
      <c r="AP28" s="38"/>
      <c r="AQ28" s="38"/>
      <c r="AR28" s="39"/>
      <c r="BE28" s="31"/>
    </row>
    <row r="29" s="3" customFormat="1" ht="14.4" customHeight="1">
      <c r="A29" s="3"/>
      <c r="B29" s="44"/>
      <c r="C29" s="3"/>
      <c r="D29" s="32" t="s">
        <v>40</v>
      </c>
      <c r="E29" s="3"/>
      <c r="F29" s="32" t="s">
        <v>41</v>
      </c>
      <c r="G29" s="3"/>
      <c r="H29" s="3"/>
      <c r="I29" s="3"/>
      <c r="J29" s="3"/>
      <c r="K29" s="3"/>
      <c r="L29" s="45">
        <v>0.20999999999999999</v>
      </c>
      <c r="M29" s="3"/>
      <c r="N29" s="3"/>
      <c r="O29" s="3"/>
      <c r="P29" s="3"/>
      <c r="Q29" s="3"/>
      <c r="R29" s="3"/>
      <c r="S29" s="3"/>
      <c r="T29" s="3"/>
      <c r="U29" s="3"/>
      <c r="V29" s="3"/>
      <c r="W29" s="46">
        <f>ROUND(AZ94, 2)</f>
        <v>0</v>
      </c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46">
        <f>ROUND(AV94, 2)</f>
        <v>0</v>
      </c>
      <c r="AL29" s="3"/>
      <c r="AM29" s="3"/>
      <c r="AN29" s="3"/>
      <c r="AO29" s="3"/>
      <c r="AP29" s="3"/>
      <c r="AQ29" s="3"/>
      <c r="AR29" s="44"/>
      <c r="BE29" s="47"/>
    </row>
    <row r="30" s="3" customFormat="1" ht="14.4" customHeight="1">
      <c r="A30" s="3"/>
      <c r="B30" s="44"/>
      <c r="C30" s="3"/>
      <c r="D30" s="3"/>
      <c r="E30" s="3"/>
      <c r="F30" s="32" t="s">
        <v>42</v>
      </c>
      <c r="G30" s="3"/>
      <c r="H30" s="3"/>
      <c r="I30" s="3"/>
      <c r="J30" s="3"/>
      <c r="K30" s="3"/>
      <c r="L30" s="45">
        <v>0.12</v>
      </c>
      <c r="M30" s="3"/>
      <c r="N30" s="3"/>
      <c r="O30" s="3"/>
      <c r="P30" s="3"/>
      <c r="Q30" s="3"/>
      <c r="R30" s="3"/>
      <c r="S30" s="3"/>
      <c r="T30" s="3"/>
      <c r="U30" s="3"/>
      <c r="V30" s="3"/>
      <c r="W30" s="46">
        <f>ROUND(BA94, 2)</f>
        <v>0</v>
      </c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46">
        <f>ROUND(AW94, 2)</f>
        <v>0</v>
      </c>
      <c r="AL30" s="3"/>
      <c r="AM30" s="3"/>
      <c r="AN30" s="3"/>
      <c r="AO30" s="3"/>
      <c r="AP30" s="3"/>
      <c r="AQ30" s="3"/>
      <c r="AR30" s="44"/>
      <c r="BE30" s="47"/>
    </row>
    <row r="31" hidden="1" s="3" customFormat="1" ht="14.4" customHeight="1">
      <c r="A31" s="3"/>
      <c r="B31" s="44"/>
      <c r="C31" s="3"/>
      <c r="D31" s="3"/>
      <c r="E31" s="3"/>
      <c r="F31" s="32" t="s">
        <v>43</v>
      </c>
      <c r="G31" s="3"/>
      <c r="H31" s="3"/>
      <c r="I31" s="3"/>
      <c r="J31" s="3"/>
      <c r="K31" s="3"/>
      <c r="L31" s="45">
        <v>0.20999999999999999</v>
      </c>
      <c r="M31" s="3"/>
      <c r="N31" s="3"/>
      <c r="O31" s="3"/>
      <c r="P31" s="3"/>
      <c r="Q31" s="3"/>
      <c r="R31" s="3"/>
      <c r="S31" s="3"/>
      <c r="T31" s="3"/>
      <c r="U31" s="3"/>
      <c r="V31" s="3"/>
      <c r="W31" s="46">
        <f>ROUND(BB94, 2)</f>
        <v>0</v>
      </c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46">
        <v>0</v>
      </c>
      <c r="AL31" s="3"/>
      <c r="AM31" s="3"/>
      <c r="AN31" s="3"/>
      <c r="AO31" s="3"/>
      <c r="AP31" s="3"/>
      <c r="AQ31" s="3"/>
      <c r="AR31" s="44"/>
      <c r="BE31" s="47"/>
    </row>
    <row r="32" hidden="1" s="3" customFormat="1" ht="14.4" customHeight="1">
      <c r="A32" s="3"/>
      <c r="B32" s="44"/>
      <c r="C32" s="3"/>
      <c r="D32" s="3"/>
      <c r="E32" s="3"/>
      <c r="F32" s="32" t="s">
        <v>44</v>
      </c>
      <c r="G32" s="3"/>
      <c r="H32" s="3"/>
      <c r="I32" s="3"/>
      <c r="J32" s="3"/>
      <c r="K32" s="3"/>
      <c r="L32" s="45">
        <v>0.12</v>
      </c>
      <c r="M32" s="3"/>
      <c r="N32" s="3"/>
      <c r="O32" s="3"/>
      <c r="P32" s="3"/>
      <c r="Q32" s="3"/>
      <c r="R32" s="3"/>
      <c r="S32" s="3"/>
      <c r="T32" s="3"/>
      <c r="U32" s="3"/>
      <c r="V32" s="3"/>
      <c r="W32" s="46">
        <f>ROUND(BC94, 2)</f>
        <v>0</v>
      </c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46">
        <v>0</v>
      </c>
      <c r="AL32" s="3"/>
      <c r="AM32" s="3"/>
      <c r="AN32" s="3"/>
      <c r="AO32" s="3"/>
      <c r="AP32" s="3"/>
      <c r="AQ32" s="3"/>
      <c r="AR32" s="44"/>
      <c r="BE32" s="47"/>
    </row>
    <row r="33" hidden="1" s="3" customFormat="1" ht="14.4" customHeight="1">
      <c r="A33" s="3"/>
      <c r="B33" s="44"/>
      <c r="C33" s="3"/>
      <c r="D33" s="3"/>
      <c r="E33" s="3"/>
      <c r="F33" s="32" t="s">
        <v>45</v>
      </c>
      <c r="G33" s="3"/>
      <c r="H33" s="3"/>
      <c r="I33" s="3"/>
      <c r="J33" s="3"/>
      <c r="K33" s="3"/>
      <c r="L33" s="45">
        <v>0</v>
      </c>
      <c r="M33" s="3"/>
      <c r="N33" s="3"/>
      <c r="O33" s="3"/>
      <c r="P33" s="3"/>
      <c r="Q33" s="3"/>
      <c r="R33" s="3"/>
      <c r="S33" s="3"/>
      <c r="T33" s="3"/>
      <c r="U33" s="3"/>
      <c r="V33" s="3"/>
      <c r="W33" s="46">
        <f>ROUND(BD94, 2)</f>
        <v>0</v>
      </c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46">
        <v>0</v>
      </c>
      <c r="AL33" s="3"/>
      <c r="AM33" s="3"/>
      <c r="AN33" s="3"/>
      <c r="AO33" s="3"/>
      <c r="AP33" s="3"/>
      <c r="AQ33" s="3"/>
      <c r="AR33" s="44"/>
      <c r="BE33" s="47"/>
    </row>
    <row r="34" s="2" customFormat="1" ht="6.96" customHeight="1">
      <c r="A34" s="38"/>
      <c r="B34" s="39"/>
      <c r="C34" s="38"/>
      <c r="D34" s="38"/>
      <c r="E34" s="38"/>
      <c r="F34" s="38"/>
      <c r="G34" s="38"/>
      <c r="H34" s="38"/>
      <c r="I34" s="38"/>
      <c r="J34" s="38"/>
      <c r="K34" s="38"/>
      <c r="L34" s="38"/>
      <c r="M34" s="38"/>
      <c r="N34" s="38"/>
      <c r="O34" s="38"/>
      <c r="P34" s="38"/>
      <c r="Q34" s="38"/>
      <c r="R34" s="38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  <c r="AF34" s="38"/>
      <c r="AG34" s="38"/>
      <c r="AH34" s="38"/>
      <c r="AI34" s="38"/>
      <c r="AJ34" s="38"/>
      <c r="AK34" s="38"/>
      <c r="AL34" s="38"/>
      <c r="AM34" s="38"/>
      <c r="AN34" s="38"/>
      <c r="AO34" s="38"/>
      <c r="AP34" s="38"/>
      <c r="AQ34" s="38"/>
      <c r="AR34" s="39"/>
      <c r="BE34" s="31"/>
    </row>
    <row r="35" s="2" customFormat="1" ht="25.92" customHeight="1">
      <c r="A35" s="38"/>
      <c r="B35" s="39"/>
      <c r="C35" s="48"/>
      <c r="D35" s="49" t="s">
        <v>46</v>
      </c>
      <c r="E35" s="50"/>
      <c r="F35" s="50"/>
      <c r="G35" s="50"/>
      <c r="H35" s="50"/>
      <c r="I35" s="50"/>
      <c r="J35" s="50"/>
      <c r="K35" s="50"/>
      <c r="L35" s="50"/>
      <c r="M35" s="50"/>
      <c r="N35" s="50"/>
      <c r="O35" s="50"/>
      <c r="P35" s="50"/>
      <c r="Q35" s="50"/>
      <c r="R35" s="50"/>
      <c r="S35" s="50"/>
      <c r="T35" s="51" t="s">
        <v>47</v>
      </c>
      <c r="U35" s="50"/>
      <c r="V35" s="50"/>
      <c r="W35" s="50"/>
      <c r="X35" s="52" t="s">
        <v>48</v>
      </c>
      <c r="Y35" s="50"/>
      <c r="Z35" s="50"/>
      <c r="AA35" s="50"/>
      <c r="AB35" s="50"/>
      <c r="AC35" s="50"/>
      <c r="AD35" s="50"/>
      <c r="AE35" s="50"/>
      <c r="AF35" s="50"/>
      <c r="AG35" s="50"/>
      <c r="AH35" s="50"/>
      <c r="AI35" s="50"/>
      <c r="AJ35" s="50"/>
      <c r="AK35" s="53">
        <f>SUM(AK26:AK33)</f>
        <v>0</v>
      </c>
      <c r="AL35" s="50"/>
      <c r="AM35" s="50"/>
      <c r="AN35" s="50"/>
      <c r="AO35" s="54"/>
      <c r="AP35" s="48"/>
      <c r="AQ35" s="48"/>
      <c r="AR35" s="39"/>
      <c r="BE35" s="38"/>
    </row>
    <row r="36" s="2" customFormat="1" ht="6.96" customHeight="1">
      <c r="A36" s="38"/>
      <c r="B36" s="39"/>
      <c r="C36" s="38"/>
      <c r="D36" s="38"/>
      <c r="E36" s="38"/>
      <c r="F36" s="38"/>
      <c r="G36" s="38"/>
      <c r="H36" s="38"/>
      <c r="I36" s="38"/>
      <c r="J36" s="38"/>
      <c r="K36" s="38"/>
      <c r="L36" s="38"/>
      <c r="M36" s="38"/>
      <c r="N36" s="38"/>
      <c r="O36" s="38"/>
      <c r="P36" s="38"/>
      <c r="Q36" s="38"/>
      <c r="R36" s="38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  <c r="AF36" s="38"/>
      <c r="AG36" s="38"/>
      <c r="AH36" s="38"/>
      <c r="AI36" s="38"/>
      <c r="AJ36" s="38"/>
      <c r="AK36" s="38"/>
      <c r="AL36" s="38"/>
      <c r="AM36" s="38"/>
      <c r="AN36" s="38"/>
      <c r="AO36" s="38"/>
      <c r="AP36" s="38"/>
      <c r="AQ36" s="38"/>
      <c r="AR36" s="39"/>
      <c r="BE36" s="38"/>
    </row>
    <row r="37" s="2" customFormat="1" ht="14.4" customHeight="1">
      <c r="A37" s="38"/>
      <c r="B37" s="39"/>
      <c r="C37" s="38"/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  <c r="O37" s="38"/>
      <c r="P37" s="38"/>
      <c r="Q37" s="38"/>
      <c r="R37" s="38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  <c r="AF37" s="38"/>
      <c r="AG37" s="38"/>
      <c r="AH37" s="38"/>
      <c r="AI37" s="38"/>
      <c r="AJ37" s="38"/>
      <c r="AK37" s="38"/>
      <c r="AL37" s="38"/>
      <c r="AM37" s="38"/>
      <c r="AN37" s="38"/>
      <c r="AO37" s="38"/>
      <c r="AP37" s="38"/>
      <c r="AQ37" s="38"/>
      <c r="AR37" s="39"/>
      <c r="BE37" s="38"/>
    </row>
    <row r="38" s="1" customFormat="1" ht="14.4" customHeight="1">
      <c r="B38" s="22"/>
      <c r="AR38" s="22"/>
    </row>
    <row r="39" s="1" customFormat="1" ht="14.4" customHeight="1">
      <c r="B39" s="22"/>
      <c r="AR39" s="22"/>
    </row>
    <row r="40" s="1" customFormat="1" ht="14.4" customHeight="1">
      <c r="B40" s="22"/>
      <c r="AR40" s="22"/>
    </row>
    <row r="41" s="1" customFormat="1" ht="14.4" customHeight="1">
      <c r="B41" s="22"/>
      <c r="AR41" s="22"/>
    </row>
    <row r="42" s="1" customFormat="1" ht="14.4" customHeight="1">
      <c r="B42" s="22"/>
      <c r="AR42" s="22"/>
    </row>
    <row r="43" s="1" customFormat="1" ht="14.4" customHeight="1">
      <c r="B43" s="22"/>
      <c r="AR43" s="22"/>
    </row>
    <row r="44" s="1" customFormat="1" ht="14.4" customHeight="1">
      <c r="B44" s="22"/>
      <c r="AR44" s="22"/>
    </row>
    <row r="45" s="1" customFormat="1" ht="14.4" customHeight="1">
      <c r="B45" s="22"/>
      <c r="AR45" s="22"/>
    </row>
    <row r="46" s="1" customFormat="1" ht="14.4" customHeight="1">
      <c r="B46" s="22"/>
      <c r="AR46" s="22"/>
    </row>
    <row r="47" s="1" customFormat="1" ht="14.4" customHeight="1">
      <c r="B47" s="22"/>
      <c r="AR47" s="22"/>
    </row>
    <row r="48" s="1" customFormat="1" ht="14.4" customHeight="1">
      <c r="B48" s="22"/>
      <c r="AR48" s="22"/>
    </row>
    <row r="49" s="2" customFormat="1" ht="14.4" customHeight="1">
      <c r="B49" s="55"/>
      <c r="D49" s="56" t="s">
        <v>49</v>
      </c>
      <c r="E49" s="57"/>
      <c r="F49" s="57"/>
      <c r="G49" s="57"/>
      <c r="H49" s="57"/>
      <c r="I49" s="57"/>
      <c r="J49" s="57"/>
      <c r="K49" s="57"/>
      <c r="L49" s="57"/>
      <c r="M49" s="57"/>
      <c r="N49" s="57"/>
      <c r="O49" s="57"/>
      <c r="P49" s="57"/>
      <c r="Q49" s="57"/>
      <c r="R49" s="57"/>
      <c r="S49" s="57"/>
      <c r="T49" s="57"/>
      <c r="U49" s="57"/>
      <c r="V49" s="57"/>
      <c r="W49" s="57"/>
      <c r="X49" s="57"/>
      <c r="Y49" s="57"/>
      <c r="Z49" s="57"/>
      <c r="AA49" s="57"/>
      <c r="AB49" s="57"/>
      <c r="AC49" s="57"/>
      <c r="AD49" s="57"/>
      <c r="AE49" s="57"/>
      <c r="AF49" s="57"/>
      <c r="AG49" s="57"/>
      <c r="AH49" s="56" t="s">
        <v>50</v>
      </c>
      <c r="AI49" s="57"/>
      <c r="AJ49" s="57"/>
      <c r="AK49" s="57"/>
      <c r="AL49" s="57"/>
      <c r="AM49" s="57"/>
      <c r="AN49" s="57"/>
      <c r="AO49" s="57"/>
      <c r="AR49" s="55"/>
    </row>
    <row r="50">
      <c r="B50" s="22"/>
      <c r="AR50" s="22"/>
    </row>
    <row r="51">
      <c r="B51" s="22"/>
      <c r="AR51" s="22"/>
    </row>
    <row r="52">
      <c r="B52" s="22"/>
      <c r="AR52" s="22"/>
    </row>
    <row r="53">
      <c r="B53" s="22"/>
      <c r="AR53" s="22"/>
    </row>
    <row r="54">
      <c r="B54" s="22"/>
      <c r="AR54" s="22"/>
    </row>
    <row r="55">
      <c r="B55" s="22"/>
      <c r="AR55" s="22"/>
    </row>
    <row r="56">
      <c r="B56" s="22"/>
      <c r="AR56" s="22"/>
    </row>
    <row r="57">
      <c r="B57" s="22"/>
      <c r="AR57" s="22"/>
    </row>
    <row r="58">
      <c r="B58" s="22"/>
      <c r="AR58" s="22"/>
    </row>
    <row r="59">
      <c r="B59" s="22"/>
      <c r="AR59" s="22"/>
    </row>
    <row r="60" s="2" customFormat="1">
      <c r="A60" s="38"/>
      <c r="B60" s="39"/>
      <c r="C60" s="38"/>
      <c r="D60" s="58" t="s">
        <v>51</v>
      </c>
      <c r="E60" s="41"/>
      <c r="F60" s="41"/>
      <c r="G60" s="41"/>
      <c r="H60" s="41"/>
      <c r="I60" s="41"/>
      <c r="J60" s="41"/>
      <c r="K60" s="41"/>
      <c r="L60" s="41"/>
      <c r="M60" s="41"/>
      <c r="N60" s="41"/>
      <c r="O60" s="41"/>
      <c r="P60" s="41"/>
      <c r="Q60" s="41"/>
      <c r="R60" s="41"/>
      <c r="S60" s="41"/>
      <c r="T60" s="41"/>
      <c r="U60" s="41"/>
      <c r="V60" s="58" t="s">
        <v>52</v>
      </c>
      <c r="W60" s="41"/>
      <c r="X60" s="41"/>
      <c r="Y60" s="41"/>
      <c r="Z60" s="41"/>
      <c r="AA60" s="41"/>
      <c r="AB60" s="41"/>
      <c r="AC60" s="41"/>
      <c r="AD60" s="41"/>
      <c r="AE60" s="41"/>
      <c r="AF60" s="41"/>
      <c r="AG60" s="41"/>
      <c r="AH60" s="58" t="s">
        <v>51</v>
      </c>
      <c r="AI60" s="41"/>
      <c r="AJ60" s="41"/>
      <c r="AK60" s="41"/>
      <c r="AL60" s="41"/>
      <c r="AM60" s="58" t="s">
        <v>52</v>
      </c>
      <c r="AN60" s="41"/>
      <c r="AO60" s="41"/>
      <c r="AP60" s="38"/>
      <c r="AQ60" s="38"/>
      <c r="AR60" s="39"/>
      <c r="BE60" s="38"/>
    </row>
    <row r="61">
      <c r="B61" s="22"/>
      <c r="AR61" s="22"/>
    </row>
    <row r="62">
      <c r="B62" s="22"/>
      <c r="AR62" s="22"/>
    </row>
    <row r="63">
      <c r="B63" s="22"/>
      <c r="AR63" s="22"/>
    </row>
    <row r="64" s="2" customFormat="1">
      <c r="A64" s="38"/>
      <c r="B64" s="39"/>
      <c r="C64" s="38"/>
      <c r="D64" s="56" t="s">
        <v>53</v>
      </c>
      <c r="E64" s="59"/>
      <c r="F64" s="59"/>
      <c r="G64" s="59"/>
      <c r="H64" s="59"/>
      <c r="I64" s="59"/>
      <c r="J64" s="59"/>
      <c r="K64" s="59"/>
      <c r="L64" s="59"/>
      <c r="M64" s="59"/>
      <c r="N64" s="59"/>
      <c r="O64" s="59"/>
      <c r="P64" s="59"/>
      <c r="Q64" s="59"/>
      <c r="R64" s="59"/>
      <c r="S64" s="59"/>
      <c r="T64" s="59"/>
      <c r="U64" s="59"/>
      <c r="V64" s="59"/>
      <c r="W64" s="59"/>
      <c r="X64" s="59"/>
      <c r="Y64" s="59"/>
      <c r="Z64" s="59"/>
      <c r="AA64" s="59"/>
      <c r="AB64" s="59"/>
      <c r="AC64" s="59"/>
      <c r="AD64" s="59"/>
      <c r="AE64" s="59"/>
      <c r="AF64" s="59"/>
      <c r="AG64" s="59"/>
      <c r="AH64" s="56" t="s">
        <v>54</v>
      </c>
      <c r="AI64" s="59"/>
      <c r="AJ64" s="59"/>
      <c r="AK64" s="59"/>
      <c r="AL64" s="59"/>
      <c r="AM64" s="59"/>
      <c r="AN64" s="59"/>
      <c r="AO64" s="59"/>
      <c r="AP64" s="38"/>
      <c r="AQ64" s="38"/>
      <c r="AR64" s="39"/>
      <c r="BE64" s="38"/>
    </row>
    <row r="65">
      <c r="B65" s="22"/>
      <c r="AR65" s="22"/>
    </row>
    <row r="66">
      <c r="B66" s="22"/>
      <c r="AR66" s="22"/>
    </row>
    <row r="67">
      <c r="B67" s="22"/>
      <c r="AR67" s="22"/>
    </row>
    <row r="68">
      <c r="B68" s="22"/>
      <c r="AR68" s="22"/>
    </row>
    <row r="69">
      <c r="B69" s="22"/>
      <c r="AR69" s="22"/>
    </row>
    <row r="70">
      <c r="B70" s="22"/>
      <c r="AR70" s="22"/>
    </row>
    <row r="71">
      <c r="B71" s="22"/>
      <c r="AR71" s="22"/>
    </row>
    <row r="72">
      <c r="B72" s="22"/>
      <c r="AR72" s="22"/>
    </row>
    <row r="73">
      <c r="B73" s="22"/>
      <c r="AR73" s="22"/>
    </row>
    <row r="74">
      <c r="B74" s="22"/>
      <c r="AR74" s="22"/>
    </row>
    <row r="75" s="2" customFormat="1">
      <c r="A75" s="38"/>
      <c r="B75" s="39"/>
      <c r="C75" s="38"/>
      <c r="D75" s="58" t="s">
        <v>51</v>
      </c>
      <c r="E75" s="41"/>
      <c r="F75" s="41"/>
      <c r="G75" s="41"/>
      <c r="H75" s="41"/>
      <c r="I75" s="41"/>
      <c r="J75" s="41"/>
      <c r="K75" s="41"/>
      <c r="L75" s="41"/>
      <c r="M75" s="41"/>
      <c r="N75" s="41"/>
      <c r="O75" s="41"/>
      <c r="P75" s="41"/>
      <c r="Q75" s="41"/>
      <c r="R75" s="41"/>
      <c r="S75" s="41"/>
      <c r="T75" s="41"/>
      <c r="U75" s="41"/>
      <c r="V75" s="58" t="s">
        <v>52</v>
      </c>
      <c r="W75" s="41"/>
      <c r="X75" s="41"/>
      <c r="Y75" s="41"/>
      <c r="Z75" s="41"/>
      <c r="AA75" s="41"/>
      <c r="AB75" s="41"/>
      <c r="AC75" s="41"/>
      <c r="AD75" s="41"/>
      <c r="AE75" s="41"/>
      <c r="AF75" s="41"/>
      <c r="AG75" s="41"/>
      <c r="AH75" s="58" t="s">
        <v>51</v>
      </c>
      <c r="AI75" s="41"/>
      <c r="AJ75" s="41"/>
      <c r="AK75" s="41"/>
      <c r="AL75" s="41"/>
      <c r="AM75" s="58" t="s">
        <v>52</v>
      </c>
      <c r="AN75" s="41"/>
      <c r="AO75" s="41"/>
      <c r="AP75" s="38"/>
      <c r="AQ75" s="38"/>
      <c r="AR75" s="39"/>
      <c r="BE75" s="38"/>
    </row>
    <row r="76" s="2" customFormat="1">
      <c r="A76" s="38"/>
      <c r="B76" s="39"/>
      <c r="C76" s="38"/>
      <c r="D76" s="38"/>
      <c r="E76" s="38"/>
      <c r="F76" s="38"/>
      <c r="G76" s="38"/>
      <c r="H76" s="38"/>
      <c r="I76" s="38"/>
      <c r="J76" s="38"/>
      <c r="K76" s="38"/>
      <c r="L76" s="38"/>
      <c r="M76" s="38"/>
      <c r="N76" s="38"/>
      <c r="O76" s="38"/>
      <c r="P76" s="38"/>
      <c r="Q76" s="38"/>
      <c r="R76" s="38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  <c r="AF76" s="38"/>
      <c r="AG76" s="38"/>
      <c r="AH76" s="38"/>
      <c r="AI76" s="38"/>
      <c r="AJ76" s="38"/>
      <c r="AK76" s="38"/>
      <c r="AL76" s="38"/>
      <c r="AM76" s="38"/>
      <c r="AN76" s="38"/>
      <c r="AO76" s="38"/>
      <c r="AP76" s="38"/>
      <c r="AQ76" s="38"/>
      <c r="AR76" s="39"/>
      <c r="BE76" s="38"/>
    </row>
    <row r="77" s="2" customFormat="1" ht="6.96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61"/>
      <c r="M77" s="61"/>
      <c r="N77" s="61"/>
      <c r="O77" s="61"/>
      <c r="P77" s="61"/>
      <c r="Q77" s="61"/>
      <c r="R77" s="61"/>
      <c r="S77" s="61"/>
      <c r="T77" s="61"/>
      <c r="U77" s="61"/>
      <c r="V77" s="61"/>
      <c r="W77" s="61"/>
      <c r="X77" s="61"/>
      <c r="Y77" s="61"/>
      <c r="Z77" s="61"/>
      <c r="AA77" s="61"/>
      <c r="AB77" s="61"/>
      <c r="AC77" s="61"/>
      <c r="AD77" s="61"/>
      <c r="AE77" s="61"/>
      <c r="AF77" s="61"/>
      <c r="AG77" s="61"/>
      <c r="AH77" s="61"/>
      <c r="AI77" s="61"/>
      <c r="AJ77" s="61"/>
      <c r="AK77" s="61"/>
      <c r="AL77" s="61"/>
      <c r="AM77" s="61"/>
      <c r="AN77" s="61"/>
      <c r="AO77" s="61"/>
      <c r="AP77" s="61"/>
      <c r="AQ77" s="61"/>
      <c r="AR77" s="39"/>
      <c r="B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63"/>
      <c r="M81" s="63"/>
      <c r="N81" s="63"/>
      <c r="O81" s="63"/>
      <c r="P81" s="63"/>
      <c r="Q81" s="63"/>
      <c r="R81" s="63"/>
      <c r="S81" s="63"/>
      <c r="T81" s="63"/>
      <c r="U81" s="63"/>
      <c r="V81" s="63"/>
      <c r="W81" s="63"/>
      <c r="X81" s="63"/>
      <c r="Y81" s="63"/>
      <c r="Z81" s="63"/>
      <c r="AA81" s="63"/>
      <c r="AB81" s="63"/>
      <c r="AC81" s="63"/>
      <c r="AD81" s="63"/>
      <c r="AE81" s="63"/>
      <c r="AF81" s="63"/>
      <c r="AG81" s="63"/>
      <c r="AH81" s="63"/>
      <c r="AI81" s="63"/>
      <c r="AJ81" s="63"/>
      <c r="AK81" s="63"/>
      <c r="AL81" s="63"/>
      <c r="AM81" s="63"/>
      <c r="AN81" s="63"/>
      <c r="AO81" s="63"/>
      <c r="AP81" s="63"/>
      <c r="AQ81" s="63"/>
      <c r="AR81" s="39"/>
      <c r="BE81" s="38"/>
    </row>
    <row r="82" s="2" customFormat="1" ht="24.96" customHeight="1">
      <c r="A82" s="38"/>
      <c r="B82" s="39"/>
      <c r="C82" s="23" t="s">
        <v>55</v>
      </c>
      <c r="D82" s="38"/>
      <c r="E82" s="38"/>
      <c r="F82" s="38"/>
      <c r="G82" s="38"/>
      <c r="H82" s="38"/>
      <c r="I82" s="38"/>
      <c r="J82" s="38"/>
      <c r="K82" s="38"/>
      <c r="L82" s="38"/>
      <c r="M82" s="38"/>
      <c r="N82" s="38"/>
      <c r="O82" s="38"/>
      <c r="P82" s="38"/>
      <c r="Q82" s="38"/>
      <c r="R82" s="38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  <c r="AF82" s="38"/>
      <c r="AG82" s="38"/>
      <c r="AH82" s="38"/>
      <c r="AI82" s="38"/>
      <c r="AJ82" s="38"/>
      <c r="AK82" s="38"/>
      <c r="AL82" s="38"/>
      <c r="AM82" s="38"/>
      <c r="AN82" s="38"/>
      <c r="AO82" s="38"/>
      <c r="AP82" s="38"/>
      <c r="AQ82" s="38"/>
      <c r="AR82" s="39"/>
      <c r="B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38"/>
      <c r="M83" s="38"/>
      <c r="N83" s="38"/>
      <c r="O83" s="38"/>
      <c r="P83" s="38"/>
      <c r="Q83" s="38"/>
      <c r="R83" s="38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  <c r="AF83" s="38"/>
      <c r="AG83" s="38"/>
      <c r="AH83" s="38"/>
      <c r="AI83" s="38"/>
      <c r="AJ83" s="38"/>
      <c r="AK83" s="38"/>
      <c r="AL83" s="38"/>
      <c r="AM83" s="38"/>
      <c r="AN83" s="38"/>
      <c r="AO83" s="38"/>
      <c r="AP83" s="38"/>
      <c r="AQ83" s="38"/>
      <c r="AR83" s="39"/>
      <c r="BE83" s="38"/>
    </row>
    <row r="84" s="4" customFormat="1" ht="12" customHeight="1">
      <c r="A84" s="4"/>
      <c r="B84" s="64"/>
      <c r="C84" s="32" t="s">
        <v>13</v>
      </c>
      <c r="D84" s="4"/>
      <c r="E84" s="4"/>
      <c r="F84" s="4"/>
      <c r="G84" s="4"/>
      <c r="H84" s="4"/>
      <c r="I84" s="4"/>
      <c r="J84" s="4"/>
      <c r="K84" s="4"/>
      <c r="L84" s="4" t="str">
        <f>K5</f>
        <v>2385</v>
      </c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  <c r="AD84" s="4"/>
      <c r="AE84" s="4"/>
      <c r="AF84" s="4"/>
      <c r="AG84" s="4"/>
      <c r="AH84" s="4"/>
      <c r="AI84" s="4"/>
      <c r="AJ84" s="4"/>
      <c r="AK84" s="4"/>
      <c r="AL84" s="4"/>
      <c r="AM84" s="4"/>
      <c r="AN84" s="4"/>
      <c r="AO84" s="4"/>
      <c r="AP84" s="4"/>
      <c r="AQ84" s="4"/>
      <c r="AR84" s="64"/>
      <c r="BE84" s="4"/>
    </row>
    <row r="85" s="5" customFormat="1" ht="36.96" customHeight="1">
      <c r="A85" s="5"/>
      <c r="B85" s="65"/>
      <c r="C85" s="66" t="s">
        <v>16</v>
      </c>
      <c r="D85" s="5"/>
      <c r="E85" s="5"/>
      <c r="F85" s="5"/>
      <c r="G85" s="5"/>
      <c r="H85" s="5"/>
      <c r="I85" s="5"/>
      <c r="J85" s="5"/>
      <c r="K85" s="5"/>
      <c r="L85" s="67" t="str">
        <f>K6</f>
        <v>Vrchlabí st.p.č. 1319,1320 a 1323 - demolice garáží, st.p.č. 1321 a 1322 stavební úprava garáží</v>
      </c>
      <c r="M85" s="5"/>
      <c r="N85" s="5"/>
      <c r="O85" s="5"/>
      <c r="P85" s="5"/>
      <c r="Q85" s="5"/>
      <c r="R85" s="5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65"/>
      <c r="BE85" s="5"/>
    </row>
    <row r="86" s="2" customFormat="1" ht="6.96" customHeight="1">
      <c r="A86" s="38"/>
      <c r="B86" s="39"/>
      <c r="C86" s="38"/>
      <c r="D86" s="38"/>
      <c r="E86" s="38"/>
      <c r="F86" s="38"/>
      <c r="G86" s="38"/>
      <c r="H86" s="38"/>
      <c r="I86" s="38"/>
      <c r="J86" s="38"/>
      <c r="K86" s="38"/>
      <c r="L86" s="38"/>
      <c r="M86" s="38"/>
      <c r="N86" s="38"/>
      <c r="O86" s="38"/>
      <c r="P86" s="38"/>
      <c r="Q86" s="38"/>
      <c r="R86" s="38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  <c r="AF86" s="38"/>
      <c r="AG86" s="38"/>
      <c r="AH86" s="38"/>
      <c r="AI86" s="38"/>
      <c r="AJ86" s="38"/>
      <c r="AK86" s="38"/>
      <c r="AL86" s="38"/>
      <c r="AM86" s="38"/>
      <c r="AN86" s="38"/>
      <c r="AO86" s="38"/>
      <c r="AP86" s="38"/>
      <c r="AQ86" s="38"/>
      <c r="AR86" s="39"/>
      <c r="BE86" s="38"/>
    </row>
    <row r="87" s="2" customFormat="1" ht="12" customHeight="1">
      <c r="A87" s="38"/>
      <c r="B87" s="39"/>
      <c r="C87" s="32" t="s">
        <v>20</v>
      </c>
      <c r="D87" s="38"/>
      <c r="E87" s="38"/>
      <c r="F87" s="38"/>
      <c r="G87" s="38"/>
      <c r="H87" s="38"/>
      <c r="I87" s="38"/>
      <c r="J87" s="38"/>
      <c r="K87" s="38"/>
      <c r="L87" s="68" t="str">
        <f>IF(K8="","",K8)</f>
        <v>Vrchlabí</v>
      </c>
      <c r="M87" s="38"/>
      <c r="N87" s="38"/>
      <c r="O87" s="38"/>
      <c r="P87" s="38"/>
      <c r="Q87" s="38"/>
      <c r="R87" s="38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  <c r="AF87" s="38"/>
      <c r="AG87" s="38"/>
      <c r="AH87" s="38"/>
      <c r="AI87" s="32" t="s">
        <v>22</v>
      </c>
      <c r="AJ87" s="38"/>
      <c r="AK87" s="38"/>
      <c r="AL87" s="38"/>
      <c r="AM87" s="69" t="str">
        <f>IF(AN8= "","",AN8)</f>
        <v>23. 10. 2024</v>
      </c>
      <c r="AN87" s="69"/>
      <c r="AO87" s="38"/>
      <c r="AP87" s="38"/>
      <c r="AQ87" s="38"/>
      <c r="AR87" s="39"/>
      <c r="B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38"/>
      <c r="M88" s="38"/>
      <c r="N88" s="38"/>
      <c r="O88" s="38"/>
      <c r="P88" s="38"/>
      <c r="Q88" s="38"/>
      <c r="R88" s="38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  <c r="AF88" s="38"/>
      <c r="AG88" s="38"/>
      <c r="AH88" s="38"/>
      <c r="AI88" s="38"/>
      <c r="AJ88" s="38"/>
      <c r="AK88" s="38"/>
      <c r="AL88" s="38"/>
      <c r="AM88" s="38"/>
      <c r="AN88" s="38"/>
      <c r="AO88" s="38"/>
      <c r="AP88" s="38"/>
      <c r="AQ88" s="38"/>
      <c r="AR88" s="39"/>
      <c r="BE88" s="38"/>
    </row>
    <row r="89" s="2" customFormat="1" ht="15.15" customHeight="1">
      <c r="A89" s="38"/>
      <c r="B89" s="39"/>
      <c r="C89" s="32" t="s">
        <v>24</v>
      </c>
      <c r="D89" s="38"/>
      <c r="E89" s="38"/>
      <c r="F89" s="38"/>
      <c r="G89" s="38"/>
      <c r="H89" s="38"/>
      <c r="I89" s="38"/>
      <c r="J89" s="38"/>
      <c r="K89" s="38"/>
      <c r="L89" s="4" t="str">
        <f>IF(E11= "","",E11)</f>
        <v>Město Vrchlabí</v>
      </c>
      <c r="M89" s="38"/>
      <c r="N89" s="38"/>
      <c r="O89" s="38"/>
      <c r="P89" s="38"/>
      <c r="Q89" s="38"/>
      <c r="R89" s="38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  <c r="AF89" s="38"/>
      <c r="AG89" s="38"/>
      <c r="AH89" s="38"/>
      <c r="AI89" s="32" t="s">
        <v>30</v>
      </c>
      <c r="AJ89" s="38"/>
      <c r="AK89" s="38"/>
      <c r="AL89" s="38"/>
      <c r="AM89" s="70" t="str">
        <f>IF(E17="","",E17)</f>
        <v>Ing. Jan Chaloupský</v>
      </c>
      <c r="AN89" s="4"/>
      <c r="AO89" s="4"/>
      <c r="AP89" s="4"/>
      <c r="AQ89" s="38"/>
      <c r="AR89" s="39"/>
      <c r="AS89" s="71" t="s">
        <v>56</v>
      </c>
      <c r="AT89" s="72"/>
      <c r="AU89" s="73"/>
      <c r="AV89" s="73"/>
      <c r="AW89" s="73"/>
      <c r="AX89" s="73"/>
      <c r="AY89" s="73"/>
      <c r="AZ89" s="73"/>
      <c r="BA89" s="73"/>
      <c r="BB89" s="73"/>
      <c r="BC89" s="73"/>
      <c r="BD89" s="74"/>
      <c r="BE89" s="38"/>
    </row>
    <row r="90" s="2" customFormat="1" ht="15.15" customHeight="1">
      <c r="A90" s="38"/>
      <c r="B90" s="39"/>
      <c r="C90" s="32" t="s">
        <v>28</v>
      </c>
      <c r="D90" s="38"/>
      <c r="E90" s="38"/>
      <c r="F90" s="38"/>
      <c r="G90" s="38"/>
      <c r="H90" s="38"/>
      <c r="I90" s="38"/>
      <c r="J90" s="38"/>
      <c r="K90" s="38"/>
      <c r="L90" s="4" t="str">
        <f>IF(E14= "Vyplň údaj","",E14)</f>
        <v/>
      </c>
      <c r="M90" s="38"/>
      <c r="N90" s="38"/>
      <c r="O90" s="38"/>
      <c r="P90" s="38"/>
      <c r="Q90" s="38"/>
      <c r="R90" s="38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  <c r="AF90" s="38"/>
      <c r="AG90" s="38"/>
      <c r="AH90" s="38"/>
      <c r="AI90" s="32" t="s">
        <v>33</v>
      </c>
      <c r="AJ90" s="38"/>
      <c r="AK90" s="38"/>
      <c r="AL90" s="38"/>
      <c r="AM90" s="70" t="str">
        <f>IF(E20="","",E20)</f>
        <v>Ing. Lenka Kasperová</v>
      </c>
      <c r="AN90" s="4"/>
      <c r="AO90" s="4"/>
      <c r="AP90" s="4"/>
      <c r="AQ90" s="38"/>
      <c r="AR90" s="39"/>
      <c r="AS90" s="75"/>
      <c r="AT90" s="76"/>
      <c r="AU90" s="77"/>
      <c r="AV90" s="77"/>
      <c r="AW90" s="77"/>
      <c r="AX90" s="77"/>
      <c r="AY90" s="77"/>
      <c r="AZ90" s="77"/>
      <c r="BA90" s="77"/>
      <c r="BB90" s="77"/>
      <c r="BC90" s="77"/>
      <c r="BD90" s="78"/>
      <c r="BE90" s="38"/>
    </row>
    <row r="91" s="2" customFormat="1" ht="10.8" customHeight="1">
      <c r="A91" s="38"/>
      <c r="B91" s="39"/>
      <c r="C91" s="38"/>
      <c r="D91" s="38"/>
      <c r="E91" s="38"/>
      <c r="F91" s="38"/>
      <c r="G91" s="38"/>
      <c r="H91" s="38"/>
      <c r="I91" s="38"/>
      <c r="J91" s="38"/>
      <c r="K91" s="38"/>
      <c r="L91" s="38"/>
      <c r="M91" s="38"/>
      <c r="N91" s="38"/>
      <c r="O91" s="38"/>
      <c r="P91" s="38"/>
      <c r="Q91" s="38"/>
      <c r="R91" s="38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  <c r="AF91" s="38"/>
      <c r="AG91" s="38"/>
      <c r="AH91" s="38"/>
      <c r="AI91" s="38"/>
      <c r="AJ91" s="38"/>
      <c r="AK91" s="38"/>
      <c r="AL91" s="38"/>
      <c r="AM91" s="38"/>
      <c r="AN91" s="38"/>
      <c r="AO91" s="38"/>
      <c r="AP91" s="38"/>
      <c r="AQ91" s="38"/>
      <c r="AR91" s="39"/>
      <c r="AS91" s="75"/>
      <c r="AT91" s="76"/>
      <c r="AU91" s="77"/>
      <c r="AV91" s="77"/>
      <c r="AW91" s="77"/>
      <c r="AX91" s="77"/>
      <c r="AY91" s="77"/>
      <c r="AZ91" s="77"/>
      <c r="BA91" s="77"/>
      <c r="BB91" s="77"/>
      <c r="BC91" s="77"/>
      <c r="BD91" s="78"/>
      <c r="BE91" s="38"/>
    </row>
    <row r="92" s="2" customFormat="1" ht="29.28" customHeight="1">
      <c r="A92" s="38"/>
      <c r="B92" s="39"/>
      <c r="C92" s="79" t="s">
        <v>57</v>
      </c>
      <c r="D92" s="80"/>
      <c r="E92" s="80"/>
      <c r="F92" s="80"/>
      <c r="G92" s="80"/>
      <c r="H92" s="81"/>
      <c r="I92" s="82" t="s">
        <v>58</v>
      </c>
      <c r="J92" s="80"/>
      <c r="K92" s="80"/>
      <c r="L92" s="80"/>
      <c r="M92" s="80"/>
      <c r="N92" s="80"/>
      <c r="O92" s="80"/>
      <c r="P92" s="80"/>
      <c r="Q92" s="80"/>
      <c r="R92" s="80"/>
      <c r="S92" s="80"/>
      <c r="T92" s="80"/>
      <c r="U92" s="80"/>
      <c r="V92" s="80"/>
      <c r="W92" s="80"/>
      <c r="X92" s="80"/>
      <c r="Y92" s="80"/>
      <c r="Z92" s="80"/>
      <c r="AA92" s="80"/>
      <c r="AB92" s="80"/>
      <c r="AC92" s="80"/>
      <c r="AD92" s="80"/>
      <c r="AE92" s="80"/>
      <c r="AF92" s="80"/>
      <c r="AG92" s="83" t="s">
        <v>59</v>
      </c>
      <c r="AH92" s="80"/>
      <c r="AI92" s="80"/>
      <c r="AJ92" s="80"/>
      <c r="AK92" s="80"/>
      <c r="AL92" s="80"/>
      <c r="AM92" s="80"/>
      <c r="AN92" s="82" t="s">
        <v>60</v>
      </c>
      <c r="AO92" s="80"/>
      <c r="AP92" s="84"/>
      <c r="AQ92" s="85" t="s">
        <v>61</v>
      </c>
      <c r="AR92" s="39"/>
      <c r="AS92" s="86" t="s">
        <v>62</v>
      </c>
      <c r="AT92" s="87" t="s">
        <v>63</v>
      </c>
      <c r="AU92" s="87" t="s">
        <v>64</v>
      </c>
      <c r="AV92" s="87" t="s">
        <v>65</v>
      </c>
      <c r="AW92" s="87" t="s">
        <v>66</v>
      </c>
      <c r="AX92" s="87" t="s">
        <v>67</v>
      </c>
      <c r="AY92" s="87" t="s">
        <v>68</v>
      </c>
      <c r="AZ92" s="87" t="s">
        <v>69</v>
      </c>
      <c r="BA92" s="87" t="s">
        <v>70</v>
      </c>
      <c r="BB92" s="87" t="s">
        <v>71</v>
      </c>
      <c r="BC92" s="87" t="s">
        <v>72</v>
      </c>
      <c r="BD92" s="88" t="s">
        <v>73</v>
      </c>
      <c r="BE92" s="38"/>
    </row>
    <row r="93" s="2" customFormat="1" ht="10.8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38"/>
      <c r="M93" s="38"/>
      <c r="N93" s="38"/>
      <c r="O93" s="38"/>
      <c r="P93" s="38"/>
      <c r="Q93" s="38"/>
      <c r="R93" s="38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  <c r="AF93" s="38"/>
      <c r="AG93" s="38"/>
      <c r="AH93" s="38"/>
      <c r="AI93" s="38"/>
      <c r="AJ93" s="38"/>
      <c r="AK93" s="38"/>
      <c r="AL93" s="38"/>
      <c r="AM93" s="38"/>
      <c r="AN93" s="38"/>
      <c r="AO93" s="38"/>
      <c r="AP93" s="38"/>
      <c r="AQ93" s="38"/>
      <c r="AR93" s="39"/>
      <c r="AS93" s="89"/>
      <c r="AT93" s="90"/>
      <c r="AU93" s="90"/>
      <c r="AV93" s="90"/>
      <c r="AW93" s="90"/>
      <c r="AX93" s="90"/>
      <c r="AY93" s="90"/>
      <c r="AZ93" s="90"/>
      <c r="BA93" s="90"/>
      <c r="BB93" s="90"/>
      <c r="BC93" s="90"/>
      <c r="BD93" s="91"/>
      <c r="BE93" s="38"/>
    </row>
    <row r="94" s="6" customFormat="1" ht="32.4" customHeight="1">
      <c r="A94" s="6"/>
      <c r="B94" s="92"/>
      <c r="C94" s="93" t="s">
        <v>74</v>
      </c>
      <c r="D94" s="94"/>
      <c r="E94" s="94"/>
      <c r="F94" s="94"/>
      <c r="G94" s="94"/>
      <c r="H94" s="94"/>
      <c r="I94" s="94"/>
      <c r="J94" s="94"/>
      <c r="K94" s="94"/>
      <c r="L94" s="94"/>
      <c r="M94" s="94"/>
      <c r="N94" s="94"/>
      <c r="O94" s="94"/>
      <c r="P94" s="94"/>
      <c r="Q94" s="94"/>
      <c r="R94" s="94"/>
      <c r="S94" s="94"/>
      <c r="T94" s="94"/>
      <c r="U94" s="94"/>
      <c r="V94" s="94"/>
      <c r="W94" s="94"/>
      <c r="X94" s="94"/>
      <c r="Y94" s="94"/>
      <c r="Z94" s="94"/>
      <c r="AA94" s="94"/>
      <c r="AB94" s="94"/>
      <c r="AC94" s="94"/>
      <c r="AD94" s="94"/>
      <c r="AE94" s="94"/>
      <c r="AF94" s="94"/>
      <c r="AG94" s="95">
        <f>ROUND(SUM(AG95:AG97),2)</f>
        <v>0</v>
      </c>
      <c r="AH94" s="95"/>
      <c r="AI94" s="95"/>
      <c r="AJ94" s="95"/>
      <c r="AK94" s="95"/>
      <c r="AL94" s="95"/>
      <c r="AM94" s="95"/>
      <c r="AN94" s="96">
        <f>SUM(AG94,AT94)</f>
        <v>0</v>
      </c>
      <c r="AO94" s="96"/>
      <c r="AP94" s="96"/>
      <c r="AQ94" s="97" t="s">
        <v>1</v>
      </c>
      <c r="AR94" s="92"/>
      <c r="AS94" s="98">
        <f>ROUND(SUM(AS95:AS97),2)</f>
        <v>0</v>
      </c>
      <c r="AT94" s="99">
        <f>ROUND(SUM(AV94:AW94),2)</f>
        <v>0</v>
      </c>
      <c r="AU94" s="100">
        <f>ROUND(SUM(AU95:AU97),5)</f>
        <v>0</v>
      </c>
      <c r="AV94" s="99">
        <f>ROUND(AZ94*L29,2)</f>
        <v>0</v>
      </c>
      <c r="AW94" s="99">
        <f>ROUND(BA94*L30,2)</f>
        <v>0</v>
      </c>
      <c r="AX94" s="99">
        <f>ROUND(BB94*L29,2)</f>
        <v>0</v>
      </c>
      <c r="AY94" s="99">
        <f>ROUND(BC94*L30,2)</f>
        <v>0</v>
      </c>
      <c r="AZ94" s="99">
        <f>ROUND(SUM(AZ95:AZ97),2)</f>
        <v>0</v>
      </c>
      <c r="BA94" s="99">
        <f>ROUND(SUM(BA95:BA97),2)</f>
        <v>0</v>
      </c>
      <c r="BB94" s="99">
        <f>ROUND(SUM(BB95:BB97),2)</f>
        <v>0</v>
      </c>
      <c r="BC94" s="99">
        <f>ROUND(SUM(BC95:BC97),2)</f>
        <v>0</v>
      </c>
      <c r="BD94" s="101">
        <f>ROUND(SUM(BD95:BD97),2)</f>
        <v>0</v>
      </c>
      <c r="BE94" s="6"/>
      <c r="BS94" s="102" t="s">
        <v>75</v>
      </c>
      <c r="BT94" s="102" t="s">
        <v>76</v>
      </c>
      <c r="BU94" s="103" t="s">
        <v>77</v>
      </c>
      <c r="BV94" s="102" t="s">
        <v>78</v>
      </c>
      <c r="BW94" s="102" t="s">
        <v>4</v>
      </c>
      <c r="BX94" s="102" t="s">
        <v>79</v>
      </c>
      <c r="CL94" s="102" t="s">
        <v>1</v>
      </c>
    </row>
    <row r="95" s="7" customFormat="1" ht="24.75" customHeight="1">
      <c r="A95" s="104" t="s">
        <v>80</v>
      </c>
      <c r="B95" s="105"/>
      <c r="C95" s="106"/>
      <c r="D95" s="107" t="s">
        <v>81</v>
      </c>
      <c r="E95" s="107"/>
      <c r="F95" s="107"/>
      <c r="G95" s="107"/>
      <c r="H95" s="107"/>
      <c r="I95" s="108"/>
      <c r="J95" s="107" t="s">
        <v>82</v>
      </c>
      <c r="K95" s="107"/>
      <c r="L95" s="107"/>
      <c r="M95" s="107"/>
      <c r="N95" s="107"/>
      <c r="O95" s="107"/>
      <c r="P95" s="107"/>
      <c r="Q95" s="107"/>
      <c r="R95" s="107"/>
      <c r="S95" s="107"/>
      <c r="T95" s="107"/>
      <c r="U95" s="107"/>
      <c r="V95" s="107"/>
      <c r="W95" s="107"/>
      <c r="X95" s="107"/>
      <c r="Y95" s="107"/>
      <c r="Z95" s="107"/>
      <c r="AA95" s="107"/>
      <c r="AB95" s="107"/>
      <c r="AC95" s="107"/>
      <c r="AD95" s="107"/>
      <c r="AE95" s="107"/>
      <c r="AF95" s="107"/>
      <c r="AG95" s="109">
        <f>'001 - Demolice garáží st....'!J30</f>
        <v>0</v>
      </c>
      <c r="AH95" s="108"/>
      <c r="AI95" s="108"/>
      <c r="AJ95" s="108"/>
      <c r="AK95" s="108"/>
      <c r="AL95" s="108"/>
      <c r="AM95" s="108"/>
      <c r="AN95" s="109">
        <f>SUM(AG95,AT95)</f>
        <v>0</v>
      </c>
      <c r="AO95" s="108"/>
      <c r="AP95" s="108"/>
      <c r="AQ95" s="110" t="s">
        <v>83</v>
      </c>
      <c r="AR95" s="105"/>
      <c r="AS95" s="111">
        <v>0</v>
      </c>
      <c r="AT95" s="112">
        <f>ROUND(SUM(AV95:AW95),2)</f>
        <v>0</v>
      </c>
      <c r="AU95" s="113">
        <f>'001 - Demolice garáží st....'!P119</f>
        <v>0</v>
      </c>
      <c r="AV95" s="112">
        <f>'001 - Demolice garáží st....'!J33</f>
        <v>0</v>
      </c>
      <c r="AW95" s="112">
        <f>'001 - Demolice garáží st....'!J34</f>
        <v>0</v>
      </c>
      <c r="AX95" s="112">
        <f>'001 - Demolice garáží st....'!J35</f>
        <v>0</v>
      </c>
      <c r="AY95" s="112">
        <f>'001 - Demolice garáží st....'!J36</f>
        <v>0</v>
      </c>
      <c r="AZ95" s="112">
        <f>'001 - Demolice garáží st....'!F33</f>
        <v>0</v>
      </c>
      <c r="BA95" s="112">
        <f>'001 - Demolice garáží st....'!F34</f>
        <v>0</v>
      </c>
      <c r="BB95" s="112">
        <f>'001 - Demolice garáží st....'!F35</f>
        <v>0</v>
      </c>
      <c r="BC95" s="112">
        <f>'001 - Demolice garáží st....'!F36</f>
        <v>0</v>
      </c>
      <c r="BD95" s="114">
        <f>'001 - Demolice garáží st....'!F37</f>
        <v>0</v>
      </c>
      <c r="BE95" s="7"/>
      <c r="BT95" s="115" t="s">
        <v>84</v>
      </c>
      <c r="BV95" s="115" t="s">
        <v>78</v>
      </c>
      <c r="BW95" s="115" t="s">
        <v>85</v>
      </c>
      <c r="BX95" s="115" t="s">
        <v>4</v>
      </c>
      <c r="CL95" s="115" t="s">
        <v>1</v>
      </c>
      <c r="CM95" s="115" t="s">
        <v>86</v>
      </c>
    </row>
    <row r="96" s="7" customFormat="1" ht="24.75" customHeight="1">
      <c r="A96" s="104" t="s">
        <v>80</v>
      </c>
      <c r="B96" s="105"/>
      <c r="C96" s="106"/>
      <c r="D96" s="107" t="s">
        <v>87</v>
      </c>
      <c r="E96" s="107"/>
      <c r="F96" s="107"/>
      <c r="G96" s="107"/>
      <c r="H96" s="107"/>
      <c r="I96" s="108"/>
      <c r="J96" s="107" t="s">
        <v>88</v>
      </c>
      <c r="K96" s="107"/>
      <c r="L96" s="107"/>
      <c r="M96" s="107"/>
      <c r="N96" s="107"/>
      <c r="O96" s="107"/>
      <c r="P96" s="107"/>
      <c r="Q96" s="107"/>
      <c r="R96" s="107"/>
      <c r="S96" s="107"/>
      <c r="T96" s="107"/>
      <c r="U96" s="107"/>
      <c r="V96" s="107"/>
      <c r="W96" s="107"/>
      <c r="X96" s="107"/>
      <c r="Y96" s="107"/>
      <c r="Z96" s="107"/>
      <c r="AA96" s="107"/>
      <c r="AB96" s="107"/>
      <c r="AC96" s="107"/>
      <c r="AD96" s="107"/>
      <c r="AE96" s="107"/>
      <c r="AF96" s="107"/>
      <c r="AG96" s="109">
        <f>'002 - Stavební úpravy gar...'!J30</f>
        <v>0</v>
      </c>
      <c r="AH96" s="108"/>
      <c r="AI96" s="108"/>
      <c r="AJ96" s="108"/>
      <c r="AK96" s="108"/>
      <c r="AL96" s="108"/>
      <c r="AM96" s="108"/>
      <c r="AN96" s="109">
        <f>SUM(AG96,AT96)</f>
        <v>0</v>
      </c>
      <c r="AO96" s="108"/>
      <c r="AP96" s="108"/>
      <c r="AQ96" s="110" t="s">
        <v>83</v>
      </c>
      <c r="AR96" s="105"/>
      <c r="AS96" s="111">
        <v>0</v>
      </c>
      <c r="AT96" s="112">
        <f>ROUND(SUM(AV96:AW96),2)</f>
        <v>0</v>
      </c>
      <c r="AU96" s="113">
        <f>'002 - Stavební úpravy gar...'!P134</f>
        <v>0</v>
      </c>
      <c r="AV96" s="112">
        <f>'002 - Stavební úpravy gar...'!J33</f>
        <v>0</v>
      </c>
      <c r="AW96" s="112">
        <f>'002 - Stavební úpravy gar...'!J34</f>
        <v>0</v>
      </c>
      <c r="AX96" s="112">
        <f>'002 - Stavební úpravy gar...'!J35</f>
        <v>0</v>
      </c>
      <c r="AY96" s="112">
        <f>'002 - Stavební úpravy gar...'!J36</f>
        <v>0</v>
      </c>
      <c r="AZ96" s="112">
        <f>'002 - Stavební úpravy gar...'!F33</f>
        <v>0</v>
      </c>
      <c r="BA96" s="112">
        <f>'002 - Stavební úpravy gar...'!F34</f>
        <v>0</v>
      </c>
      <c r="BB96" s="112">
        <f>'002 - Stavební úpravy gar...'!F35</f>
        <v>0</v>
      </c>
      <c r="BC96" s="112">
        <f>'002 - Stavební úpravy gar...'!F36</f>
        <v>0</v>
      </c>
      <c r="BD96" s="114">
        <f>'002 - Stavební úpravy gar...'!F37</f>
        <v>0</v>
      </c>
      <c r="BE96" s="7"/>
      <c r="BT96" s="115" t="s">
        <v>84</v>
      </c>
      <c r="BV96" s="115" t="s">
        <v>78</v>
      </c>
      <c r="BW96" s="115" t="s">
        <v>89</v>
      </c>
      <c r="BX96" s="115" t="s">
        <v>4</v>
      </c>
      <c r="CL96" s="115" t="s">
        <v>1</v>
      </c>
      <c r="CM96" s="115" t="s">
        <v>86</v>
      </c>
    </row>
    <row r="97" s="7" customFormat="1" ht="16.5" customHeight="1">
      <c r="A97" s="104" t="s">
        <v>80</v>
      </c>
      <c r="B97" s="105"/>
      <c r="C97" s="106"/>
      <c r="D97" s="107" t="s">
        <v>90</v>
      </c>
      <c r="E97" s="107"/>
      <c r="F97" s="107"/>
      <c r="G97" s="107"/>
      <c r="H97" s="107"/>
      <c r="I97" s="108"/>
      <c r="J97" s="107" t="s">
        <v>91</v>
      </c>
      <c r="K97" s="107"/>
      <c r="L97" s="107"/>
      <c r="M97" s="107"/>
      <c r="N97" s="107"/>
      <c r="O97" s="107"/>
      <c r="P97" s="107"/>
      <c r="Q97" s="107"/>
      <c r="R97" s="107"/>
      <c r="S97" s="107"/>
      <c r="T97" s="107"/>
      <c r="U97" s="107"/>
      <c r="V97" s="107"/>
      <c r="W97" s="107"/>
      <c r="X97" s="107"/>
      <c r="Y97" s="107"/>
      <c r="Z97" s="107"/>
      <c r="AA97" s="107"/>
      <c r="AB97" s="107"/>
      <c r="AC97" s="107"/>
      <c r="AD97" s="107"/>
      <c r="AE97" s="107"/>
      <c r="AF97" s="107"/>
      <c r="AG97" s="109">
        <f>'003 - Vedlejší a ostatní ...'!J30</f>
        <v>0</v>
      </c>
      <c r="AH97" s="108"/>
      <c r="AI97" s="108"/>
      <c r="AJ97" s="108"/>
      <c r="AK97" s="108"/>
      <c r="AL97" s="108"/>
      <c r="AM97" s="108"/>
      <c r="AN97" s="109">
        <f>SUM(AG97,AT97)</f>
        <v>0</v>
      </c>
      <c r="AO97" s="108"/>
      <c r="AP97" s="108"/>
      <c r="AQ97" s="110" t="s">
        <v>92</v>
      </c>
      <c r="AR97" s="105"/>
      <c r="AS97" s="116">
        <v>0</v>
      </c>
      <c r="AT97" s="117">
        <f>ROUND(SUM(AV97:AW97),2)</f>
        <v>0</v>
      </c>
      <c r="AU97" s="118">
        <f>'003 - Vedlejší a ostatní ...'!P120</f>
        <v>0</v>
      </c>
      <c r="AV97" s="117">
        <f>'003 - Vedlejší a ostatní ...'!J33</f>
        <v>0</v>
      </c>
      <c r="AW97" s="117">
        <f>'003 - Vedlejší a ostatní ...'!J34</f>
        <v>0</v>
      </c>
      <c r="AX97" s="117">
        <f>'003 - Vedlejší a ostatní ...'!J35</f>
        <v>0</v>
      </c>
      <c r="AY97" s="117">
        <f>'003 - Vedlejší a ostatní ...'!J36</f>
        <v>0</v>
      </c>
      <c r="AZ97" s="117">
        <f>'003 - Vedlejší a ostatní ...'!F33</f>
        <v>0</v>
      </c>
      <c r="BA97" s="117">
        <f>'003 - Vedlejší a ostatní ...'!F34</f>
        <v>0</v>
      </c>
      <c r="BB97" s="117">
        <f>'003 - Vedlejší a ostatní ...'!F35</f>
        <v>0</v>
      </c>
      <c r="BC97" s="117">
        <f>'003 - Vedlejší a ostatní ...'!F36</f>
        <v>0</v>
      </c>
      <c r="BD97" s="119">
        <f>'003 - Vedlejší a ostatní ...'!F37</f>
        <v>0</v>
      </c>
      <c r="BE97" s="7"/>
      <c r="BT97" s="115" t="s">
        <v>84</v>
      </c>
      <c r="BV97" s="115" t="s">
        <v>78</v>
      </c>
      <c r="BW97" s="115" t="s">
        <v>93</v>
      </c>
      <c r="BX97" s="115" t="s">
        <v>4</v>
      </c>
      <c r="CL97" s="115" t="s">
        <v>1</v>
      </c>
      <c r="CM97" s="115" t="s">
        <v>86</v>
      </c>
    </row>
    <row r="98" s="2" customFormat="1" ht="30" customHeight="1">
      <c r="A98" s="38"/>
      <c r="B98" s="39"/>
      <c r="C98" s="38"/>
      <c r="D98" s="38"/>
      <c r="E98" s="38"/>
      <c r="F98" s="38"/>
      <c r="G98" s="38"/>
      <c r="H98" s="38"/>
      <c r="I98" s="38"/>
      <c r="J98" s="38"/>
      <c r="K98" s="38"/>
      <c r="L98" s="38"/>
      <c r="M98" s="38"/>
      <c r="N98" s="38"/>
      <c r="O98" s="38"/>
      <c r="P98" s="38"/>
      <c r="Q98" s="38"/>
      <c r="R98" s="38"/>
      <c r="S98" s="38"/>
      <c r="T98" s="38"/>
      <c r="U98" s="38"/>
      <c r="V98" s="38"/>
      <c r="W98" s="38"/>
      <c r="X98" s="38"/>
      <c r="Y98" s="38"/>
      <c r="Z98" s="38"/>
      <c r="AA98" s="38"/>
      <c r="AB98" s="38"/>
      <c r="AC98" s="38"/>
      <c r="AD98" s="38"/>
      <c r="AE98" s="38"/>
      <c r="AF98" s="38"/>
      <c r="AG98" s="38"/>
      <c r="AH98" s="38"/>
      <c r="AI98" s="38"/>
      <c r="AJ98" s="38"/>
      <c r="AK98" s="38"/>
      <c r="AL98" s="38"/>
      <c r="AM98" s="38"/>
      <c r="AN98" s="38"/>
      <c r="AO98" s="38"/>
      <c r="AP98" s="38"/>
      <c r="AQ98" s="38"/>
      <c r="AR98" s="39"/>
      <c r="AS98" s="38"/>
      <c r="AT98" s="38"/>
      <c r="AU98" s="38"/>
      <c r="AV98" s="38"/>
      <c r="AW98" s="38"/>
      <c r="AX98" s="38"/>
      <c r="AY98" s="38"/>
      <c r="AZ98" s="38"/>
      <c r="BA98" s="38"/>
      <c r="BB98" s="38"/>
      <c r="BC98" s="38"/>
      <c r="BD98" s="38"/>
      <c r="BE98" s="38"/>
    </row>
    <row r="99" s="2" customFormat="1" ht="6.96" customHeight="1">
      <c r="A99" s="38"/>
      <c r="B99" s="60"/>
      <c r="C99" s="61"/>
      <c r="D99" s="61"/>
      <c r="E99" s="61"/>
      <c r="F99" s="61"/>
      <c r="G99" s="61"/>
      <c r="H99" s="61"/>
      <c r="I99" s="61"/>
      <c r="J99" s="61"/>
      <c r="K99" s="61"/>
      <c r="L99" s="61"/>
      <c r="M99" s="61"/>
      <c r="N99" s="61"/>
      <c r="O99" s="61"/>
      <c r="P99" s="61"/>
      <c r="Q99" s="61"/>
      <c r="R99" s="61"/>
      <c r="S99" s="61"/>
      <c r="T99" s="61"/>
      <c r="U99" s="61"/>
      <c r="V99" s="61"/>
      <c r="W99" s="61"/>
      <c r="X99" s="61"/>
      <c r="Y99" s="61"/>
      <c r="Z99" s="61"/>
      <c r="AA99" s="61"/>
      <c r="AB99" s="61"/>
      <c r="AC99" s="61"/>
      <c r="AD99" s="61"/>
      <c r="AE99" s="61"/>
      <c r="AF99" s="61"/>
      <c r="AG99" s="61"/>
      <c r="AH99" s="61"/>
      <c r="AI99" s="61"/>
      <c r="AJ99" s="61"/>
      <c r="AK99" s="61"/>
      <c r="AL99" s="61"/>
      <c r="AM99" s="61"/>
      <c r="AN99" s="61"/>
      <c r="AO99" s="61"/>
      <c r="AP99" s="61"/>
      <c r="AQ99" s="61"/>
      <c r="AR99" s="39"/>
      <c r="AS99" s="38"/>
      <c r="AT99" s="38"/>
      <c r="AU99" s="38"/>
      <c r="AV99" s="38"/>
      <c r="AW99" s="38"/>
      <c r="AX99" s="38"/>
      <c r="AY99" s="38"/>
      <c r="AZ99" s="38"/>
      <c r="BA99" s="38"/>
      <c r="BB99" s="38"/>
      <c r="BC99" s="38"/>
      <c r="BD99" s="38"/>
      <c r="BE99" s="38"/>
    </row>
  </sheetData>
  <mergeCells count="50">
    <mergeCell ref="BE5:BE34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O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N96:AP96"/>
    <mergeCell ref="AG96:AM96"/>
    <mergeCell ref="D96:H96"/>
    <mergeCell ref="J96:AF96"/>
    <mergeCell ref="AN97:AP97"/>
    <mergeCell ref="AG97:AM97"/>
    <mergeCell ref="D97:H97"/>
    <mergeCell ref="J97:AF97"/>
    <mergeCell ref="AG94:AM94"/>
    <mergeCell ref="AN94:AP94"/>
    <mergeCell ref="AR2:BE2"/>
  </mergeCells>
  <hyperlinks>
    <hyperlink ref="A95" location="'001 - Demolice garáží st....'!C2" display="/"/>
    <hyperlink ref="A96" location="'002 - Stavební úpravy gar...'!C2" display="/"/>
    <hyperlink ref="A97" location="'003 - Vedlejší a ostatní 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94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1" t="str">
        <f>'Rekapitulace stavby'!K6</f>
        <v>Vrchlabí st.p.č. 1319,1320 a 1323 - demolice garáží, st.p.č. 1321 a 1322 stavební úprava garáží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95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96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23. 10. 2024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36</v>
      </c>
      <c r="E30" s="38"/>
      <c r="F30" s="38"/>
      <c r="G30" s="38"/>
      <c r="H30" s="38"/>
      <c r="I30" s="38"/>
      <c r="J30" s="96">
        <f>ROUND(J119,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40</v>
      </c>
      <c r="E33" s="32" t="s">
        <v>41</v>
      </c>
      <c r="F33" s="127">
        <f>ROUND((SUM(BE119:BE130)),  2)</f>
        <v>0</v>
      </c>
      <c r="G33" s="38"/>
      <c r="H33" s="38"/>
      <c r="I33" s="128">
        <v>0.20999999999999999</v>
      </c>
      <c r="J33" s="127">
        <f>ROUND(((SUM(BE119:BE130))*I33),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42</v>
      </c>
      <c r="F34" s="127">
        <f>ROUND((SUM(BF119:BF130)),  2)</f>
        <v>0</v>
      </c>
      <c r="G34" s="38"/>
      <c r="H34" s="38"/>
      <c r="I34" s="128">
        <v>0.12</v>
      </c>
      <c r="J34" s="127">
        <f>ROUND(((SUM(BF119:BF130))*I34),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7">
        <f>ROUND((SUM(BG119:BG130)),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27">
        <f>ROUND((SUM(BH119:BH130)),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45</v>
      </c>
      <c r="F37" s="127">
        <f>ROUND((SUM(BI119:BI130)),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46</v>
      </c>
      <c r="E39" s="81"/>
      <c r="F39" s="81"/>
      <c r="G39" s="131" t="s">
        <v>47</v>
      </c>
      <c r="H39" s="132" t="s">
        <v>48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5" t="s">
        <v>52</v>
      </c>
      <c r="G61" s="58" t="s">
        <v>51</v>
      </c>
      <c r="H61" s="41"/>
      <c r="I61" s="41"/>
      <c r="J61" s="136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5" t="s">
        <v>52</v>
      </c>
      <c r="G76" s="58" t="s">
        <v>51</v>
      </c>
      <c r="H76" s="41"/>
      <c r="I76" s="41"/>
      <c r="J76" s="136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97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1" t="str">
        <f>E7</f>
        <v>Vrchlabí st.p.č. 1319,1320 a 1323 - demolice garáží, st.p.č. 1321 a 1322 stavební úprava garáží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95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001 - Demolice garáží st.p.č. 1319, 1320 a 1323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Vrchlabí</v>
      </c>
      <c r="G89" s="38"/>
      <c r="H89" s="38"/>
      <c r="I89" s="32" t="s">
        <v>22</v>
      </c>
      <c r="J89" s="69" t="str">
        <f>IF(J12="","",J12)</f>
        <v>23. 10. 2024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Město Vrchlabí</v>
      </c>
      <c r="G91" s="38"/>
      <c r="H91" s="38"/>
      <c r="I91" s="32" t="s">
        <v>30</v>
      </c>
      <c r="J91" s="36" t="str">
        <f>E21</f>
        <v>Ing. Jan Chaloupský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Ing. Lenka Kasperová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98</v>
      </c>
      <c r="D94" s="129"/>
      <c r="E94" s="129"/>
      <c r="F94" s="129"/>
      <c r="G94" s="129"/>
      <c r="H94" s="129"/>
      <c r="I94" s="129"/>
      <c r="J94" s="138" t="s">
        <v>99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100</v>
      </c>
      <c r="D96" s="38"/>
      <c r="E96" s="38"/>
      <c r="F96" s="38"/>
      <c r="G96" s="38"/>
      <c r="H96" s="38"/>
      <c r="I96" s="38"/>
      <c r="J96" s="96">
        <f>J119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101</v>
      </c>
    </row>
    <row r="97" s="9" customFormat="1" ht="24.96" customHeight="1">
      <c r="A97" s="9"/>
      <c r="B97" s="140"/>
      <c r="C97" s="9"/>
      <c r="D97" s="141" t="s">
        <v>102</v>
      </c>
      <c r="E97" s="142"/>
      <c r="F97" s="142"/>
      <c r="G97" s="142"/>
      <c r="H97" s="142"/>
      <c r="I97" s="142"/>
      <c r="J97" s="143">
        <f>J120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103</v>
      </c>
      <c r="E98" s="146"/>
      <c r="F98" s="146"/>
      <c r="G98" s="146"/>
      <c r="H98" s="146"/>
      <c r="I98" s="146"/>
      <c r="J98" s="147">
        <f>J121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104</v>
      </c>
      <c r="E99" s="146"/>
      <c r="F99" s="146"/>
      <c r="G99" s="146"/>
      <c r="H99" s="146"/>
      <c r="I99" s="146"/>
      <c r="J99" s="147">
        <f>J126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2" customFormat="1" ht="21.84" customHeight="1">
      <c r="A100" s="38"/>
      <c r="B100" s="39"/>
      <c r="C100" s="38"/>
      <c r="D100" s="38"/>
      <c r="E100" s="38"/>
      <c r="F100" s="38"/>
      <c r="G100" s="38"/>
      <c r="H100" s="38"/>
      <c r="I100" s="38"/>
      <c r="J100" s="38"/>
      <c r="K100" s="38"/>
      <c r="L100" s="55"/>
      <c r="S100" s="38"/>
      <c r="T100" s="38"/>
      <c r="U100" s="38"/>
      <c r="V100" s="38"/>
      <c r="W100" s="38"/>
      <c r="X100" s="38"/>
      <c r="Y100" s="38"/>
      <c r="Z100" s="38"/>
      <c r="AA100" s="38"/>
      <c r="AB100" s="38"/>
      <c r="AC100" s="38"/>
      <c r="AD100" s="38"/>
      <c r="AE100" s="38"/>
    </row>
    <row r="101" s="2" customFormat="1" ht="6.96" customHeight="1">
      <c r="A101" s="38"/>
      <c r="B101" s="60"/>
      <c r="C101" s="61"/>
      <c r="D101" s="61"/>
      <c r="E101" s="61"/>
      <c r="F101" s="61"/>
      <c r="G101" s="61"/>
      <c r="H101" s="61"/>
      <c r="I101" s="61"/>
      <c r="J101" s="61"/>
      <c r="K101" s="61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5" s="2" customFormat="1" ht="6.96" customHeight="1">
      <c r="A105" s="38"/>
      <c r="B105" s="62"/>
      <c r="C105" s="63"/>
      <c r="D105" s="63"/>
      <c r="E105" s="63"/>
      <c r="F105" s="63"/>
      <c r="G105" s="63"/>
      <c r="H105" s="63"/>
      <c r="I105" s="63"/>
      <c r="J105" s="63"/>
      <c r="K105" s="63"/>
      <c r="L105" s="55"/>
      <c r="S105" s="38"/>
      <c r="T105" s="38"/>
      <c r="U105" s="38"/>
      <c r="V105" s="38"/>
      <c r="W105" s="38"/>
      <c r="X105" s="38"/>
      <c r="Y105" s="38"/>
      <c r="Z105" s="38"/>
      <c r="AA105" s="38"/>
      <c r="AB105" s="38"/>
      <c r="AC105" s="38"/>
      <c r="AD105" s="38"/>
      <c r="AE105" s="38"/>
    </row>
    <row r="106" s="2" customFormat="1" ht="24.96" customHeight="1">
      <c r="A106" s="38"/>
      <c r="B106" s="39"/>
      <c r="C106" s="23" t="s">
        <v>105</v>
      </c>
      <c r="D106" s="38"/>
      <c r="E106" s="38"/>
      <c r="F106" s="38"/>
      <c r="G106" s="38"/>
      <c r="H106" s="38"/>
      <c r="I106" s="38"/>
      <c r="J106" s="38"/>
      <c r="K106" s="38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6.96" customHeight="1">
      <c r="A107" s="38"/>
      <c r="B107" s="39"/>
      <c r="C107" s="38"/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12" customHeight="1">
      <c r="A108" s="38"/>
      <c r="B108" s="39"/>
      <c r="C108" s="32" t="s">
        <v>16</v>
      </c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26.25" customHeight="1">
      <c r="A109" s="38"/>
      <c r="B109" s="39"/>
      <c r="C109" s="38"/>
      <c r="D109" s="38"/>
      <c r="E109" s="121" t="str">
        <f>E7</f>
        <v>Vrchlabí st.p.č. 1319,1320 a 1323 - demolice garáží, st.p.č. 1321 a 1322 stavební úprava garáží</v>
      </c>
      <c r="F109" s="32"/>
      <c r="G109" s="32"/>
      <c r="H109" s="32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12" customHeight="1">
      <c r="A110" s="38"/>
      <c r="B110" s="39"/>
      <c r="C110" s="32" t="s">
        <v>95</v>
      </c>
      <c r="D110" s="38"/>
      <c r="E110" s="38"/>
      <c r="F110" s="38"/>
      <c r="G110" s="38"/>
      <c r="H110" s="38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6.5" customHeight="1">
      <c r="A111" s="38"/>
      <c r="B111" s="39"/>
      <c r="C111" s="38"/>
      <c r="D111" s="38"/>
      <c r="E111" s="67" t="str">
        <f>E9</f>
        <v>001 - Demolice garáží st.p.č. 1319, 1320 a 1323</v>
      </c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6.96" customHeight="1">
      <c r="A112" s="38"/>
      <c r="B112" s="39"/>
      <c r="C112" s="38"/>
      <c r="D112" s="38"/>
      <c r="E112" s="38"/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12" customHeight="1">
      <c r="A113" s="38"/>
      <c r="B113" s="39"/>
      <c r="C113" s="32" t="s">
        <v>20</v>
      </c>
      <c r="D113" s="38"/>
      <c r="E113" s="38"/>
      <c r="F113" s="27" t="str">
        <f>F12</f>
        <v>Vrchlabí</v>
      </c>
      <c r="G113" s="38"/>
      <c r="H113" s="38"/>
      <c r="I113" s="32" t="s">
        <v>22</v>
      </c>
      <c r="J113" s="69" t="str">
        <f>IF(J12="","",J12)</f>
        <v>23. 10. 2024</v>
      </c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6.96" customHeight="1">
      <c r="A114" s="38"/>
      <c r="B114" s="39"/>
      <c r="C114" s="38"/>
      <c r="D114" s="38"/>
      <c r="E114" s="38"/>
      <c r="F114" s="38"/>
      <c r="G114" s="38"/>
      <c r="H114" s="38"/>
      <c r="I114" s="38"/>
      <c r="J114" s="38"/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15.15" customHeight="1">
      <c r="A115" s="38"/>
      <c r="B115" s="39"/>
      <c r="C115" s="32" t="s">
        <v>24</v>
      </c>
      <c r="D115" s="38"/>
      <c r="E115" s="38"/>
      <c r="F115" s="27" t="str">
        <f>E15</f>
        <v>Město Vrchlabí</v>
      </c>
      <c r="G115" s="38"/>
      <c r="H115" s="38"/>
      <c r="I115" s="32" t="s">
        <v>30</v>
      </c>
      <c r="J115" s="36" t="str">
        <f>E21</f>
        <v>Ing. Jan Chaloupský</v>
      </c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28</v>
      </c>
      <c r="D116" s="38"/>
      <c r="E116" s="38"/>
      <c r="F116" s="27" t="str">
        <f>IF(E18="","",E18)</f>
        <v>Vyplň údaj</v>
      </c>
      <c r="G116" s="38"/>
      <c r="H116" s="38"/>
      <c r="I116" s="32" t="s">
        <v>33</v>
      </c>
      <c r="J116" s="36" t="str">
        <f>E24</f>
        <v>Ing. Lenka Kasperová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0.32" customHeight="1">
      <c r="A117" s="38"/>
      <c r="B117" s="39"/>
      <c r="C117" s="38"/>
      <c r="D117" s="38"/>
      <c r="E117" s="38"/>
      <c r="F117" s="38"/>
      <c r="G117" s="38"/>
      <c r="H117" s="38"/>
      <c r="I117" s="38"/>
      <c r="J117" s="38"/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11" customFormat="1" ht="29.28" customHeight="1">
      <c r="A118" s="148"/>
      <c r="B118" s="149"/>
      <c r="C118" s="150" t="s">
        <v>106</v>
      </c>
      <c r="D118" s="151" t="s">
        <v>61</v>
      </c>
      <c r="E118" s="151" t="s">
        <v>57</v>
      </c>
      <c r="F118" s="151" t="s">
        <v>58</v>
      </c>
      <c r="G118" s="151" t="s">
        <v>107</v>
      </c>
      <c r="H118" s="151" t="s">
        <v>108</v>
      </c>
      <c r="I118" s="151" t="s">
        <v>109</v>
      </c>
      <c r="J118" s="151" t="s">
        <v>99</v>
      </c>
      <c r="K118" s="152" t="s">
        <v>110</v>
      </c>
      <c r="L118" s="153"/>
      <c r="M118" s="86" t="s">
        <v>1</v>
      </c>
      <c r="N118" s="87" t="s">
        <v>40</v>
      </c>
      <c r="O118" s="87" t="s">
        <v>111</v>
      </c>
      <c r="P118" s="87" t="s">
        <v>112</v>
      </c>
      <c r="Q118" s="87" t="s">
        <v>113</v>
      </c>
      <c r="R118" s="87" t="s">
        <v>114</v>
      </c>
      <c r="S118" s="87" t="s">
        <v>115</v>
      </c>
      <c r="T118" s="88" t="s">
        <v>116</v>
      </c>
      <c r="U118" s="148"/>
      <c r="V118" s="148"/>
      <c r="W118" s="148"/>
      <c r="X118" s="148"/>
      <c r="Y118" s="148"/>
      <c r="Z118" s="148"/>
      <c r="AA118" s="148"/>
      <c r="AB118" s="148"/>
      <c r="AC118" s="148"/>
      <c r="AD118" s="148"/>
      <c r="AE118" s="148"/>
    </row>
    <row r="119" s="2" customFormat="1" ht="22.8" customHeight="1">
      <c r="A119" s="38"/>
      <c r="B119" s="39"/>
      <c r="C119" s="93" t="s">
        <v>117</v>
      </c>
      <c r="D119" s="38"/>
      <c r="E119" s="38"/>
      <c r="F119" s="38"/>
      <c r="G119" s="38"/>
      <c r="H119" s="38"/>
      <c r="I119" s="38"/>
      <c r="J119" s="154">
        <f>BK119</f>
        <v>0</v>
      </c>
      <c r="K119" s="38"/>
      <c r="L119" s="39"/>
      <c r="M119" s="89"/>
      <c r="N119" s="73"/>
      <c r="O119" s="90"/>
      <c r="P119" s="155">
        <f>P120</f>
        <v>0</v>
      </c>
      <c r="Q119" s="90"/>
      <c r="R119" s="155">
        <f>R120</f>
        <v>0</v>
      </c>
      <c r="S119" s="90"/>
      <c r="T119" s="156">
        <f>T120</f>
        <v>35.495999999999995</v>
      </c>
      <c r="U119" s="38"/>
      <c r="V119" s="38"/>
      <c r="W119" s="38"/>
      <c r="X119" s="38"/>
      <c r="Y119" s="38"/>
      <c r="Z119" s="38"/>
      <c r="AA119" s="38"/>
      <c r="AB119" s="38"/>
      <c r="AC119" s="38"/>
      <c r="AD119" s="38"/>
      <c r="AE119" s="38"/>
      <c r="AT119" s="19" t="s">
        <v>75</v>
      </c>
      <c r="AU119" s="19" t="s">
        <v>101</v>
      </c>
      <c r="BK119" s="157">
        <f>BK120</f>
        <v>0</v>
      </c>
    </row>
    <row r="120" s="12" customFormat="1" ht="25.92" customHeight="1">
      <c r="A120" s="12"/>
      <c r="B120" s="158"/>
      <c r="C120" s="12"/>
      <c r="D120" s="159" t="s">
        <v>75</v>
      </c>
      <c r="E120" s="160" t="s">
        <v>118</v>
      </c>
      <c r="F120" s="160" t="s">
        <v>119</v>
      </c>
      <c r="G120" s="12"/>
      <c r="H120" s="12"/>
      <c r="I120" s="161"/>
      <c r="J120" s="162">
        <f>BK120</f>
        <v>0</v>
      </c>
      <c r="K120" s="12"/>
      <c r="L120" s="158"/>
      <c r="M120" s="163"/>
      <c r="N120" s="164"/>
      <c r="O120" s="164"/>
      <c r="P120" s="165">
        <f>P121+P126</f>
        <v>0</v>
      </c>
      <c r="Q120" s="164"/>
      <c r="R120" s="165">
        <f>R121+R126</f>
        <v>0</v>
      </c>
      <c r="S120" s="164"/>
      <c r="T120" s="166">
        <f>T121+T126</f>
        <v>35.495999999999995</v>
      </c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R120" s="159" t="s">
        <v>84</v>
      </c>
      <c r="AT120" s="167" t="s">
        <v>75</v>
      </c>
      <c r="AU120" s="167" t="s">
        <v>76</v>
      </c>
      <c r="AY120" s="159" t="s">
        <v>120</v>
      </c>
      <c r="BK120" s="168">
        <f>BK121+BK126</f>
        <v>0</v>
      </c>
    </row>
    <row r="121" s="12" customFormat="1" ht="22.8" customHeight="1">
      <c r="A121" s="12"/>
      <c r="B121" s="158"/>
      <c r="C121" s="12"/>
      <c r="D121" s="159" t="s">
        <v>75</v>
      </c>
      <c r="E121" s="169" t="s">
        <v>121</v>
      </c>
      <c r="F121" s="169" t="s">
        <v>122</v>
      </c>
      <c r="G121" s="12"/>
      <c r="H121" s="12"/>
      <c r="I121" s="161"/>
      <c r="J121" s="170">
        <f>BK121</f>
        <v>0</v>
      </c>
      <c r="K121" s="12"/>
      <c r="L121" s="158"/>
      <c r="M121" s="163"/>
      <c r="N121" s="164"/>
      <c r="O121" s="164"/>
      <c r="P121" s="165">
        <f>SUM(P122:P125)</f>
        <v>0</v>
      </c>
      <c r="Q121" s="164"/>
      <c r="R121" s="165">
        <f>SUM(R122:R125)</f>
        <v>0</v>
      </c>
      <c r="S121" s="164"/>
      <c r="T121" s="166">
        <f>SUM(T122:T125)</f>
        <v>35.495999999999995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9" t="s">
        <v>84</v>
      </c>
      <c r="AT121" s="167" t="s">
        <v>75</v>
      </c>
      <c r="AU121" s="167" t="s">
        <v>84</v>
      </c>
      <c r="AY121" s="159" t="s">
        <v>120</v>
      </c>
      <c r="BK121" s="168">
        <f>SUM(BK122:BK125)</f>
        <v>0</v>
      </c>
    </row>
    <row r="122" s="2" customFormat="1" ht="24.15" customHeight="1">
      <c r="A122" s="38"/>
      <c r="B122" s="171"/>
      <c r="C122" s="172" t="s">
        <v>84</v>
      </c>
      <c r="D122" s="172" t="s">
        <v>123</v>
      </c>
      <c r="E122" s="173" t="s">
        <v>124</v>
      </c>
      <c r="F122" s="174" t="s">
        <v>125</v>
      </c>
      <c r="G122" s="175" t="s">
        <v>126</v>
      </c>
      <c r="H122" s="176">
        <v>197.19999999999999</v>
      </c>
      <c r="I122" s="177"/>
      <c r="J122" s="178">
        <f>ROUND(I122*H122,2)</f>
        <v>0</v>
      </c>
      <c r="K122" s="174" t="s">
        <v>127</v>
      </c>
      <c r="L122" s="39"/>
      <c r="M122" s="179" t="s">
        <v>1</v>
      </c>
      <c r="N122" s="180" t="s">
        <v>41</v>
      </c>
      <c r="O122" s="77"/>
      <c r="P122" s="181">
        <f>O122*H122</f>
        <v>0</v>
      </c>
      <c r="Q122" s="181">
        <v>0</v>
      </c>
      <c r="R122" s="181">
        <f>Q122*H122</f>
        <v>0</v>
      </c>
      <c r="S122" s="181">
        <v>0.17999999999999999</v>
      </c>
      <c r="T122" s="182">
        <f>S122*H122</f>
        <v>35.495999999999995</v>
      </c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  <c r="AR122" s="183" t="s">
        <v>128</v>
      </c>
      <c r="AT122" s="183" t="s">
        <v>123</v>
      </c>
      <c r="AU122" s="183" t="s">
        <v>86</v>
      </c>
      <c r="AY122" s="19" t="s">
        <v>120</v>
      </c>
      <c r="BE122" s="184">
        <f>IF(N122="základní",J122,0)</f>
        <v>0</v>
      </c>
      <c r="BF122" s="184">
        <f>IF(N122="snížená",J122,0)</f>
        <v>0</v>
      </c>
      <c r="BG122" s="184">
        <f>IF(N122="zákl. přenesená",J122,0)</f>
        <v>0</v>
      </c>
      <c r="BH122" s="184">
        <f>IF(N122="sníž. přenesená",J122,0)</f>
        <v>0</v>
      </c>
      <c r="BI122" s="184">
        <f>IF(N122="nulová",J122,0)</f>
        <v>0</v>
      </c>
      <c r="BJ122" s="19" t="s">
        <v>84</v>
      </c>
      <c r="BK122" s="184">
        <f>ROUND(I122*H122,2)</f>
        <v>0</v>
      </c>
      <c r="BL122" s="19" t="s">
        <v>128</v>
      </c>
      <c r="BM122" s="183" t="s">
        <v>129</v>
      </c>
    </row>
    <row r="123" s="13" customFormat="1">
      <c r="A123" s="13"/>
      <c r="B123" s="185"/>
      <c r="C123" s="13"/>
      <c r="D123" s="186" t="s">
        <v>130</v>
      </c>
      <c r="E123" s="187" t="s">
        <v>1</v>
      </c>
      <c r="F123" s="188" t="s">
        <v>131</v>
      </c>
      <c r="G123" s="13"/>
      <c r="H123" s="189">
        <v>130.15199999999999</v>
      </c>
      <c r="I123" s="190"/>
      <c r="J123" s="13"/>
      <c r="K123" s="13"/>
      <c r="L123" s="185"/>
      <c r="M123" s="191"/>
      <c r="N123" s="192"/>
      <c r="O123" s="192"/>
      <c r="P123" s="192"/>
      <c r="Q123" s="192"/>
      <c r="R123" s="192"/>
      <c r="S123" s="192"/>
      <c r="T123" s="193"/>
      <c r="U123" s="13"/>
      <c r="V123" s="13"/>
      <c r="W123" s="13"/>
      <c r="X123" s="13"/>
      <c r="Y123" s="13"/>
      <c r="Z123" s="13"/>
      <c r="AA123" s="13"/>
      <c r="AB123" s="13"/>
      <c r="AC123" s="13"/>
      <c r="AD123" s="13"/>
      <c r="AE123" s="13"/>
      <c r="AT123" s="187" t="s">
        <v>130</v>
      </c>
      <c r="AU123" s="187" t="s">
        <v>86</v>
      </c>
      <c r="AV123" s="13" t="s">
        <v>86</v>
      </c>
      <c r="AW123" s="13" t="s">
        <v>32</v>
      </c>
      <c r="AX123" s="13" t="s">
        <v>76</v>
      </c>
      <c r="AY123" s="187" t="s">
        <v>120</v>
      </c>
    </row>
    <row r="124" s="13" customFormat="1">
      <c r="A124" s="13"/>
      <c r="B124" s="185"/>
      <c r="C124" s="13"/>
      <c r="D124" s="186" t="s">
        <v>130</v>
      </c>
      <c r="E124" s="187" t="s">
        <v>1</v>
      </c>
      <c r="F124" s="188" t="s">
        <v>132</v>
      </c>
      <c r="G124" s="13"/>
      <c r="H124" s="189">
        <v>67.048000000000002</v>
      </c>
      <c r="I124" s="190"/>
      <c r="J124" s="13"/>
      <c r="K124" s="13"/>
      <c r="L124" s="185"/>
      <c r="M124" s="191"/>
      <c r="N124" s="192"/>
      <c r="O124" s="192"/>
      <c r="P124" s="192"/>
      <c r="Q124" s="192"/>
      <c r="R124" s="192"/>
      <c r="S124" s="192"/>
      <c r="T124" s="193"/>
      <c r="U124" s="13"/>
      <c r="V124" s="13"/>
      <c r="W124" s="13"/>
      <c r="X124" s="13"/>
      <c r="Y124" s="13"/>
      <c r="Z124" s="13"/>
      <c r="AA124" s="13"/>
      <c r="AB124" s="13"/>
      <c r="AC124" s="13"/>
      <c r="AD124" s="13"/>
      <c r="AE124" s="13"/>
      <c r="AT124" s="187" t="s">
        <v>130</v>
      </c>
      <c r="AU124" s="187" t="s">
        <v>86</v>
      </c>
      <c r="AV124" s="13" t="s">
        <v>86</v>
      </c>
      <c r="AW124" s="13" t="s">
        <v>32</v>
      </c>
      <c r="AX124" s="13" t="s">
        <v>76</v>
      </c>
      <c r="AY124" s="187" t="s">
        <v>120</v>
      </c>
    </row>
    <row r="125" s="14" customFormat="1">
      <c r="A125" s="14"/>
      <c r="B125" s="194"/>
      <c r="C125" s="14"/>
      <c r="D125" s="186" t="s">
        <v>130</v>
      </c>
      <c r="E125" s="195" t="s">
        <v>1</v>
      </c>
      <c r="F125" s="196" t="s">
        <v>133</v>
      </c>
      <c r="G125" s="14"/>
      <c r="H125" s="197">
        <v>197.19999999999999</v>
      </c>
      <c r="I125" s="198"/>
      <c r="J125" s="14"/>
      <c r="K125" s="14"/>
      <c r="L125" s="194"/>
      <c r="M125" s="199"/>
      <c r="N125" s="200"/>
      <c r="O125" s="200"/>
      <c r="P125" s="200"/>
      <c r="Q125" s="200"/>
      <c r="R125" s="200"/>
      <c r="S125" s="200"/>
      <c r="T125" s="201"/>
      <c r="U125" s="14"/>
      <c r="V125" s="14"/>
      <c r="W125" s="14"/>
      <c r="X125" s="14"/>
      <c r="Y125" s="14"/>
      <c r="Z125" s="14"/>
      <c r="AA125" s="14"/>
      <c r="AB125" s="14"/>
      <c r="AC125" s="14"/>
      <c r="AD125" s="14"/>
      <c r="AE125" s="14"/>
      <c r="AT125" s="195" t="s">
        <v>130</v>
      </c>
      <c r="AU125" s="195" t="s">
        <v>86</v>
      </c>
      <c r="AV125" s="14" t="s">
        <v>128</v>
      </c>
      <c r="AW125" s="14" t="s">
        <v>32</v>
      </c>
      <c r="AX125" s="14" t="s">
        <v>84</v>
      </c>
      <c r="AY125" s="195" t="s">
        <v>120</v>
      </c>
    </row>
    <row r="126" s="12" customFormat="1" ht="22.8" customHeight="1">
      <c r="A126" s="12"/>
      <c r="B126" s="158"/>
      <c r="C126" s="12"/>
      <c r="D126" s="159" t="s">
        <v>75</v>
      </c>
      <c r="E126" s="169" t="s">
        <v>134</v>
      </c>
      <c r="F126" s="169" t="s">
        <v>135</v>
      </c>
      <c r="G126" s="12"/>
      <c r="H126" s="12"/>
      <c r="I126" s="161"/>
      <c r="J126" s="170">
        <f>BK126</f>
        <v>0</v>
      </c>
      <c r="K126" s="12"/>
      <c r="L126" s="158"/>
      <c r="M126" s="163"/>
      <c r="N126" s="164"/>
      <c r="O126" s="164"/>
      <c r="P126" s="165">
        <f>SUM(P127:P130)</f>
        <v>0</v>
      </c>
      <c r="Q126" s="164"/>
      <c r="R126" s="165">
        <f>SUM(R127:R130)</f>
        <v>0</v>
      </c>
      <c r="S126" s="164"/>
      <c r="T126" s="166">
        <f>SUM(T127:T130)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9" t="s">
        <v>84</v>
      </c>
      <c r="AT126" s="167" t="s">
        <v>75</v>
      </c>
      <c r="AU126" s="167" t="s">
        <v>84</v>
      </c>
      <c r="AY126" s="159" t="s">
        <v>120</v>
      </c>
      <c r="BK126" s="168">
        <f>SUM(BK127:BK130)</f>
        <v>0</v>
      </c>
    </row>
    <row r="127" s="2" customFormat="1" ht="24.15" customHeight="1">
      <c r="A127" s="38"/>
      <c r="B127" s="171"/>
      <c r="C127" s="172" t="s">
        <v>86</v>
      </c>
      <c r="D127" s="172" t="s">
        <v>123</v>
      </c>
      <c r="E127" s="173" t="s">
        <v>136</v>
      </c>
      <c r="F127" s="174" t="s">
        <v>137</v>
      </c>
      <c r="G127" s="175" t="s">
        <v>138</v>
      </c>
      <c r="H127" s="176">
        <v>35.496000000000002</v>
      </c>
      <c r="I127" s="177"/>
      <c r="J127" s="178">
        <f>ROUND(I127*H127,2)</f>
        <v>0</v>
      </c>
      <c r="K127" s="174" t="s">
        <v>127</v>
      </c>
      <c r="L127" s="39"/>
      <c r="M127" s="179" t="s">
        <v>1</v>
      </c>
      <c r="N127" s="180" t="s">
        <v>41</v>
      </c>
      <c r="O127" s="77"/>
      <c r="P127" s="181">
        <f>O127*H127</f>
        <v>0</v>
      </c>
      <c r="Q127" s="181">
        <v>0</v>
      </c>
      <c r="R127" s="181">
        <f>Q127*H127</f>
        <v>0</v>
      </c>
      <c r="S127" s="181">
        <v>0</v>
      </c>
      <c r="T127" s="182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3" t="s">
        <v>128</v>
      </c>
      <c r="AT127" s="183" t="s">
        <v>123</v>
      </c>
      <c r="AU127" s="183" t="s">
        <v>86</v>
      </c>
      <c r="AY127" s="19" t="s">
        <v>120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9" t="s">
        <v>84</v>
      </c>
      <c r="BK127" s="184">
        <f>ROUND(I127*H127,2)</f>
        <v>0</v>
      </c>
      <c r="BL127" s="19" t="s">
        <v>128</v>
      </c>
      <c r="BM127" s="183" t="s">
        <v>139</v>
      </c>
    </row>
    <row r="128" s="2" customFormat="1" ht="24.15" customHeight="1">
      <c r="A128" s="38"/>
      <c r="B128" s="171"/>
      <c r="C128" s="172" t="s">
        <v>140</v>
      </c>
      <c r="D128" s="172" t="s">
        <v>123</v>
      </c>
      <c r="E128" s="173" t="s">
        <v>141</v>
      </c>
      <c r="F128" s="174" t="s">
        <v>142</v>
      </c>
      <c r="G128" s="175" t="s">
        <v>138</v>
      </c>
      <c r="H128" s="176">
        <v>177.47999999999999</v>
      </c>
      <c r="I128" s="177"/>
      <c r="J128" s="178">
        <f>ROUND(I128*H128,2)</f>
        <v>0</v>
      </c>
      <c r="K128" s="174" t="s">
        <v>127</v>
      </c>
      <c r="L128" s="39"/>
      <c r="M128" s="179" t="s">
        <v>1</v>
      </c>
      <c r="N128" s="180" t="s">
        <v>41</v>
      </c>
      <c r="O128" s="77"/>
      <c r="P128" s="181">
        <f>O128*H128</f>
        <v>0</v>
      </c>
      <c r="Q128" s="181">
        <v>0</v>
      </c>
      <c r="R128" s="181">
        <f>Q128*H128</f>
        <v>0</v>
      </c>
      <c r="S128" s="181">
        <v>0</v>
      </c>
      <c r="T128" s="182">
        <f>S128*H128</f>
        <v>0</v>
      </c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  <c r="AR128" s="183" t="s">
        <v>128</v>
      </c>
      <c r="AT128" s="183" t="s">
        <v>123</v>
      </c>
      <c r="AU128" s="183" t="s">
        <v>86</v>
      </c>
      <c r="AY128" s="19" t="s">
        <v>120</v>
      </c>
      <c r="BE128" s="184">
        <f>IF(N128="základní",J128,0)</f>
        <v>0</v>
      </c>
      <c r="BF128" s="184">
        <f>IF(N128="snížená",J128,0)</f>
        <v>0</v>
      </c>
      <c r="BG128" s="184">
        <f>IF(N128="zákl. přenesená",J128,0)</f>
        <v>0</v>
      </c>
      <c r="BH128" s="184">
        <f>IF(N128="sníž. přenesená",J128,0)</f>
        <v>0</v>
      </c>
      <c r="BI128" s="184">
        <f>IF(N128="nulová",J128,0)</f>
        <v>0</v>
      </c>
      <c r="BJ128" s="19" t="s">
        <v>84</v>
      </c>
      <c r="BK128" s="184">
        <f>ROUND(I128*H128,2)</f>
        <v>0</v>
      </c>
      <c r="BL128" s="19" t="s">
        <v>128</v>
      </c>
      <c r="BM128" s="183" t="s">
        <v>143</v>
      </c>
    </row>
    <row r="129" s="13" customFormat="1">
      <c r="A129" s="13"/>
      <c r="B129" s="185"/>
      <c r="C129" s="13"/>
      <c r="D129" s="186" t="s">
        <v>130</v>
      </c>
      <c r="E129" s="13"/>
      <c r="F129" s="188" t="s">
        <v>144</v>
      </c>
      <c r="G129" s="13"/>
      <c r="H129" s="189">
        <v>177.47999999999999</v>
      </c>
      <c r="I129" s="190"/>
      <c r="J129" s="13"/>
      <c r="K129" s="13"/>
      <c r="L129" s="185"/>
      <c r="M129" s="191"/>
      <c r="N129" s="192"/>
      <c r="O129" s="192"/>
      <c r="P129" s="192"/>
      <c r="Q129" s="192"/>
      <c r="R129" s="192"/>
      <c r="S129" s="192"/>
      <c r="T129" s="193"/>
      <c r="U129" s="13"/>
      <c r="V129" s="13"/>
      <c r="W129" s="13"/>
      <c r="X129" s="13"/>
      <c r="Y129" s="13"/>
      <c r="Z129" s="13"/>
      <c r="AA129" s="13"/>
      <c r="AB129" s="13"/>
      <c r="AC129" s="13"/>
      <c r="AD129" s="13"/>
      <c r="AE129" s="13"/>
      <c r="AT129" s="187" t="s">
        <v>130</v>
      </c>
      <c r="AU129" s="187" t="s">
        <v>86</v>
      </c>
      <c r="AV129" s="13" t="s">
        <v>86</v>
      </c>
      <c r="AW129" s="13" t="s">
        <v>3</v>
      </c>
      <c r="AX129" s="13" t="s">
        <v>84</v>
      </c>
      <c r="AY129" s="187" t="s">
        <v>120</v>
      </c>
    </row>
    <row r="130" s="2" customFormat="1" ht="33" customHeight="1">
      <c r="A130" s="38"/>
      <c r="B130" s="171"/>
      <c r="C130" s="172" t="s">
        <v>128</v>
      </c>
      <c r="D130" s="172" t="s">
        <v>123</v>
      </c>
      <c r="E130" s="173" t="s">
        <v>145</v>
      </c>
      <c r="F130" s="174" t="s">
        <v>146</v>
      </c>
      <c r="G130" s="175" t="s">
        <v>138</v>
      </c>
      <c r="H130" s="176">
        <v>35.496000000000002</v>
      </c>
      <c r="I130" s="177"/>
      <c r="J130" s="178">
        <f>ROUND(I130*H130,2)</f>
        <v>0</v>
      </c>
      <c r="K130" s="174" t="s">
        <v>127</v>
      </c>
      <c r="L130" s="39"/>
      <c r="M130" s="202" t="s">
        <v>1</v>
      </c>
      <c r="N130" s="203" t="s">
        <v>41</v>
      </c>
      <c r="O130" s="204"/>
      <c r="P130" s="205">
        <f>O130*H130</f>
        <v>0</v>
      </c>
      <c r="Q130" s="205">
        <v>0</v>
      </c>
      <c r="R130" s="205">
        <f>Q130*H130</f>
        <v>0</v>
      </c>
      <c r="S130" s="205">
        <v>0</v>
      </c>
      <c r="T130" s="206">
        <f>S130*H130</f>
        <v>0</v>
      </c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  <c r="AR130" s="183" t="s">
        <v>128</v>
      </c>
      <c r="AT130" s="183" t="s">
        <v>123</v>
      </c>
      <c r="AU130" s="183" t="s">
        <v>86</v>
      </c>
      <c r="AY130" s="19" t="s">
        <v>120</v>
      </c>
      <c r="BE130" s="184">
        <f>IF(N130="základní",J130,0)</f>
        <v>0</v>
      </c>
      <c r="BF130" s="184">
        <f>IF(N130="snížená",J130,0)</f>
        <v>0</v>
      </c>
      <c r="BG130" s="184">
        <f>IF(N130="zákl. přenesená",J130,0)</f>
        <v>0</v>
      </c>
      <c r="BH130" s="184">
        <f>IF(N130="sníž. přenesená",J130,0)</f>
        <v>0</v>
      </c>
      <c r="BI130" s="184">
        <f>IF(N130="nulová",J130,0)</f>
        <v>0</v>
      </c>
      <c r="BJ130" s="19" t="s">
        <v>84</v>
      </c>
      <c r="BK130" s="184">
        <f>ROUND(I130*H130,2)</f>
        <v>0</v>
      </c>
      <c r="BL130" s="19" t="s">
        <v>128</v>
      </c>
      <c r="BM130" s="183" t="s">
        <v>147</v>
      </c>
    </row>
    <row r="131" s="2" customFormat="1" ht="6.96" customHeight="1">
      <c r="A131" s="38"/>
      <c r="B131" s="60"/>
      <c r="C131" s="61"/>
      <c r="D131" s="61"/>
      <c r="E131" s="61"/>
      <c r="F131" s="61"/>
      <c r="G131" s="61"/>
      <c r="H131" s="61"/>
      <c r="I131" s="61"/>
      <c r="J131" s="61"/>
      <c r="K131" s="61"/>
      <c r="L131" s="39"/>
      <c r="M131" s="38"/>
      <c r="O131" s="38"/>
      <c r="P131" s="38"/>
      <c r="Q131" s="38"/>
      <c r="R131" s="38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</sheetData>
  <autoFilter ref="C118:K130"/>
  <mergeCells count="9">
    <mergeCell ref="E7:H7"/>
    <mergeCell ref="E9:H9"/>
    <mergeCell ref="E18:H18"/>
    <mergeCell ref="E27:H27"/>
    <mergeCell ref="E85:H85"/>
    <mergeCell ref="E87:H87"/>
    <mergeCell ref="E109:H109"/>
    <mergeCell ref="E111:H11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89</v>
      </c>
      <c r="AZ2" s="207" t="s">
        <v>148</v>
      </c>
      <c r="BA2" s="207" t="s">
        <v>1</v>
      </c>
      <c r="BB2" s="207" t="s">
        <v>1</v>
      </c>
      <c r="BC2" s="207" t="s">
        <v>149</v>
      </c>
      <c r="BD2" s="207" t="s">
        <v>86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  <c r="AZ3" s="207" t="s">
        <v>150</v>
      </c>
      <c r="BA3" s="207" t="s">
        <v>1</v>
      </c>
      <c r="BB3" s="207" t="s">
        <v>1</v>
      </c>
      <c r="BC3" s="207" t="s">
        <v>151</v>
      </c>
      <c r="BD3" s="207" t="s">
        <v>86</v>
      </c>
    </row>
    <row r="4" s="1" customFormat="1" ht="24.96" customHeight="1">
      <c r="B4" s="22"/>
      <c r="D4" s="23" t="s">
        <v>94</v>
      </c>
      <c r="L4" s="22"/>
      <c r="M4" s="120" t="s">
        <v>10</v>
      </c>
      <c r="AT4" s="19" t="s">
        <v>3</v>
      </c>
      <c r="AZ4" s="207" t="s">
        <v>152</v>
      </c>
      <c r="BA4" s="207" t="s">
        <v>1</v>
      </c>
      <c r="BB4" s="207" t="s">
        <v>1</v>
      </c>
      <c r="BC4" s="207" t="s">
        <v>153</v>
      </c>
      <c r="BD4" s="207" t="s">
        <v>86</v>
      </c>
    </row>
    <row r="5" s="1" customFormat="1" ht="6.96" customHeight="1">
      <c r="B5" s="22"/>
      <c r="L5" s="22"/>
      <c r="AZ5" s="207" t="s">
        <v>154</v>
      </c>
      <c r="BA5" s="207" t="s">
        <v>1</v>
      </c>
      <c r="BB5" s="207" t="s">
        <v>1</v>
      </c>
      <c r="BC5" s="207" t="s">
        <v>155</v>
      </c>
      <c r="BD5" s="207" t="s">
        <v>86</v>
      </c>
    </row>
    <row r="6" s="1" customFormat="1" ht="12" customHeight="1">
      <c r="B6" s="22"/>
      <c r="D6" s="32" t="s">
        <v>16</v>
      </c>
      <c r="L6" s="22"/>
      <c r="AZ6" s="207" t="s">
        <v>156</v>
      </c>
      <c r="BA6" s="207" t="s">
        <v>1</v>
      </c>
      <c r="BB6" s="207" t="s">
        <v>1</v>
      </c>
      <c r="BC6" s="207" t="s">
        <v>153</v>
      </c>
      <c r="BD6" s="207" t="s">
        <v>86</v>
      </c>
    </row>
    <row r="7" s="1" customFormat="1" ht="26.25" customHeight="1">
      <c r="B7" s="22"/>
      <c r="E7" s="121" t="str">
        <f>'Rekapitulace stavby'!K6</f>
        <v>Vrchlabí st.p.č. 1319,1320 a 1323 - demolice garáží, st.p.č. 1321 a 1322 stavební úprava garáží</v>
      </c>
      <c r="F7" s="32"/>
      <c r="G7" s="32"/>
      <c r="H7" s="32"/>
      <c r="L7" s="22"/>
      <c r="AZ7" s="207" t="s">
        <v>157</v>
      </c>
      <c r="BA7" s="207" t="s">
        <v>1</v>
      </c>
      <c r="BB7" s="207" t="s">
        <v>1</v>
      </c>
      <c r="BC7" s="207" t="s">
        <v>155</v>
      </c>
      <c r="BD7" s="207" t="s">
        <v>86</v>
      </c>
    </row>
    <row r="8" s="2" customFormat="1" ht="12" customHeight="1">
      <c r="A8" s="38"/>
      <c r="B8" s="39"/>
      <c r="C8" s="38"/>
      <c r="D8" s="32" t="s">
        <v>95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  <c r="AZ8" s="207" t="s">
        <v>158</v>
      </c>
      <c r="BA8" s="207" t="s">
        <v>1</v>
      </c>
      <c r="BB8" s="207" t="s">
        <v>1</v>
      </c>
      <c r="BC8" s="207" t="s">
        <v>159</v>
      </c>
      <c r="BD8" s="207" t="s">
        <v>86</v>
      </c>
    </row>
    <row r="9" s="2" customFormat="1" ht="16.5" customHeight="1">
      <c r="A9" s="38"/>
      <c r="B9" s="39"/>
      <c r="C9" s="38"/>
      <c r="D9" s="38"/>
      <c r="E9" s="67" t="s">
        <v>160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Z9" s="207" t="s">
        <v>161</v>
      </c>
      <c r="BA9" s="207" t="s">
        <v>1</v>
      </c>
      <c r="BB9" s="207" t="s">
        <v>1</v>
      </c>
      <c r="BC9" s="207" t="s">
        <v>162</v>
      </c>
      <c r="BD9" s="207" t="s">
        <v>86</v>
      </c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  <c r="AZ10" s="207" t="s">
        <v>163</v>
      </c>
      <c r="BA10" s="207" t="s">
        <v>1</v>
      </c>
      <c r="BB10" s="207" t="s">
        <v>1</v>
      </c>
      <c r="BC10" s="207" t="s">
        <v>164</v>
      </c>
      <c r="BD10" s="207" t="s">
        <v>86</v>
      </c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  <c r="AZ11" s="207" t="s">
        <v>165</v>
      </c>
      <c r="BA11" s="207" t="s">
        <v>1</v>
      </c>
      <c r="BB11" s="207" t="s">
        <v>1</v>
      </c>
      <c r="BC11" s="207" t="s">
        <v>166</v>
      </c>
      <c r="BD11" s="207" t="s">
        <v>86</v>
      </c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23. 10. 2024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  <c r="AZ12" s="207" t="s">
        <v>167</v>
      </c>
      <c r="BA12" s="207" t="s">
        <v>1</v>
      </c>
      <c r="BB12" s="207" t="s">
        <v>1</v>
      </c>
      <c r="BC12" s="207" t="s">
        <v>168</v>
      </c>
      <c r="BD12" s="207" t="s">
        <v>86</v>
      </c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  <c r="AZ13" s="207" t="s">
        <v>169</v>
      </c>
      <c r="BA13" s="207" t="s">
        <v>1</v>
      </c>
      <c r="BB13" s="207" t="s">
        <v>1</v>
      </c>
      <c r="BC13" s="207" t="s">
        <v>170</v>
      </c>
      <c r="BD13" s="207" t="s">
        <v>86</v>
      </c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  <c r="AZ14" s="207" t="s">
        <v>171</v>
      </c>
      <c r="BA14" s="207" t="s">
        <v>1</v>
      </c>
      <c r="BB14" s="207" t="s">
        <v>1</v>
      </c>
      <c r="BC14" s="207" t="s">
        <v>172</v>
      </c>
      <c r="BD14" s="207" t="s">
        <v>86</v>
      </c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  <c r="AZ15" s="207" t="s">
        <v>173</v>
      </c>
      <c r="BA15" s="207" t="s">
        <v>1</v>
      </c>
      <c r="BB15" s="207" t="s">
        <v>1</v>
      </c>
      <c r="BC15" s="207" t="s">
        <v>174</v>
      </c>
      <c r="BD15" s="207" t="s">
        <v>86</v>
      </c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  <c r="AZ16" s="207" t="s">
        <v>175</v>
      </c>
      <c r="BA16" s="207" t="s">
        <v>1</v>
      </c>
      <c r="BB16" s="207" t="s">
        <v>1</v>
      </c>
      <c r="BC16" s="207" t="s">
        <v>176</v>
      </c>
      <c r="BD16" s="207" t="s">
        <v>86</v>
      </c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  <c r="AZ17" s="207" t="s">
        <v>177</v>
      </c>
      <c r="BA17" s="207" t="s">
        <v>1</v>
      </c>
      <c r="BB17" s="207" t="s">
        <v>1</v>
      </c>
      <c r="BC17" s="207" t="s">
        <v>178</v>
      </c>
      <c r="BD17" s="207" t="s">
        <v>86</v>
      </c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Z18" s="207" t="s">
        <v>179</v>
      </c>
      <c r="BA18" s="207" t="s">
        <v>1</v>
      </c>
      <c r="BB18" s="207" t="s">
        <v>1</v>
      </c>
      <c r="BC18" s="207" t="s">
        <v>180</v>
      </c>
      <c r="BD18" s="207" t="s">
        <v>86</v>
      </c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  <c r="AZ19" s="207" t="s">
        <v>181</v>
      </c>
      <c r="BA19" s="207" t="s">
        <v>1</v>
      </c>
      <c r="BB19" s="207" t="s">
        <v>1</v>
      </c>
      <c r="BC19" s="207" t="s">
        <v>182</v>
      </c>
      <c r="BD19" s="207" t="s">
        <v>86</v>
      </c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36</v>
      </c>
      <c r="E30" s="38"/>
      <c r="F30" s="38"/>
      <c r="G30" s="38"/>
      <c r="H30" s="38"/>
      <c r="I30" s="38"/>
      <c r="J30" s="96">
        <f>ROUND(J134,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40</v>
      </c>
      <c r="E33" s="32" t="s">
        <v>41</v>
      </c>
      <c r="F33" s="127">
        <f>ROUND((SUM(BE134:BE437)),  2)</f>
        <v>0</v>
      </c>
      <c r="G33" s="38"/>
      <c r="H33" s="38"/>
      <c r="I33" s="128">
        <v>0.20999999999999999</v>
      </c>
      <c r="J33" s="127">
        <f>ROUND(((SUM(BE134:BE437))*I33),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42</v>
      </c>
      <c r="F34" s="127">
        <f>ROUND((SUM(BF134:BF437)),  2)</f>
        <v>0</v>
      </c>
      <c r="G34" s="38"/>
      <c r="H34" s="38"/>
      <c r="I34" s="128">
        <v>0.12</v>
      </c>
      <c r="J34" s="127">
        <f>ROUND(((SUM(BF134:BF437))*I34),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7">
        <f>ROUND((SUM(BG134:BG437)),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27">
        <f>ROUND((SUM(BH134:BH437)),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45</v>
      </c>
      <c r="F37" s="127">
        <f>ROUND((SUM(BI134:BI437)),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46</v>
      </c>
      <c r="E39" s="81"/>
      <c r="F39" s="81"/>
      <c r="G39" s="131" t="s">
        <v>47</v>
      </c>
      <c r="H39" s="132" t="s">
        <v>48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5" t="s">
        <v>52</v>
      </c>
      <c r="G61" s="58" t="s">
        <v>51</v>
      </c>
      <c r="H61" s="41"/>
      <c r="I61" s="41"/>
      <c r="J61" s="136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5" t="s">
        <v>52</v>
      </c>
      <c r="G76" s="58" t="s">
        <v>51</v>
      </c>
      <c r="H76" s="41"/>
      <c r="I76" s="41"/>
      <c r="J76" s="136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97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1" t="str">
        <f>E7</f>
        <v>Vrchlabí st.p.č. 1319,1320 a 1323 - demolice garáží, st.p.č. 1321 a 1322 stavební úprava garáží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95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002 - Stavební úpravy garáží st.p.č. 1321 a 1322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Vrchlabí</v>
      </c>
      <c r="G89" s="38"/>
      <c r="H89" s="38"/>
      <c r="I89" s="32" t="s">
        <v>22</v>
      </c>
      <c r="J89" s="69" t="str">
        <f>IF(J12="","",J12)</f>
        <v>23. 10. 2024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Město Vrchlabí</v>
      </c>
      <c r="G91" s="38"/>
      <c r="H91" s="38"/>
      <c r="I91" s="32" t="s">
        <v>30</v>
      </c>
      <c r="J91" s="36" t="str">
        <f>E21</f>
        <v>Ing. Jan Chaloupský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Ing. Lenka Kasperová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98</v>
      </c>
      <c r="D94" s="129"/>
      <c r="E94" s="129"/>
      <c r="F94" s="129"/>
      <c r="G94" s="129"/>
      <c r="H94" s="129"/>
      <c r="I94" s="129"/>
      <c r="J94" s="138" t="s">
        <v>99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100</v>
      </c>
      <c r="D96" s="38"/>
      <c r="E96" s="38"/>
      <c r="F96" s="38"/>
      <c r="G96" s="38"/>
      <c r="H96" s="38"/>
      <c r="I96" s="38"/>
      <c r="J96" s="96">
        <f>J134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101</v>
      </c>
    </row>
    <row r="97" s="9" customFormat="1" ht="24.96" customHeight="1">
      <c r="A97" s="9"/>
      <c r="B97" s="140"/>
      <c r="C97" s="9"/>
      <c r="D97" s="141" t="s">
        <v>102</v>
      </c>
      <c r="E97" s="142"/>
      <c r="F97" s="142"/>
      <c r="G97" s="142"/>
      <c r="H97" s="142"/>
      <c r="I97" s="142"/>
      <c r="J97" s="143">
        <f>J135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183</v>
      </c>
      <c r="E98" s="146"/>
      <c r="F98" s="146"/>
      <c r="G98" s="146"/>
      <c r="H98" s="146"/>
      <c r="I98" s="146"/>
      <c r="J98" s="147">
        <f>J136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184</v>
      </c>
      <c r="E99" s="146"/>
      <c r="F99" s="146"/>
      <c r="G99" s="146"/>
      <c r="H99" s="146"/>
      <c r="I99" s="146"/>
      <c r="J99" s="147">
        <f>J160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185</v>
      </c>
      <c r="E100" s="146"/>
      <c r="F100" s="146"/>
      <c r="G100" s="146"/>
      <c r="H100" s="146"/>
      <c r="I100" s="146"/>
      <c r="J100" s="147">
        <f>J182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44"/>
      <c r="C101" s="10"/>
      <c r="D101" s="145" t="s">
        <v>186</v>
      </c>
      <c r="E101" s="146"/>
      <c r="F101" s="146"/>
      <c r="G101" s="146"/>
      <c r="H101" s="146"/>
      <c r="I101" s="146"/>
      <c r="J101" s="147">
        <f>J194</f>
        <v>0</v>
      </c>
      <c r="K101" s="10"/>
      <c r="L101" s="144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44"/>
      <c r="C102" s="10"/>
      <c r="D102" s="145" t="s">
        <v>103</v>
      </c>
      <c r="E102" s="146"/>
      <c r="F102" s="146"/>
      <c r="G102" s="146"/>
      <c r="H102" s="146"/>
      <c r="I102" s="146"/>
      <c r="J102" s="147">
        <f>J233</f>
        <v>0</v>
      </c>
      <c r="K102" s="10"/>
      <c r="L102" s="144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44"/>
      <c r="C103" s="10"/>
      <c r="D103" s="145" t="s">
        <v>104</v>
      </c>
      <c r="E103" s="146"/>
      <c r="F103" s="146"/>
      <c r="G103" s="146"/>
      <c r="H103" s="146"/>
      <c r="I103" s="146"/>
      <c r="J103" s="147">
        <f>J305</f>
        <v>0</v>
      </c>
      <c r="K103" s="10"/>
      <c r="L103" s="144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10" customFormat="1" ht="19.92" customHeight="1">
      <c r="A104" s="10"/>
      <c r="B104" s="144"/>
      <c r="C104" s="10"/>
      <c r="D104" s="145" t="s">
        <v>187</v>
      </c>
      <c r="E104" s="146"/>
      <c r="F104" s="146"/>
      <c r="G104" s="146"/>
      <c r="H104" s="146"/>
      <c r="I104" s="146"/>
      <c r="J104" s="147">
        <f>J311</f>
        <v>0</v>
      </c>
      <c r="K104" s="10"/>
      <c r="L104" s="144"/>
      <c r="S104" s="10"/>
      <c r="T104" s="10"/>
      <c r="U104" s="10"/>
      <c r="V104" s="10"/>
      <c r="W104" s="10"/>
      <c r="X104" s="10"/>
      <c r="Y104" s="10"/>
      <c r="Z104" s="10"/>
      <c r="AA104" s="10"/>
      <c r="AB104" s="10"/>
      <c r="AC104" s="10"/>
      <c r="AD104" s="10"/>
      <c r="AE104" s="10"/>
    </row>
    <row r="105" s="9" customFormat="1" ht="24.96" customHeight="1">
      <c r="A105" s="9"/>
      <c r="B105" s="140"/>
      <c r="C105" s="9"/>
      <c r="D105" s="141" t="s">
        <v>188</v>
      </c>
      <c r="E105" s="142"/>
      <c r="F105" s="142"/>
      <c r="G105" s="142"/>
      <c r="H105" s="142"/>
      <c r="I105" s="142"/>
      <c r="J105" s="143">
        <f>J313</f>
        <v>0</v>
      </c>
      <c r="K105" s="9"/>
      <c r="L105" s="140"/>
      <c r="S105" s="9"/>
      <c r="T105" s="9"/>
      <c r="U105" s="9"/>
      <c r="V105" s="9"/>
      <c r="W105" s="9"/>
      <c r="X105" s="9"/>
      <c r="Y105" s="9"/>
      <c r="Z105" s="9"/>
      <c r="AA105" s="9"/>
      <c r="AB105" s="9"/>
      <c r="AC105" s="9"/>
      <c r="AD105" s="9"/>
      <c r="AE105" s="9"/>
    </row>
    <row r="106" s="10" customFormat="1" ht="19.92" customHeight="1">
      <c r="A106" s="10"/>
      <c r="B106" s="144"/>
      <c r="C106" s="10"/>
      <c r="D106" s="145" t="s">
        <v>189</v>
      </c>
      <c r="E106" s="146"/>
      <c r="F106" s="146"/>
      <c r="G106" s="146"/>
      <c r="H106" s="146"/>
      <c r="I106" s="146"/>
      <c r="J106" s="147">
        <f>J314</f>
        <v>0</v>
      </c>
      <c r="K106" s="10"/>
      <c r="L106" s="144"/>
      <c r="S106" s="10"/>
      <c r="T106" s="10"/>
      <c r="U106" s="10"/>
      <c r="V106" s="10"/>
      <c r="W106" s="10"/>
      <c r="X106" s="10"/>
      <c r="Y106" s="10"/>
      <c r="Z106" s="10"/>
      <c r="AA106" s="10"/>
      <c r="AB106" s="10"/>
      <c r="AC106" s="10"/>
      <c r="AD106" s="10"/>
      <c r="AE106" s="10"/>
    </row>
    <row r="107" s="10" customFormat="1" ht="19.92" customHeight="1">
      <c r="A107" s="10"/>
      <c r="B107" s="144"/>
      <c r="C107" s="10"/>
      <c r="D107" s="145" t="s">
        <v>190</v>
      </c>
      <c r="E107" s="146"/>
      <c r="F107" s="146"/>
      <c r="G107" s="146"/>
      <c r="H107" s="146"/>
      <c r="I107" s="146"/>
      <c r="J107" s="147">
        <f>J336</f>
        <v>0</v>
      </c>
      <c r="K107" s="10"/>
      <c r="L107" s="144"/>
      <c r="S107" s="10"/>
      <c r="T107" s="10"/>
      <c r="U107" s="10"/>
      <c r="V107" s="10"/>
      <c r="W107" s="10"/>
      <c r="X107" s="10"/>
      <c r="Y107" s="10"/>
      <c r="Z107" s="10"/>
      <c r="AA107" s="10"/>
      <c r="AB107" s="10"/>
      <c r="AC107" s="10"/>
      <c r="AD107" s="10"/>
      <c r="AE107" s="10"/>
    </row>
    <row r="108" s="10" customFormat="1" ht="19.92" customHeight="1">
      <c r="A108" s="10"/>
      <c r="B108" s="144"/>
      <c r="C108" s="10"/>
      <c r="D108" s="145" t="s">
        <v>191</v>
      </c>
      <c r="E108" s="146"/>
      <c r="F108" s="146"/>
      <c r="G108" s="146"/>
      <c r="H108" s="146"/>
      <c r="I108" s="146"/>
      <c r="J108" s="147">
        <f>J349</f>
        <v>0</v>
      </c>
      <c r="K108" s="10"/>
      <c r="L108" s="144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44"/>
      <c r="C109" s="10"/>
      <c r="D109" s="145" t="s">
        <v>192</v>
      </c>
      <c r="E109" s="146"/>
      <c r="F109" s="146"/>
      <c r="G109" s="146"/>
      <c r="H109" s="146"/>
      <c r="I109" s="146"/>
      <c r="J109" s="147">
        <f>J352</f>
        <v>0</v>
      </c>
      <c r="K109" s="10"/>
      <c r="L109" s="144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10" customFormat="1" ht="19.92" customHeight="1">
      <c r="A110" s="10"/>
      <c r="B110" s="144"/>
      <c r="C110" s="10"/>
      <c r="D110" s="145" t="s">
        <v>193</v>
      </c>
      <c r="E110" s="146"/>
      <c r="F110" s="146"/>
      <c r="G110" s="146"/>
      <c r="H110" s="146"/>
      <c r="I110" s="146"/>
      <c r="J110" s="147">
        <f>J384</f>
        <v>0</v>
      </c>
      <c r="K110" s="10"/>
      <c r="L110" s="144"/>
      <c r="S110" s="10"/>
      <c r="T110" s="10"/>
      <c r="U110" s="10"/>
      <c r="V110" s="10"/>
      <c r="W110" s="10"/>
      <c r="X110" s="10"/>
      <c r="Y110" s="10"/>
      <c r="Z110" s="10"/>
      <c r="AA110" s="10"/>
      <c r="AB110" s="10"/>
      <c r="AC110" s="10"/>
      <c r="AD110" s="10"/>
      <c r="AE110" s="10"/>
    </row>
    <row r="111" s="10" customFormat="1" ht="19.92" customHeight="1">
      <c r="A111" s="10"/>
      <c r="B111" s="144"/>
      <c r="C111" s="10"/>
      <c r="D111" s="145" t="s">
        <v>194</v>
      </c>
      <c r="E111" s="146"/>
      <c r="F111" s="146"/>
      <c r="G111" s="146"/>
      <c r="H111" s="146"/>
      <c r="I111" s="146"/>
      <c r="J111" s="147">
        <f>J403</f>
        <v>0</v>
      </c>
      <c r="K111" s="10"/>
      <c r="L111" s="144"/>
      <c r="S111" s="10"/>
      <c r="T111" s="10"/>
      <c r="U111" s="10"/>
      <c r="V111" s="10"/>
      <c r="W111" s="10"/>
      <c r="X111" s="10"/>
      <c r="Y111" s="10"/>
      <c r="Z111" s="10"/>
      <c r="AA111" s="10"/>
      <c r="AB111" s="10"/>
      <c r="AC111" s="10"/>
      <c r="AD111" s="10"/>
      <c r="AE111" s="10"/>
    </row>
    <row r="112" s="10" customFormat="1" ht="19.92" customHeight="1">
      <c r="A112" s="10"/>
      <c r="B112" s="144"/>
      <c r="C112" s="10"/>
      <c r="D112" s="145" t="s">
        <v>195</v>
      </c>
      <c r="E112" s="146"/>
      <c r="F112" s="146"/>
      <c r="G112" s="146"/>
      <c r="H112" s="146"/>
      <c r="I112" s="146"/>
      <c r="J112" s="147">
        <f>J411</f>
        <v>0</v>
      </c>
      <c r="K112" s="10"/>
      <c r="L112" s="144"/>
      <c r="S112" s="10"/>
      <c r="T112" s="10"/>
      <c r="U112" s="10"/>
      <c r="V112" s="10"/>
      <c r="W112" s="10"/>
      <c r="X112" s="10"/>
      <c r="Y112" s="10"/>
      <c r="Z112" s="10"/>
      <c r="AA112" s="10"/>
      <c r="AB112" s="10"/>
      <c r="AC112" s="10"/>
      <c r="AD112" s="10"/>
      <c r="AE112" s="10"/>
    </row>
    <row r="113" s="10" customFormat="1" ht="19.92" customHeight="1">
      <c r="A113" s="10"/>
      <c r="B113" s="144"/>
      <c r="C113" s="10"/>
      <c r="D113" s="145" t="s">
        <v>196</v>
      </c>
      <c r="E113" s="146"/>
      <c r="F113" s="146"/>
      <c r="G113" s="146"/>
      <c r="H113" s="146"/>
      <c r="I113" s="146"/>
      <c r="J113" s="147">
        <f>J417</f>
        <v>0</v>
      </c>
      <c r="K113" s="10"/>
      <c r="L113" s="144"/>
      <c r="S113" s="10"/>
      <c r="T113" s="10"/>
      <c r="U113" s="10"/>
      <c r="V113" s="10"/>
      <c r="W113" s="10"/>
      <c r="X113" s="10"/>
      <c r="Y113" s="10"/>
      <c r="Z113" s="10"/>
      <c r="AA113" s="10"/>
      <c r="AB113" s="10"/>
      <c r="AC113" s="10"/>
      <c r="AD113" s="10"/>
      <c r="AE113" s="10"/>
    </row>
    <row r="114" s="10" customFormat="1" ht="19.92" customHeight="1">
      <c r="A114" s="10"/>
      <c r="B114" s="144"/>
      <c r="C114" s="10"/>
      <c r="D114" s="145" t="s">
        <v>197</v>
      </c>
      <c r="E114" s="146"/>
      <c r="F114" s="146"/>
      <c r="G114" s="146"/>
      <c r="H114" s="146"/>
      <c r="I114" s="146"/>
      <c r="J114" s="147">
        <f>J433</f>
        <v>0</v>
      </c>
      <c r="K114" s="10"/>
      <c r="L114" s="144"/>
      <c r="S114" s="10"/>
      <c r="T114" s="10"/>
      <c r="U114" s="10"/>
      <c r="V114" s="10"/>
      <c r="W114" s="10"/>
      <c r="X114" s="10"/>
      <c r="Y114" s="10"/>
      <c r="Z114" s="10"/>
      <c r="AA114" s="10"/>
      <c r="AB114" s="10"/>
      <c r="AC114" s="10"/>
      <c r="AD114" s="10"/>
      <c r="AE114" s="10"/>
    </row>
    <row r="115" s="2" customFormat="1" ht="21.84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6.96" customHeight="1">
      <c r="A116" s="38"/>
      <c r="B116" s="60"/>
      <c r="C116" s="61"/>
      <c r="D116" s="61"/>
      <c r="E116" s="61"/>
      <c r="F116" s="61"/>
      <c r="G116" s="61"/>
      <c r="H116" s="61"/>
      <c r="I116" s="61"/>
      <c r="J116" s="61"/>
      <c r="K116" s="61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20" s="2" customFormat="1" ht="6.96" customHeight="1">
      <c r="A120" s="38"/>
      <c r="B120" s="62"/>
      <c r="C120" s="63"/>
      <c r="D120" s="63"/>
      <c r="E120" s="63"/>
      <c r="F120" s="63"/>
      <c r="G120" s="63"/>
      <c r="H120" s="63"/>
      <c r="I120" s="63"/>
      <c r="J120" s="63"/>
      <c r="K120" s="63"/>
      <c r="L120" s="55"/>
      <c r="S120" s="38"/>
      <c r="T120" s="38"/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</row>
    <row r="121" s="2" customFormat="1" ht="24.96" customHeight="1">
      <c r="A121" s="38"/>
      <c r="B121" s="39"/>
      <c r="C121" s="23" t="s">
        <v>105</v>
      </c>
      <c r="D121" s="38"/>
      <c r="E121" s="38"/>
      <c r="F121" s="38"/>
      <c r="G121" s="38"/>
      <c r="H121" s="38"/>
      <c r="I121" s="38"/>
      <c r="J121" s="38"/>
      <c r="K121" s="38"/>
      <c r="L121" s="55"/>
      <c r="S121" s="38"/>
      <c r="T121" s="38"/>
      <c r="U121" s="38"/>
      <c r="V121" s="38"/>
      <c r="W121" s="38"/>
      <c r="X121" s="38"/>
      <c r="Y121" s="38"/>
      <c r="Z121" s="38"/>
      <c r="AA121" s="38"/>
      <c r="AB121" s="38"/>
      <c r="AC121" s="38"/>
      <c r="AD121" s="38"/>
      <c r="AE121" s="38"/>
    </row>
    <row r="122" s="2" customFormat="1" ht="6.96" customHeight="1">
      <c r="A122" s="38"/>
      <c r="B122" s="39"/>
      <c r="C122" s="38"/>
      <c r="D122" s="38"/>
      <c r="E122" s="38"/>
      <c r="F122" s="38"/>
      <c r="G122" s="38"/>
      <c r="H122" s="38"/>
      <c r="I122" s="38"/>
      <c r="J122" s="38"/>
      <c r="K122" s="38"/>
      <c r="L122" s="55"/>
      <c r="S122" s="38"/>
      <c r="T122" s="38"/>
      <c r="U122" s="38"/>
      <c r="V122" s="38"/>
      <c r="W122" s="38"/>
      <c r="X122" s="38"/>
      <c r="Y122" s="38"/>
      <c r="Z122" s="38"/>
      <c r="AA122" s="38"/>
      <c r="AB122" s="38"/>
      <c r="AC122" s="38"/>
      <c r="AD122" s="38"/>
      <c r="AE122" s="38"/>
    </row>
    <row r="123" s="2" customFormat="1" ht="12" customHeight="1">
      <c r="A123" s="38"/>
      <c r="B123" s="39"/>
      <c r="C123" s="32" t="s">
        <v>16</v>
      </c>
      <c r="D123" s="38"/>
      <c r="E123" s="38"/>
      <c r="F123" s="38"/>
      <c r="G123" s="38"/>
      <c r="H123" s="38"/>
      <c r="I123" s="38"/>
      <c r="J123" s="38"/>
      <c r="K123" s="38"/>
      <c r="L123" s="55"/>
      <c r="S123" s="38"/>
      <c r="T123" s="38"/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</row>
    <row r="124" s="2" customFormat="1" ht="26.25" customHeight="1">
      <c r="A124" s="38"/>
      <c r="B124" s="39"/>
      <c r="C124" s="38"/>
      <c r="D124" s="38"/>
      <c r="E124" s="121" t="str">
        <f>E7</f>
        <v>Vrchlabí st.p.č. 1319,1320 a 1323 - demolice garáží, st.p.č. 1321 a 1322 stavební úprava garáží</v>
      </c>
      <c r="F124" s="32"/>
      <c r="G124" s="32"/>
      <c r="H124" s="32"/>
      <c r="I124" s="38"/>
      <c r="J124" s="38"/>
      <c r="K124" s="38"/>
      <c r="L124" s="55"/>
      <c r="S124" s="38"/>
      <c r="T124" s="38"/>
      <c r="U124" s="38"/>
      <c r="V124" s="38"/>
      <c r="W124" s="38"/>
      <c r="X124" s="38"/>
      <c r="Y124" s="38"/>
      <c r="Z124" s="38"/>
      <c r="AA124" s="38"/>
      <c r="AB124" s="38"/>
      <c r="AC124" s="38"/>
      <c r="AD124" s="38"/>
      <c r="AE124" s="38"/>
    </row>
    <row r="125" s="2" customFormat="1" ht="12" customHeight="1">
      <c r="A125" s="38"/>
      <c r="B125" s="39"/>
      <c r="C125" s="32" t="s">
        <v>95</v>
      </c>
      <c r="D125" s="38"/>
      <c r="E125" s="38"/>
      <c r="F125" s="38"/>
      <c r="G125" s="38"/>
      <c r="H125" s="38"/>
      <c r="I125" s="38"/>
      <c r="J125" s="38"/>
      <c r="K125" s="38"/>
      <c r="L125" s="55"/>
      <c r="S125" s="38"/>
      <c r="T125" s="38"/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</row>
    <row r="126" s="2" customFormat="1" ht="16.5" customHeight="1">
      <c r="A126" s="38"/>
      <c r="B126" s="39"/>
      <c r="C126" s="38"/>
      <c r="D126" s="38"/>
      <c r="E126" s="67" t="str">
        <f>E9</f>
        <v>002 - Stavební úpravy garáží st.p.č. 1321 a 1322</v>
      </c>
      <c r="F126" s="38"/>
      <c r="G126" s="38"/>
      <c r="H126" s="38"/>
      <c r="I126" s="38"/>
      <c r="J126" s="38"/>
      <c r="K126" s="38"/>
      <c r="L126" s="55"/>
      <c r="S126" s="38"/>
      <c r="T126" s="38"/>
      <c r="U126" s="38"/>
      <c r="V126" s="38"/>
      <c r="W126" s="38"/>
      <c r="X126" s="38"/>
      <c r="Y126" s="38"/>
      <c r="Z126" s="38"/>
      <c r="AA126" s="38"/>
      <c r="AB126" s="38"/>
      <c r="AC126" s="38"/>
      <c r="AD126" s="38"/>
      <c r="AE126" s="38"/>
    </row>
    <row r="127" s="2" customFormat="1" ht="6.96" customHeight="1">
      <c r="A127" s="38"/>
      <c r="B127" s="39"/>
      <c r="C127" s="38"/>
      <c r="D127" s="38"/>
      <c r="E127" s="38"/>
      <c r="F127" s="38"/>
      <c r="G127" s="38"/>
      <c r="H127" s="38"/>
      <c r="I127" s="38"/>
      <c r="J127" s="38"/>
      <c r="K127" s="38"/>
      <c r="L127" s="55"/>
      <c r="S127" s="38"/>
      <c r="T127" s="38"/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</row>
    <row r="128" s="2" customFormat="1" ht="12" customHeight="1">
      <c r="A128" s="38"/>
      <c r="B128" s="39"/>
      <c r="C128" s="32" t="s">
        <v>20</v>
      </c>
      <c r="D128" s="38"/>
      <c r="E128" s="38"/>
      <c r="F128" s="27" t="str">
        <f>F12</f>
        <v>Vrchlabí</v>
      </c>
      <c r="G128" s="38"/>
      <c r="H128" s="38"/>
      <c r="I128" s="32" t="s">
        <v>22</v>
      </c>
      <c r="J128" s="69" t="str">
        <f>IF(J12="","",J12)</f>
        <v>23. 10. 2024</v>
      </c>
      <c r="K128" s="38"/>
      <c r="L128" s="55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  <row r="129" s="2" customFormat="1" ht="6.96" customHeight="1">
      <c r="A129" s="38"/>
      <c r="B129" s="39"/>
      <c r="C129" s="38"/>
      <c r="D129" s="38"/>
      <c r="E129" s="38"/>
      <c r="F129" s="38"/>
      <c r="G129" s="38"/>
      <c r="H129" s="38"/>
      <c r="I129" s="38"/>
      <c r="J129" s="38"/>
      <c r="K129" s="38"/>
      <c r="L129" s="55"/>
      <c r="S129" s="38"/>
      <c r="T129" s="38"/>
      <c r="U129" s="38"/>
      <c r="V129" s="38"/>
      <c r="W129" s="38"/>
      <c r="X129" s="38"/>
      <c r="Y129" s="38"/>
      <c r="Z129" s="38"/>
      <c r="AA129" s="38"/>
      <c r="AB129" s="38"/>
      <c r="AC129" s="38"/>
      <c r="AD129" s="38"/>
      <c r="AE129" s="38"/>
    </row>
    <row r="130" s="2" customFormat="1" ht="15.15" customHeight="1">
      <c r="A130" s="38"/>
      <c r="B130" s="39"/>
      <c r="C130" s="32" t="s">
        <v>24</v>
      </c>
      <c r="D130" s="38"/>
      <c r="E130" s="38"/>
      <c r="F130" s="27" t="str">
        <f>E15</f>
        <v>Město Vrchlabí</v>
      </c>
      <c r="G130" s="38"/>
      <c r="H130" s="38"/>
      <c r="I130" s="32" t="s">
        <v>30</v>
      </c>
      <c r="J130" s="36" t="str">
        <f>E21</f>
        <v>Ing. Jan Chaloupský</v>
      </c>
      <c r="K130" s="38"/>
      <c r="L130" s="55"/>
      <c r="S130" s="38"/>
      <c r="T130" s="38"/>
      <c r="U130" s="38"/>
      <c r="V130" s="38"/>
      <c r="W130" s="38"/>
      <c r="X130" s="38"/>
      <c r="Y130" s="38"/>
      <c r="Z130" s="38"/>
      <c r="AA130" s="38"/>
      <c r="AB130" s="38"/>
      <c r="AC130" s="38"/>
      <c r="AD130" s="38"/>
      <c r="AE130" s="38"/>
    </row>
    <row r="131" s="2" customFormat="1" ht="15.15" customHeight="1">
      <c r="A131" s="38"/>
      <c r="B131" s="39"/>
      <c r="C131" s="32" t="s">
        <v>28</v>
      </c>
      <c r="D131" s="38"/>
      <c r="E131" s="38"/>
      <c r="F131" s="27" t="str">
        <f>IF(E18="","",E18)</f>
        <v>Vyplň údaj</v>
      </c>
      <c r="G131" s="38"/>
      <c r="H131" s="38"/>
      <c r="I131" s="32" t="s">
        <v>33</v>
      </c>
      <c r="J131" s="36" t="str">
        <f>E24</f>
        <v>Ing. Lenka Kasperová</v>
      </c>
      <c r="K131" s="38"/>
      <c r="L131" s="55"/>
      <c r="S131" s="38"/>
      <c r="T131" s="38"/>
      <c r="U131" s="38"/>
      <c r="V131" s="38"/>
      <c r="W131" s="38"/>
      <c r="X131" s="38"/>
      <c r="Y131" s="38"/>
      <c r="Z131" s="38"/>
      <c r="AA131" s="38"/>
      <c r="AB131" s="38"/>
      <c r="AC131" s="38"/>
      <c r="AD131" s="38"/>
      <c r="AE131" s="38"/>
    </row>
    <row r="132" s="2" customFormat="1" ht="10.32" customHeight="1">
      <c r="A132" s="38"/>
      <c r="B132" s="39"/>
      <c r="C132" s="38"/>
      <c r="D132" s="38"/>
      <c r="E132" s="38"/>
      <c r="F132" s="38"/>
      <c r="G132" s="38"/>
      <c r="H132" s="38"/>
      <c r="I132" s="38"/>
      <c r="J132" s="38"/>
      <c r="K132" s="38"/>
      <c r="L132" s="55"/>
      <c r="S132" s="38"/>
      <c r="T132" s="38"/>
      <c r="U132" s="38"/>
      <c r="V132" s="38"/>
      <c r="W132" s="38"/>
      <c r="X132" s="38"/>
      <c r="Y132" s="38"/>
      <c r="Z132" s="38"/>
      <c r="AA132" s="38"/>
      <c r="AB132" s="38"/>
      <c r="AC132" s="38"/>
      <c r="AD132" s="38"/>
      <c r="AE132" s="38"/>
    </row>
    <row r="133" s="11" customFormat="1" ht="29.28" customHeight="1">
      <c r="A133" s="148"/>
      <c r="B133" s="149"/>
      <c r="C133" s="150" t="s">
        <v>106</v>
      </c>
      <c r="D133" s="151" t="s">
        <v>61</v>
      </c>
      <c r="E133" s="151" t="s">
        <v>57</v>
      </c>
      <c r="F133" s="151" t="s">
        <v>58</v>
      </c>
      <c r="G133" s="151" t="s">
        <v>107</v>
      </c>
      <c r="H133" s="151" t="s">
        <v>108</v>
      </c>
      <c r="I133" s="151" t="s">
        <v>109</v>
      </c>
      <c r="J133" s="151" t="s">
        <v>99</v>
      </c>
      <c r="K133" s="152" t="s">
        <v>110</v>
      </c>
      <c r="L133" s="153"/>
      <c r="M133" s="86" t="s">
        <v>1</v>
      </c>
      <c r="N133" s="87" t="s">
        <v>40</v>
      </c>
      <c r="O133" s="87" t="s">
        <v>111</v>
      </c>
      <c r="P133" s="87" t="s">
        <v>112</v>
      </c>
      <c r="Q133" s="87" t="s">
        <v>113</v>
      </c>
      <c r="R133" s="87" t="s">
        <v>114</v>
      </c>
      <c r="S133" s="87" t="s">
        <v>115</v>
      </c>
      <c r="T133" s="88" t="s">
        <v>116</v>
      </c>
      <c r="U133" s="148"/>
      <c r="V133" s="148"/>
      <c r="W133" s="148"/>
      <c r="X133" s="148"/>
      <c r="Y133" s="148"/>
      <c r="Z133" s="148"/>
      <c r="AA133" s="148"/>
      <c r="AB133" s="148"/>
      <c r="AC133" s="148"/>
      <c r="AD133" s="148"/>
      <c r="AE133" s="148"/>
    </row>
    <row r="134" s="2" customFormat="1" ht="22.8" customHeight="1">
      <c r="A134" s="38"/>
      <c r="B134" s="39"/>
      <c r="C134" s="93" t="s">
        <v>117</v>
      </c>
      <c r="D134" s="38"/>
      <c r="E134" s="38"/>
      <c r="F134" s="38"/>
      <c r="G134" s="38"/>
      <c r="H134" s="38"/>
      <c r="I134" s="38"/>
      <c r="J134" s="154">
        <f>BK134</f>
        <v>0</v>
      </c>
      <c r="K134" s="38"/>
      <c r="L134" s="39"/>
      <c r="M134" s="89"/>
      <c r="N134" s="73"/>
      <c r="O134" s="90"/>
      <c r="P134" s="155">
        <f>P135+P313</f>
        <v>0</v>
      </c>
      <c r="Q134" s="90"/>
      <c r="R134" s="155">
        <f>R135+R313</f>
        <v>48.573466679999996</v>
      </c>
      <c r="S134" s="90"/>
      <c r="T134" s="156">
        <f>T135+T313</f>
        <v>12.774500000000003</v>
      </c>
      <c r="U134" s="38"/>
      <c r="V134" s="38"/>
      <c r="W134" s="38"/>
      <c r="X134" s="38"/>
      <c r="Y134" s="38"/>
      <c r="Z134" s="38"/>
      <c r="AA134" s="38"/>
      <c r="AB134" s="38"/>
      <c r="AC134" s="38"/>
      <c r="AD134" s="38"/>
      <c r="AE134" s="38"/>
      <c r="AT134" s="19" t="s">
        <v>75</v>
      </c>
      <c r="AU134" s="19" t="s">
        <v>101</v>
      </c>
      <c r="BK134" s="157">
        <f>BK135+BK313</f>
        <v>0</v>
      </c>
    </row>
    <row r="135" s="12" customFormat="1" ht="25.92" customHeight="1">
      <c r="A135" s="12"/>
      <c r="B135" s="158"/>
      <c r="C135" s="12"/>
      <c r="D135" s="159" t="s">
        <v>75</v>
      </c>
      <c r="E135" s="160" t="s">
        <v>118</v>
      </c>
      <c r="F135" s="160" t="s">
        <v>119</v>
      </c>
      <c r="G135" s="12"/>
      <c r="H135" s="12"/>
      <c r="I135" s="161"/>
      <c r="J135" s="162">
        <f>BK135</f>
        <v>0</v>
      </c>
      <c r="K135" s="12"/>
      <c r="L135" s="158"/>
      <c r="M135" s="163"/>
      <c r="N135" s="164"/>
      <c r="O135" s="164"/>
      <c r="P135" s="165">
        <f>P136+P160+P182+P194+P233+P305+P311</f>
        <v>0</v>
      </c>
      <c r="Q135" s="164"/>
      <c r="R135" s="165">
        <f>R136+R160+R182+R194+R233+R305+R311</f>
        <v>46.397236769999999</v>
      </c>
      <c r="S135" s="164"/>
      <c r="T135" s="166">
        <f>T136+T160+T182+T194+T233+T305+T311</f>
        <v>10.849740000000002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159" t="s">
        <v>84</v>
      </c>
      <c r="AT135" s="167" t="s">
        <v>75</v>
      </c>
      <c r="AU135" s="167" t="s">
        <v>76</v>
      </c>
      <c r="AY135" s="159" t="s">
        <v>120</v>
      </c>
      <c r="BK135" s="168">
        <f>BK136+BK160+BK182+BK194+BK233+BK305+BK311</f>
        <v>0</v>
      </c>
    </row>
    <row r="136" s="12" customFormat="1" ht="22.8" customHeight="1">
      <c r="A136" s="12"/>
      <c r="B136" s="158"/>
      <c r="C136" s="12"/>
      <c r="D136" s="159" t="s">
        <v>75</v>
      </c>
      <c r="E136" s="169" t="s">
        <v>84</v>
      </c>
      <c r="F136" s="169" t="s">
        <v>198</v>
      </c>
      <c r="G136" s="12"/>
      <c r="H136" s="12"/>
      <c r="I136" s="161"/>
      <c r="J136" s="170">
        <f>BK136</f>
        <v>0</v>
      </c>
      <c r="K136" s="12"/>
      <c r="L136" s="158"/>
      <c r="M136" s="163"/>
      <c r="N136" s="164"/>
      <c r="O136" s="164"/>
      <c r="P136" s="165">
        <f>SUM(P137:P159)</f>
        <v>0</v>
      </c>
      <c r="Q136" s="164"/>
      <c r="R136" s="165">
        <f>SUM(R137:R159)</f>
        <v>0</v>
      </c>
      <c r="S136" s="164"/>
      <c r="T136" s="166">
        <f>SUM(T137:T159)</f>
        <v>0</v>
      </c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R136" s="159" t="s">
        <v>84</v>
      </c>
      <c r="AT136" s="167" t="s">
        <v>75</v>
      </c>
      <c r="AU136" s="167" t="s">
        <v>84</v>
      </c>
      <c r="AY136" s="159" t="s">
        <v>120</v>
      </c>
      <c r="BK136" s="168">
        <f>SUM(BK137:BK159)</f>
        <v>0</v>
      </c>
    </row>
    <row r="137" s="2" customFormat="1" ht="24.15" customHeight="1">
      <c r="A137" s="38"/>
      <c r="B137" s="171"/>
      <c r="C137" s="172" t="s">
        <v>84</v>
      </c>
      <c r="D137" s="172" t="s">
        <v>123</v>
      </c>
      <c r="E137" s="173" t="s">
        <v>199</v>
      </c>
      <c r="F137" s="174" t="s">
        <v>200</v>
      </c>
      <c r="G137" s="175" t="s">
        <v>126</v>
      </c>
      <c r="H137" s="176">
        <v>1.47</v>
      </c>
      <c r="I137" s="177"/>
      <c r="J137" s="178">
        <f>ROUND(I137*H137,2)</f>
        <v>0</v>
      </c>
      <c r="K137" s="174" t="s">
        <v>127</v>
      </c>
      <c r="L137" s="39"/>
      <c r="M137" s="179" t="s">
        <v>1</v>
      </c>
      <c r="N137" s="180" t="s">
        <v>41</v>
      </c>
      <c r="O137" s="77"/>
      <c r="P137" s="181">
        <f>O137*H137</f>
        <v>0</v>
      </c>
      <c r="Q137" s="181">
        <v>0</v>
      </c>
      <c r="R137" s="181">
        <f>Q137*H137</f>
        <v>0</v>
      </c>
      <c r="S137" s="181">
        <v>0</v>
      </c>
      <c r="T137" s="182">
        <f>S137*H137</f>
        <v>0</v>
      </c>
      <c r="U137" s="38"/>
      <c r="V137" s="38"/>
      <c r="W137" s="38"/>
      <c r="X137" s="38"/>
      <c r="Y137" s="38"/>
      <c r="Z137" s="38"/>
      <c r="AA137" s="38"/>
      <c r="AB137" s="38"/>
      <c r="AC137" s="38"/>
      <c r="AD137" s="38"/>
      <c r="AE137" s="38"/>
      <c r="AR137" s="183" t="s">
        <v>128</v>
      </c>
      <c r="AT137" s="183" t="s">
        <v>123</v>
      </c>
      <c r="AU137" s="183" t="s">
        <v>86</v>
      </c>
      <c r="AY137" s="19" t="s">
        <v>120</v>
      </c>
      <c r="BE137" s="184">
        <f>IF(N137="základní",J137,0)</f>
        <v>0</v>
      </c>
      <c r="BF137" s="184">
        <f>IF(N137="snížená",J137,0)</f>
        <v>0</v>
      </c>
      <c r="BG137" s="184">
        <f>IF(N137="zákl. přenesená",J137,0)</f>
        <v>0</v>
      </c>
      <c r="BH137" s="184">
        <f>IF(N137="sníž. přenesená",J137,0)</f>
        <v>0</v>
      </c>
      <c r="BI137" s="184">
        <f>IF(N137="nulová",J137,0)</f>
        <v>0</v>
      </c>
      <c r="BJ137" s="19" t="s">
        <v>84</v>
      </c>
      <c r="BK137" s="184">
        <f>ROUND(I137*H137,2)</f>
        <v>0</v>
      </c>
      <c r="BL137" s="19" t="s">
        <v>128</v>
      </c>
      <c r="BM137" s="183" t="s">
        <v>201</v>
      </c>
    </row>
    <row r="138" s="13" customFormat="1">
      <c r="A138" s="13"/>
      <c r="B138" s="185"/>
      <c r="C138" s="13"/>
      <c r="D138" s="186" t="s">
        <v>130</v>
      </c>
      <c r="E138" s="187" t="s">
        <v>1</v>
      </c>
      <c r="F138" s="188" t="s">
        <v>202</v>
      </c>
      <c r="G138" s="13"/>
      <c r="H138" s="189">
        <v>1.47</v>
      </c>
      <c r="I138" s="190"/>
      <c r="J138" s="13"/>
      <c r="K138" s="13"/>
      <c r="L138" s="185"/>
      <c r="M138" s="191"/>
      <c r="N138" s="192"/>
      <c r="O138" s="192"/>
      <c r="P138" s="192"/>
      <c r="Q138" s="192"/>
      <c r="R138" s="192"/>
      <c r="S138" s="192"/>
      <c r="T138" s="193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187" t="s">
        <v>130</v>
      </c>
      <c r="AU138" s="187" t="s">
        <v>86</v>
      </c>
      <c r="AV138" s="13" t="s">
        <v>86</v>
      </c>
      <c r="AW138" s="13" t="s">
        <v>32</v>
      </c>
      <c r="AX138" s="13" t="s">
        <v>76</v>
      </c>
      <c r="AY138" s="187" t="s">
        <v>120</v>
      </c>
    </row>
    <row r="139" s="14" customFormat="1">
      <c r="A139" s="14"/>
      <c r="B139" s="194"/>
      <c r="C139" s="14"/>
      <c r="D139" s="186" t="s">
        <v>130</v>
      </c>
      <c r="E139" s="195" t="s">
        <v>179</v>
      </c>
      <c r="F139" s="196" t="s">
        <v>133</v>
      </c>
      <c r="G139" s="14"/>
      <c r="H139" s="197">
        <v>1.47</v>
      </c>
      <c r="I139" s="198"/>
      <c r="J139" s="14"/>
      <c r="K139" s="14"/>
      <c r="L139" s="194"/>
      <c r="M139" s="199"/>
      <c r="N139" s="200"/>
      <c r="O139" s="200"/>
      <c r="P139" s="200"/>
      <c r="Q139" s="200"/>
      <c r="R139" s="200"/>
      <c r="S139" s="200"/>
      <c r="T139" s="201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195" t="s">
        <v>130</v>
      </c>
      <c r="AU139" s="195" t="s">
        <v>86</v>
      </c>
      <c r="AV139" s="14" t="s">
        <v>128</v>
      </c>
      <c r="AW139" s="14" t="s">
        <v>32</v>
      </c>
      <c r="AX139" s="14" t="s">
        <v>84</v>
      </c>
      <c r="AY139" s="195" t="s">
        <v>120</v>
      </c>
    </row>
    <row r="140" s="2" customFormat="1" ht="33" customHeight="1">
      <c r="A140" s="38"/>
      <c r="B140" s="171"/>
      <c r="C140" s="172" t="s">
        <v>86</v>
      </c>
      <c r="D140" s="172" t="s">
        <v>123</v>
      </c>
      <c r="E140" s="173" t="s">
        <v>203</v>
      </c>
      <c r="F140" s="174" t="s">
        <v>204</v>
      </c>
      <c r="G140" s="175" t="s">
        <v>126</v>
      </c>
      <c r="H140" s="176">
        <v>6.468</v>
      </c>
      <c r="I140" s="177"/>
      <c r="J140" s="178">
        <f>ROUND(I140*H140,2)</f>
        <v>0</v>
      </c>
      <c r="K140" s="174" t="s">
        <v>127</v>
      </c>
      <c r="L140" s="39"/>
      <c r="M140" s="179" t="s">
        <v>1</v>
      </c>
      <c r="N140" s="180" t="s">
        <v>41</v>
      </c>
      <c r="O140" s="77"/>
      <c r="P140" s="181">
        <f>O140*H140</f>
        <v>0</v>
      </c>
      <c r="Q140" s="181">
        <v>0</v>
      </c>
      <c r="R140" s="181">
        <f>Q140*H140</f>
        <v>0</v>
      </c>
      <c r="S140" s="181">
        <v>0</v>
      </c>
      <c r="T140" s="182">
        <f>S140*H140</f>
        <v>0</v>
      </c>
      <c r="U140" s="38"/>
      <c r="V140" s="38"/>
      <c r="W140" s="38"/>
      <c r="X140" s="38"/>
      <c r="Y140" s="38"/>
      <c r="Z140" s="38"/>
      <c r="AA140" s="38"/>
      <c r="AB140" s="38"/>
      <c r="AC140" s="38"/>
      <c r="AD140" s="38"/>
      <c r="AE140" s="38"/>
      <c r="AR140" s="183" t="s">
        <v>128</v>
      </c>
      <c r="AT140" s="183" t="s">
        <v>123</v>
      </c>
      <c r="AU140" s="183" t="s">
        <v>86</v>
      </c>
      <c r="AY140" s="19" t="s">
        <v>120</v>
      </c>
      <c r="BE140" s="184">
        <f>IF(N140="základní",J140,0)</f>
        <v>0</v>
      </c>
      <c r="BF140" s="184">
        <f>IF(N140="snížená",J140,0)</f>
        <v>0</v>
      </c>
      <c r="BG140" s="184">
        <f>IF(N140="zákl. přenesená",J140,0)</f>
        <v>0</v>
      </c>
      <c r="BH140" s="184">
        <f>IF(N140="sníž. přenesená",J140,0)</f>
        <v>0</v>
      </c>
      <c r="BI140" s="184">
        <f>IF(N140="nulová",J140,0)</f>
        <v>0</v>
      </c>
      <c r="BJ140" s="19" t="s">
        <v>84</v>
      </c>
      <c r="BK140" s="184">
        <f>ROUND(I140*H140,2)</f>
        <v>0</v>
      </c>
      <c r="BL140" s="19" t="s">
        <v>128</v>
      </c>
      <c r="BM140" s="183" t="s">
        <v>205</v>
      </c>
    </row>
    <row r="141" s="15" customFormat="1">
      <c r="A141" s="15"/>
      <c r="B141" s="208"/>
      <c r="C141" s="15"/>
      <c r="D141" s="186" t="s">
        <v>130</v>
      </c>
      <c r="E141" s="209" t="s">
        <v>1</v>
      </c>
      <c r="F141" s="210" t="s">
        <v>206</v>
      </c>
      <c r="G141" s="15"/>
      <c r="H141" s="209" t="s">
        <v>1</v>
      </c>
      <c r="I141" s="211"/>
      <c r="J141" s="15"/>
      <c r="K141" s="15"/>
      <c r="L141" s="208"/>
      <c r="M141" s="212"/>
      <c r="N141" s="213"/>
      <c r="O141" s="213"/>
      <c r="P141" s="213"/>
      <c r="Q141" s="213"/>
      <c r="R141" s="213"/>
      <c r="S141" s="213"/>
      <c r="T141" s="214"/>
      <c r="U141" s="15"/>
      <c r="V141" s="15"/>
      <c r="W141" s="15"/>
      <c r="X141" s="15"/>
      <c r="Y141" s="15"/>
      <c r="Z141" s="15"/>
      <c r="AA141" s="15"/>
      <c r="AB141" s="15"/>
      <c r="AC141" s="15"/>
      <c r="AD141" s="15"/>
      <c r="AE141" s="15"/>
      <c r="AT141" s="209" t="s">
        <v>130</v>
      </c>
      <c r="AU141" s="209" t="s">
        <v>86</v>
      </c>
      <c r="AV141" s="15" t="s">
        <v>84</v>
      </c>
      <c r="AW141" s="15" t="s">
        <v>32</v>
      </c>
      <c r="AX141" s="15" t="s">
        <v>76</v>
      </c>
      <c r="AY141" s="209" t="s">
        <v>120</v>
      </c>
    </row>
    <row r="142" s="13" customFormat="1">
      <c r="A142" s="13"/>
      <c r="B142" s="185"/>
      <c r="C142" s="13"/>
      <c r="D142" s="186" t="s">
        <v>130</v>
      </c>
      <c r="E142" s="187" t="s">
        <v>1</v>
      </c>
      <c r="F142" s="188" t="s">
        <v>207</v>
      </c>
      <c r="G142" s="13"/>
      <c r="H142" s="189">
        <v>6.468</v>
      </c>
      <c r="I142" s="190"/>
      <c r="J142" s="13"/>
      <c r="K142" s="13"/>
      <c r="L142" s="185"/>
      <c r="M142" s="191"/>
      <c r="N142" s="192"/>
      <c r="O142" s="192"/>
      <c r="P142" s="192"/>
      <c r="Q142" s="192"/>
      <c r="R142" s="192"/>
      <c r="S142" s="192"/>
      <c r="T142" s="193"/>
      <c r="U142" s="13"/>
      <c r="V142" s="13"/>
      <c r="W142" s="13"/>
      <c r="X142" s="13"/>
      <c r="Y142" s="13"/>
      <c r="Z142" s="13"/>
      <c r="AA142" s="13"/>
      <c r="AB142" s="13"/>
      <c r="AC142" s="13"/>
      <c r="AD142" s="13"/>
      <c r="AE142" s="13"/>
      <c r="AT142" s="187" t="s">
        <v>130</v>
      </c>
      <c r="AU142" s="187" t="s">
        <v>86</v>
      </c>
      <c r="AV142" s="13" t="s">
        <v>86</v>
      </c>
      <c r="AW142" s="13" t="s">
        <v>32</v>
      </c>
      <c r="AX142" s="13" t="s">
        <v>76</v>
      </c>
      <c r="AY142" s="187" t="s">
        <v>120</v>
      </c>
    </row>
    <row r="143" s="14" customFormat="1">
      <c r="A143" s="14"/>
      <c r="B143" s="194"/>
      <c r="C143" s="14"/>
      <c r="D143" s="186" t="s">
        <v>130</v>
      </c>
      <c r="E143" s="195" t="s">
        <v>175</v>
      </c>
      <c r="F143" s="196" t="s">
        <v>133</v>
      </c>
      <c r="G143" s="14"/>
      <c r="H143" s="197">
        <v>6.468</v>
      </c>
      <c r="I143" s="198"/>
      <c r="J143" s="14"/>
      <c r="K143" s="14"/>
      <c r="L143" s="194"/>
      <c r="M143" s="199"/>
      <c r="N143" s="200"/>
      <c r="O143" s="200"/>
      <c r="P143" s="200"/>
      <c r="Q143" s="200"/>
      <c r="R143" s="200"/>
      <c r="S143" s="200"/>
      <c r="T143" s="201"/>
      <c r="U143" s="14"/>
      <c r="V143" s="14"/>
      <c r="W143" s="14"/>
      <c r="X143" s="14"/>
      <c r="Y143" s="14"/>
      <c r="Z143" s="14"/>
      <c r="AA143" s="14"/>
      <c r="AB143" s="14"/>
      <c r="AC143" s="14"/>
      <c r="AD143" s="14"/>
      <c r="AE143" s="14"/>
      <c r="AT143" s="195" t="s">
        <v>130</v>
      </c>
      <c r="AU143" s="195" t="s">
        <v>86</v>
      </c>
      <c r="AV143" s="14" t="s">
        <v>128</v>
      </c>
      <c r="AW143" s="14" t="s">
        <v>32</v>
      </c>
      <c r="AX143" s="14" t="s">
        <v>84</v>
      </c>
      <c r="AY143" s="195" t="s">
        <v>120</v>
      </c>
    </row>
    <row r="144" s="2" customFormat="1" ht="24.15" customHeight="1">
      <c r="A144" s="38"/>
      <c r="B144" s="171"/>
      <c r="C144" s="172" t="s">
        <v>140</v>
      </c>
      <c r="D144" s="172" t="s">
        <v>123</v>
      </c>
      <c r="E144" s="173" t="s">
        <v>208</v>
      </c>
      <c r="F144" s="174" t="s">
        <v>209</v>
      </c>
      <c r="G144" s="175" t="s">
        <v>126</v>
      </c>
      <c r="H144" s="176">
        <v>6.2370000000000001</v>
      </c>
      <c r="I144" s="177"/>
      <c r="J144" s="178">
        <f>ROUND(I144*H144,2)</f>
        <v>0</v>
      </c>
      <c r="K144" s="174" t="s">
        <v>127</v>
      </c>
      <c r="L144" s="39"/>
      <c r="M144" s="179" t="s">
        <v>1</v>
      </c>
      <c r="N144" s="180" t="s">
        <v>41</v>
      </c>
      <c r="O144" s="77"/>
      <c r="P144" s="181">
        <f>O144*H144</f>
        <v>0</v>
      </c>
      <c r="Q144" s="181">
        <v>0</v>
      </c>
      <c r="R144" s="181">
        <f>Q144*H144</f>
        <v>0</v>
      </c>
      <c r="S144" s="181">
        <v>0</v>
      </c>
      <c r="T144" s="182">
        <f>S144*H144</f>
        <v>0</v>
      </c>
      <c r="U144" s="38"/>
      <c r="V144" s="38"/>
      <c r="W144" s="38"/>
      <c r="X144" s="38"/>
      <c r="Y144" s="38"/>
      <c r="Z144" s="38"/>
      <c r="AA144" s="38"/>
      <c r="AB144" s="38"/>
      <c r="AC144" s="38"/>
      <c r="AD144" s="38"/>
      <c r="AE144" s="38"/>
      <c r="AR144" s="183" t="s">
        <v>128</v>
      </c>
      <c r="AT144" s="183" t="s">
        <v>123</v>
      </c>
      <c r="AU144" s="183" t="s">
        <v>86</v>
      </c>
      <c r="AY144" s="19" t="s">
        <v>120</v>
      </c>
      <c r="BE144" s="184">
        <f>IF(N144="základní",J144,0)</f>
        <v>0</v>
      </c>
      <c r="BF144" s="184">
        <f>IF(N144="snížená",J144,0)</f>
        <v>0</v>
      </c>
      <c r="BG144" s="184">
        <f>IF(N144="zákl. přenesená",J144,0)</f>
        <v>0</v>
      </c>
      <c r="BH144" s="184">
        <f>IF(N144="sníž. přenesená",J144,0)</f>
        <v>0</v>
      </c>
      <c r="BI144" s="184">
        <f>IF(N144="nulová",J144,0)</f>
        <v>0</v>
      </c>
      <c r="BJ144" s="19" t="s">
        <v>84</v>
      </c>
      <c r="BK144" s="184">
        <f>ROUND(I144*H144,2)</f>
        <v>0</v>
      </c>
      <c r="BL144" s="19" t="s">
        <v>128</v>
      </c>
      <c r="BM144" s="183" t="s">
        <v>210</v>
      </c>
    </row>
    <row r="145" s="15" customFormat="1">
      <c r="A145" s="15"/>
      <c r="B145" s="208"/>
      <c r="C145" s="15"/>
      <c r="D145" s="186" t="s">
        <v>130</v>
      </c>
      <c r="E145" s="209" t="s">
        <v>1</v>
      </c>
      <c r="F145" s="210" t="s">
        <v>211</v>
      </c>
      <c r="G145" s="15"/>
      <c r="H145" s="209" t="s">
        <v>1</v>
      </c>
      <c r="I145" s="211"/>
      <c r="J145" s="15"/>
      <c r="K145" s="15"/>
      <c r="L145" s="208"/>
      <c r="M145" s="212"/>
      <c r="N145" s="213"/>
      <c r="O145" s="213"/>
      <c r="P145" s="213"/>
      <c r="Q145" s="213"/>
      <c r="R145" s="213"/>
      <c r="S145" s="213"/>
      <c r="T145" s="214"/>
      <c r="U145" s="15"/>
      <c r="V145" s="15"/>
      <c r="W145" s="15"/>
      <c r="X145" s="15"/>
      <c r="Y145" s="15"/>
      <c r="Z145" s="15"/>
      <c r="AA145" s="15"/>
      <c r="AB145" s="15"/>
      <c r="AC145" s="15"/>
      <c r="AD145" s="15"/>
      <c r="AE145" s="15"/>
      <c r="AT145" s="209" t="s">
        <v>130</v>
      </c>
      <c r="AU145" s="209" t="s">
        <v>86</v>
      </c>
      <c r="AV145" s="15" t="s">
        <v>84</v>
      </c>
      <c r="AW145" s="15" t="s">
        <v>32</v>
      </c>
      <c r="AX145" s="15" t="s">
        <v>76</v>
      </c>
      <c r="AY145" s="209" t="s">
        <v>120</v>
      </c>
    </row>
    <row r="146" s="13" customFormat="1">
      <c r="A146" s="13"/>
      <c r="B146" s="185"/>
      <c r="C146" s="13"/>
      <c r="D146" s="186" t="s">
        <v>130</v>
      </c>
      <c r="E146" s="187" t="s">
        <v>1</v>
      </c>
      <c r="F146" s="188" t="s">
        <v>212</v>
      </c>
      <c r="G146" s="13"/>
      <c r="H146" s="189">
        <v>3.069</v>
      </c>
      <c r="I146" s="190"/>
      <c r="J146" s="13"/>
      <c r="K146" s="13"/>
      <c r="L146" s="185"/>
      <c r="M146" s="191"/>
      <c r="N146" s="192"/>
      <c r="O146" s="192"/>
      <c r="P146" s="192"/>
      <c r="Q146" s="192"/>
      <c r="R146" s="192"/>
      <c r="S146" s="192"/>
      <c r="T146" s="193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187" t="s">
        <v>130</v>
      </c>
      <c r="AU146" s="187" t="s">
        <v>86</v>
      </c>
      <c r="AV146" s="13" t="s">
        <v>86</v>
      </c>
      <c r="AW146" s="13" t="s">
        <v>32</v>
      </c>
      <c r="AX146" s="13" t="s">
        <v>76</v>
      </c>
      <c r="AY146" s="187" t="s">
        <v>120</v>
      </c>
    </row>
    <row r="147" s="13" customFormat="1">
      <c r="A147" s="13"/>
      <c r="B147" s="185"/>
      <c r="C147" s="13"/>
      <c r="D147" s="186" t="s">
        <v>130</v>
      </c>
      <c r="E147" s="187" t="s">
        <v>1</v>
      </c>
      <c r="F147" s="188" t="s">
        <v>213</v>
      </c>
      <c r="G147" s="13"/>
      <c r="H147" s="189">
        <v>3.1680000000000001</v>
      </c>
      <c r="I147" s="190"/>
      <c r="J147" s="13"/>
      <c r="K147" s="13"/>
      <c r="L147" s="185"/>
      <c r="M147" s="191"/>
      <c r="N147" s="192"/>
      <c r="O147" s="192"/>
      <c r="P147" s="192"/>
      <c r="Q147" s="192"/>
      <c r="R147" s="192"/>
      <c r="S147" s="192"/>
      <c r="T147" s="193"/>
      <c r="U147" s="13"/>
      <c r="V147" s="13"/>
      <c r="W147" s="13"/>
      <c r="X147" s="13"/>
      <c r="Y147" s="13"/>
      <c r="Z147" s="13"/>
      <c r="AA147" s="13"/>
      <c r="AB147" s="13"/>
      <c r="AC147" s="13"/>
      <c r="AD147" s="13"/>
      <c r="AE147" s="13"/>
      <c r="AT147" s="187" t="s">
        <v>130</v>
      </c>
      <c r="AU147" s="187" t="s">
        <v>86</v>
      </c>
      <c r="AV147" s="13" t="s">
        <v>86</v>
      </c>
      <c r="AW147" s="13" t="s">
        <v>32</v>
      </c>
      <c r="AX147" s="13" t="s">
        <v>76</v>
      </c>
      <c r="AY147" s="187" t="s">
        <v>120</v>
      </c>
    </row>
    <row r="148" s="14" customFormat="1">
      <c r="A148" s="14"/>
      <c r="B148" s="194"/>
      <c r="C148" s="14"/>
      <c r="D148" s="186" t="s">
        <v>130</v>
      </c>
      <c r="E148" s="195" t="s">
        <v>148</v>
      </c>
      <c r="F148" s="196" t="s">
        <v>133</v>
      </c>
      <c r="G148" s="14"/>
      <c r="H148" s="197">
        <v>6.2370000000000001</v>
      </c>
      <c r="I148" s="198"/>
      <c r="J148" s="14"/>
      <c r="K148" s="14"/>
      <c r="L148" s="194"/>
      <c r="M148" s="199"/>
      <c r="N148" s="200"/>
      <c r="O148" s="200"/>
      <c r="P148" s="200"/>
      <c r="Q148" s="200"/>
      <c r="R148" s="200"/>
      <c r="S148" s="200"/>
      <c r="T148" s="201"/>
      <c r="U148" s="14"/>
      <c r="V148" s="14"/>
      <c r="W148" s="14"/>
      <c r="X148" s="14"/>
      <c r="Y148" s="14"/>
      <c r="Z148" s="14"/>
      <c r="AA148" s="14"/>
      <c r="AB148" s="14"/>
      <c r="AC148" s="14"/>
      <c r="AD148" s="14"/>
      <c r="AE148" s="14"/>
      <c r="AT148" s="195" t="s">
        <v>130</v>
      </c>
      <c r="AU148" s="195" t="s">
        <v>86</v>
      </c>
      <c r="AV148" s="14" t="s">
        <v>128</v>
      </c>
      <c r="AW148" s="14" t="s">
        <v>32</v>
      </c>
      <c r="AX148" s="14" t="s">
        <v>84</v>
      </c>
      <c r="AY148" s="195" t="s">
        <v>120</v>
      </c>
    </row>
    <row r="149" s="2" customFormat="1" ht="37.8" customHeight="1">
      <c r="A149" s="38"/>
      <c r="B149" s="171"/>
      <c r="C149" s="172" t="s">
        <v>128</v>
      </c>
      <c r="D149" s="172" t="s">
        <v>123</v>
      </c>
      <c r="E149" s="173" t="s">
        <v>214</v>
      </c>
      <c r="F149" s="174" t="s">
        <v>215</v>
      </c>
      <c r="G149" s="175" t="s">
        <v>126</v>
      </c>
      <c r="H149" s="176">
        <v>9.8629999999999995</v>
      </c>
      <c r="I149" s="177"/>
      <c r="J149" s="178">
        <f>ROUND(I149*H149,2)</f>
        <v>0</v>
      </c>
      <c r="K149" s="174" t="s">
        <v>127</v>
      </c>
      <c r="L149" s="39"/>
      <c r="M149" s="179" t="s">
        <v>1</v>
      </c>
      <c r="N149" s="180" t="s">
        <v>41</v>
      </c>
      <c r="O149" s="77"/>
      <c r="P149" s="181">
        <f>O149*H149</f>
        <v>0</v>
      </c>
      <c r="Q149" s="181">
        <v>0</v>
      </c>
      <c r="R149" s="181">
        <f>Q149*H149</f>
        <v>0</v>
      </c>
      <c r="S149" s="181">
        <v>0</v>
      </c>
      <c r="T149" s="182">
        <f>S149*H149</f>
        <v>0</v>
      </c>
      <c r="U149" s="38"/>
      <c r="V149" s="38"/>
      <c r="W149" s="38"/>
      <c r="X149" s="38"/>
      <c r="Y149" s="38"/>
      <c r="Z149" s="38"/>
      <c r="AA149" s="38"/>
      <c r="AB149" s="38"/>
      <c r="AC149" s="38"/>
      <c r="AD149" s="38"/>
      <c r="AE149" s="38"/>
      <c r="AR149" s="183" t="s">
        <v>128</v>
      </c>
      <c r="AT149" s="183" t="s">
        <v>123</v>
      </c>
      <c r="AU149" s="183" t="s">
        <v>86</v>
      </c>
      <c r="AY149" s="19" t="s">
        <v>120</v>
      </c>
      <c r="BE149" s="184">
        <f>IF(N149="základní",J149,0)</f>
        <v>0</v>
      </c>
      <c r="BF149" s="184">
        <f>IF(N149="snížená",J149,0)</f>
        <v>0</v>
      </c>
      <c r="BG149" s="184">
        <f>IF(N149="zákl. přenesená",J149,0)</f>
        <v>0</v>
      </c>
      <c r="BH149" s="184">
        <f>IF(N149="sníž. přenesená",J149,0)</f>
        <v>0</v>
      </c>
      <c r="BI149" s="184">
        <f>IF(N149="nulová",J149,0)</f>
        <v>0</v>
      </c>
      <c r="BJ149" s="19" t="s">
        <v>84</v>
      </c>
      <c r="BK149" s="184">
        <f>ROUND(I149*H149,2)</f>
        <v>0</v>
      </c>
      <c r="BL149" s="19" t="s">
        <v>128</v>
      </c>
      <c r="BM149" s="183" t="s">
        <v>216</v>
      </c>
    </row>
    <row r="150" s="13" customFormat="1">
      <c r="A150" s="13"/>
      <c r="B150" s="185"/>
      <c r="C150" s="13"/>
      <c r="D150" s="186" t="s">
        <v>130</v>
      </c>
      <c r="E150" s="187" t="s">
        <v>1</v>
      </c>
      <c r="F150" s="188" t="s">
        <v>217</v>
      </c>
      <c r="G150" s="13"/>
      <c r="H150" s="189">
        <v>14.175000000000001</v>
      </c>
      <c r="I150" s="190"/>
      <c r="J150" s="13"/>
      <c r="K150" s="13"/>
      <c r="L150" s="185"/>
      <c r="M150" s="191"/>
      <c r="N150" s="192"/>
      <c r="O150" s="192"/>
      <c r="P150" s="192"/>
      <c r="Q150" s="192"/>
      <c r="R150" s="192"/>
      <c r="S150" s="192"/>
      <c r="T150" s="193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187" t="s">
        <v>130</v>
      </c>
      <c r="AU150" s="187" t="s">
        <v>86</v>
      </c>
      <c r="AV150" s="13" t="s">
        <v>86</v>
      </c>
      <c r="AW150" s="13" t="s">
        <v>32</v>
      </c>
      <c r="AX150" s="13" t="s">
        <v>76</v>
      </c>
      <c r="AY150" s="187" t="s">
        <v>120</v>
      </c>
    </row>
    <row r="151" s="13" customFormat="1">
      <c r="A151" s="13"/>
      <c r="B151" s="185"/>
      <c r="C151" s="13"/>
      <c r="D151" s="186" t="s">
        <v>130</v>
      </c>
      <c r="E151" s="187" t="s">
        <v>1</v>
      </c>
      <c r="F151" s="188" t="s">
        <v>218</v>
      </c>
      <c r="G151" s="13"/>
      <c r="H151" s="189">
        <v>-4.3120000000000003</v>
      </c>
      <c r="I151" s="190"/>
      <c r="J151" s="13"/>
      <c r="K151" s="13"/>
      <c r="L151" s="185"/>
      <c r="M151" s="191"/>
      <c r="N151" s="192"/>
      <c r="O151" s="192"/>
      <c r="P151" s="192"/>
      <c r="Q151" s="192"/>
      <c r="R151" s="192"/>
      <c r="S151" s="192"/>
      <c r="T151" s="193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187" t="s">
        <v>130</v>
      </c>
      <c r="AU151" s="187" t="s">
        <v>86</v>
      </c>
      <c r="AV151" s="13" t="s">
        <v>86</v>
      </c>
      <c r="AW151" s="13" t="s">
        <v>32</v>
      </c>
      <c r="AX151" s="13" t="s">
        <v>76</v>
      </c>
      <c r="AY151" s="187" t="s">
        <v>120</v>
      </c>
    </row>
    <row r="152" s="14" customFormat="1">
      <c r="A152" s="14"/>
      <c r="B152" s="194"/>
      <c r="C152" s="14"/>
      <c r="D152" s="186" t="s">
        <v>130</v>
      </c>
      <c r="E152" s="195" t="s">
        <v>150</v>
      </c>
      <c r="F152" s="196" t="s">
        <v>133</v>
      </c>
      <c r="G152" s="14"/>
      <c r="H152" s="197">
        <v>9.8629999999999995</v>
      </c>
      <c r="I152" s="198"/>
      <c r="J152" s="14"/>
      <c r="K152" s="14"/>
      <c r="L152" s="194"/>
      <c r="M152" s="199"/>
      <c r="N152" s="200"/>
      <c r="O152" s="200"/>
      <c r="P152" s="200"/>
      <c r="Q152" s="200"/>
      <c r="R152" s="200"/>
      <c r="S152" s="200"/>
      <c r="T152" s="201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195" t="s">
        <v>130</v>
      </c>
      <c r="AU152" s="195" t="s">
        <v>86</v>
      </c>
      <c r="AV152" s="14" t="s">
        <v>128</v>
      </c>
      <c r="AW152" s="14" t="s">
        <v>32</v>
      </c>
      <c r="AX152" s="14" t="s">
        <v>84</v>
      </c>
      <c r="AY152" s="195" t="s">
        <v>120</v>
      </c>
    </row>
    <row r="153" s="2" customFormat="1" ht="33" customHeight="1">
      <c r="A153" s="38"/>
      <c r="B153" s="171"/>
      <c r="C153" s="172" t="s">
        <v>162</v>
      </c>
      <c r="D153" s="172" t="s">
        <v>123</v>
      </c>
      <c r="E153" s="173" t="s">
        <v>219</v>
      </c>
      <c r="F153" s="174" t="s">
        <v>220</v>
      </c>
      <c r="G153" s="175" t="s">
        <v>138</v>
      </c>
      <c r="H153" s="176">
        <v>17.753</v>
      </c>
      <c r="I153" s="177"/>
      <c r="J153" s="178">
        <f>ROUND(I153*H153,2)</f>
        <v>0</v>
      </c>
      <c r="K153" s="174" t="s">
        <v>127</v>
      </c>
      <c r="L153" s="39"/>
      <c r="M153" s="179" t="s">
        <v>1</v>
      </c>
      <c r="N153" s="180" t="s">
        <v>41</v>
      </c>
      <c r="O153" s="77"/>
      <c r="P153" s="181">
        <f>O153*H153</f>
        <v>0</v>
      </c>
      <c r="Q153" s="181">
        <v>0</v>
      </c>
      <c r="R153" s="181">
        <f>Q153*H153</f>
        <v>0</v>
      </c>
      <c r="S153" s="181">
        <v>0</v>
      </c>
      <c r="T153" s="182">
        <f>S153*H153</f>
        <v>0</v>
      </c>
      <c r="U153" s="38"/>
      <c r="V153" s="38"/>
      <c r="W153" s="38"/>
      <c r="X153" s="38"/>
      <c r="Y153" s="38"/>
      <c r="Z153" s="38"/>
      <c r="AA153" s="38"/>
      <c r="AB153" s="38"/>
      <c r="AC153" s="38"/>
      <c r="AD153" s="38"/>
      <c r="AE153" s="38"/>
      <c r="AR153" s="183" t="s">
        <v>128</v>
      </c>
      <c r="AT153" s="183" t="s">
        <v>123</v>
      </c>
      <c r="AU153" s="183" t="s">
        <v>86</v>
      </c>
      <c r="AY153" s="19" t="s">
        <v>120</v>
      </c>
      <c r="BE153" s="184">
        <f>IF(N153="základní",J153,0)</f>
        <v>0</v>
      </c>
      <c r="BF153" s="184">
        <f>IF(N153="snížená",J153,0)</f>
        <v>0</v>
      </c>
      <c r="BG153" s="184">
        <f>IF(N153="zákl. přenesená",J153,0)</f>
        <v>0</v>
      </c>
      <c r="BH153" s="184">
        <f>IF(N153="sníž. přenesená",J153,0)</f>
        <v>0</v>
      </c>
      <c r="BI153" s="184">
        <f>IF(N153="nulová",J153,0)</f>
        <v>0</v>
      </c>
      <c r="BJ153" s="19" t="s">
        <v>84</v>
      </c>
      <c r="BK153" s="184">
        <f>ROUND(I153*H153,2)</f>
        <v>0</v>
      </c>
      <c r="BL153" s="19" t="s">
        <v>128</v>
      </c>
      <c r="BM153" s="183" t="s">
        <v>221</v>
      </c>
    </row>
    <row r="154" s="13" customFormat="1">
      <c r="A154" s="13"/>
      <c r="B154" s="185"/>
      <c r="C154" s="13"/>
      <c r="D154" s="186" t="s">
        <v>130</v>
      </c>
      <c r="E154" s="187" t="s">
        <v>1</v>
      </c>
      <c r="F154" s="188" t="s">
        <v>222</v>
      </c>
      <c r="G154" s="13"/>
      <c r="H154" s="189">
        <v>17.753</v>
      </c>
      <c r="I154" s="190"/>
      <c r="J154" s="13"/>
      <c r="K154" s="13"/>
      <c r="L154" s="185"/>
      <c r="M154" s="191"/>
      <c r="N154" s="192"/>
      <c r="O154" s="192"/>
      <c r="P154" s="192"/>
      <c r="Q154" s="192"/>
      <c r="R154" s="192"/>
      <c r="S154" s="192"/>
      <c r="T154" s="193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187" t="s">
        <v>130</v>
      </c>
      <c r="AU154" s="187" t="s">
        <v>86</v>
      </c>
      <c r="AV154" s="13" t="s">
        <v>86</v>
      </c>
      <c r="AW154" s="13" t="s">
        <v>32</v>
      </c>
      <c r="AX154" s="13" t="s">
        <v>84</v>
      </c>
      <c r="AY154" s="187" t="s">
        <v>120</v>
      </c>
    </row>
    <row r="155" s="2" customFormat="1" ht="16.5" customHeight="1">
      <c r="A155" s="38"/>
      <c r="B155" s="171"/>
      <c r="C155" s="172" t="s">
        <v>223</v>
      </c>
      <c r="D155" s="172" t="s">
        <v>123</v>
      </c>
      <c r="E155" s="173" t="s">
        <v>224</v>
      </c>
      <c r="F155" s="174" t="s">
        <v>225</v>
      </c>
      <c r="G155" s="175" t="s">
        <v>126</v>
      </c>
      <c r="H155" s="176">
        <v>9.8629999999999995</v>
      </c>
      <c r="I155" s="177"/>
      <c r="J155" s="178">
        <f>ROUND(I155*H155,2)</f>
        <v>0</v>
      </c>
      <c r="K155" s="174" t="s">
        <v>127</v>
      </c>
      <c r="L155" s="39"/>
      <c r="M155" s="179" t="s">
        <v>1</v>
      </c>
      <c r="N155" s="180" t="s">
        <v>41</v>
      </c>
      <c r="O155" s="77"/>
      <c r="P155" s="181">
        <f>O155*H155</f>
        <v>0</v>
      </c>
      <c r="Q155" s="181">
        <v>0</v>
      </c>
      <c r="R155" s="181">
        <f>Q155*H155</f>
        <v>0</v>
      </c>
      <c r="S155" s="181">
        <v>0</v>
      </c>
      <c r="T155" s="182">
        <f>S155*H155</f>
        <v>0</v>
      </c>
      <c r="U155" s="38"/>
      <c r="V155" s="38"/>
      <c r="W155" s="38"/>
      <c r="X155" s="38"/>
      <c r="Y155" s="38"/>
      <c r="Z155" s="38"/>
      <c r="AA155" s="38"/>
      <c r="AB155" s="38"/>
      <c r="AC155" s="38"/>
      <c r="AD155" s="38"/>
      <c r="AE155" s="38"/>
      <c r="AR155" s="183" t="s">
        <v>128</v>
      </c>
      <c r="AT155" s="183" t="s">
        <v>123</v>
      </c>
      <c r="AU155" s="183" t="s">
        <v>86</v>
      </c>
      <c r="AY155" s="19" t="s">
        <v>120</v>
      </c>
      <c r="BE155" s="184">
        <f>IF(N155="základní",J155,0)</f>
        <v>0</v>
      </c>
      <c r="BF155" s="184">
        <f>IF(N155="snížená",J155,0)</f>
        <v>0</v>
      </c>
      <c r="BG155" s="184">
        <f>IF(N155="zákl. přenesená",J155,0)</f>
        <v>0</v>
      </c>
      <c r="BH155" s="184">
        <f>IF(N155="sníž. přenesená",J155,0)</f>
        <v>0</v>
      </c>
      <c r="BI155" s="184">
        <f>IF(N155="nulová",J155,0)</f>
        <v>0</v>
      </c>
      <c r="BJ155" s="19" t="s">
        <v>84</v>
      </c>
      <c r="BK155" s="184">
        <f>ROUND(I155*H155,2)</f>
        <v>0</v>
      </c>
      <c r="BL155" s="19" t="s">
        <v>128</v>
      </c>
      <c r="BM155" s="183" t="s">
        <v>226</v>
      </c>
    </row>
    <row r="156" s="13" customFormat="1">
      <c r="A156" s="13"/>
      <c r="B156" s="185"/>
      <c r="C156" s="13"/>
      <c r="D156" s="186" t="s">
        <v>130</v>
      </c>
      <c r="E156" s="187" t="s">
        <v>1</v>
      </c>
      <c r="F156" s="188" t="s">
        <v>150</v>
      </c>
      <c r="G156" s="13"/>
      <c r="H156" s="189">
        <v>9.8629999999999995</v>
      </c>
      <c r="I156" s="190"/>
      <c r="J156" s="13"/>
      <c r="K156" s="13"/>
      <c r="L156" s="185"/>
      <c r="M156" s="191"/>
      <c r="N156" s="192"/>
      <c r="O156" s="192"/>
      <c r="P156" s="192"/>
      <c r="Q156" s="192"/>
      <c r="R156" s="192"/>
      <c r="S156" s="192"/>
      <c r="T156" s="19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T156" s="187" t="s">
        <v>130</v>
      </c>
      <c r="AU156" s="187" t="s">
        <v>86</v>
      </c>
      <c r="AV156" s="13" t="s">
        <v>86</v>
      </c>
      <c r="AW156" s="13" t="s">
        <v>32</v>
      </c>
      <c r="AX156" s="13" t="s">
        <v>84</v>
      </c>
      <c r="AY156" s="187" t="s">
        <v>120</v>
      </c>
    </row>
    <row r="157" s="2" customFormat="1" ht="24.15" customHeight="1">
      <c r="A157" s="38"/>
      <c r="B157" s="171"/>
      <c r="C157" s="172" t="s">
        <v>227</v>
      </c>
      <c r="D157" s="172" t="s">
        <v>123</v>
      </c>
      <c r="E157" s="173" t="s">
        <v>228</v>
      </c>
      <c r="F157" s="174" t="s">
        <v>229</v>
      </c>
      <c r="G157" s="175" t="s">
        <v>126</v>
      </c>
      <c r="H157" s="176">
        <v>4.3120000000000003</v>
      </c>
      <c r="I157" s="177"/>
      <c r="J157" s="178">
        <f>ROUND(I157*H157,2)</f>
        <v>0</v>
      </c>
      <c r="K157" s="174" t="s">
        <v>127</v>
      </c>
      <c r="L157" s="39"/>
      <c r="M157" s="179" t="s">
        <v>1</v>
      </c>
      <c r="N157" s="180" t="s">
        <v>41</v>
      </c>
      <c r="O157" s="77"/>
      <c r="P157" s="181">
        <f>O157*H157</f>
        <v>0</v>
      </c>
      <c r="Q157" s="181">
        <v>0</v>
      </c>
      <c r="R157" s="181">
        <f>Q157*H157</f>
        <v>0</v>
      </c>
      <c r="S157" s="181">
        <v>0</v>
      </c>
      <c r="T157" s="182">
        <f>S157*H157</f>
        <v>0</v>
      </c>
      <c r="U157" s="38"/>
      <c r="V157" s="38"/>
      <c r="W157" s="38"/>
      <c r="X157" s="38"/>
      <c r="Y157" s="38"/>
      <c r="Z157" s="38"/>
      <c r="AA157" s="38"/>
      <c r="AB157" s="38"/>
      <c r="AC157" s="38"/>
      <c r="AD157" s="38"/>
      <c r="AE157" s="38"/>
      <c r="AR157" s="183" t="s">
        <v>128</v>
      </c>
      <c r="AT157" s="183" t="s">
        <v>123</v>
      </c>
      <c r="AU157" s="183" t="s">
        <v>86</v>
      </c>
      <c r="AY157" s="19" t="s">
        <v>120</v>
      </c>
      <c r="BE157" s="184">
        <f>IF(N157="základní",J157,0)</f>
        <v>0</v>
      </c>
      <c r="BF157" s="184">
        <f>IF(N157="snížená",J157,0)</f>
        <v>0</v>
      </c>
      <c r="BG157" s="184">
        <f>IF(N157="zákl. přenesená",J157,0)</f>
        <v>0</v>
      </c>
      <c r="BH157" s="184">
        <f>IF(N157="sníž. přenesená",J157,0)</f>
        <v>0</v>
      </c>
      <c r="BI157" s="184">
        <f>IF(N157="nulová",J157,0)</f>
        <v>0</v>
      </c>
      <c r="BJ157" s="19" t="s">
        <v>84</v>
      </c>
      <c r="BK157" s="184">
        <f>ROUND(I157*H157,2)</f>
        <v>0</v>
      </c>
      <c r="BL157" s="19" t="s">
        <v>128</v>
      </c>
      <c r="BM157" s="183" t="s">
        <v>230</v>
      </c>
    </row>
    <row r="158" s="13" customFormat="1">
      <c r="A158" s="13"/>
      <c r="B158" s="185"/>
      <c r="C158" s="13"/>
      <c r="D158" s="186" t="s">
        <v>130</v>
      </c>
      <c r="E158" s="187" t="s">
        <v>1</v>
      </c>
      <c r="F158" s="188" t="s">
        <v>231</v>
      </c>
      <c r="G158" s="13"/>
      <c r="H158" s="189">
        <v>4.3120000000000003</v>
      </c>
      <c r="I158" s="190"/>
      <c r="J158" s="13"/>
      <c r="K158" s="13"/>
      <c r="L158" s="185"/>
      <c r="M158" s="191"/>
      <c r="N158" s="192"/>
      <c r="O158" s="192"/>
      <c r="P158" s="192"/>
      <c r="Q158" s="192"/>
      <c r="R158" s="192"/>
      <c r="S158" s="192"/>
      <c r="T158" s="193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187" t="s">
        <v>130</v>
      </c>
      <c r="AU158" s="187" t="s">
        <v>86</v>
      </c>
      <c r="AV158" s="13" t="s">
        <v>86</v>
      </c>
      <c r="AW158" s="13" t="s">
        <v>32</v>
      </c>
      <c r="AX158" s="13" t="s">
        <v>76</v>
      </c>
      <c r="AY158" s="187" t="s">
        <v>120</v>
      </c>
    </row>
    <row r="159" s="14" customFormat="1">
      <c r="A159" s="14"/>
      <c r="B159" s="194"/>
      <c r="C159" s="14"/>
      <c r="D159" s="186" t="s">
        <v>130</v>
      </c>
      <c r="E159" s="195" t="s">
        <v>177</v>
      </c>
      <c r="F159" s="196" t="s">
        <v>133</v>
      </c>
      <c r="G159" s="14"/>
      <c r="H159" s="197">
        <v>4.3120000000000003</v>
      </c>
      <c r="I159" s="198"/>
      <c r="J159" s="14"/>
      <c r="K159" s="14"/>
      <c r="L159" s="194"/>
      <c r="M159" s="199"/>
      <c r="N159" s="200"/>
      <c r="O159" s="200"/>
      <c r="P159" s="200"/>
      <c r="Q159" s="200"/>
      <c r="R159" s="200"/>
      <c r="S159" s="200"/>
      <c r="T159" s="201"/>
      <c r="U159" s="14"/>
      <c r="V159" s="14"/>
      <c r="W159" s="14"/>
      <c r="X159" s="14"/>
      <c r="Y159" s="14"/>
      <c r="Z159" s="14"/>
      <c r="AA159" s="14"/>
      <c r="AB159" s="14"/>
      <c r="AC159" s="14"/>
      <c r="AD159" s="14"/>
      <c r="AE159" s="14"/>
      <c r="AT159" s="195" t="s">
        <v>130</v>
      </c>
      <c r="AU159" s="195" t="s">
        <v>86</v>
      </c>
      <c r="AV159" s="14" t="s">
        <v>128</v>
      </c>
      <c r="AW159" s="14" t="s">
        <v>32</v>
      </c>
      <c r="AX159" s="14" t="s">
        <v>84</v>
      </c>
      <c r="AY159" s="195" t="s">
        <v>120</v>
      </c>
    </row>
    <row r="160" s="12" customFormat="1" ht="22.8" customHeight="1">
      <c r="A160" s="12"/>
      <c r="B160" s="158"/>
      <c r="C160" s="12"/>
      <c r="D160" s="159" t="s">
        <v>75</v>
      </c>
      <c r="E160" s="169" t="s">
        <v>86</v>
      </c>
      <c r="F160" s="169" t="s">
        <v>232</v>
      </c>
      <c r="G160" s="12"/>
      <c r="H160" s="12"/>
      <c r="I160" s="161"/>
      <c r="J160" s="170">
        <f>BK160</f>
        <v>0</v>
      </c>
      <c r="K160" s="12"/>
      <c r="L160" s="158"/>
      <c r="M160" s="163"/>
      <c r="N160" s="164"/>
      <c r="O160" s="164"/>
      <c r="P160" s="165">
        <f>SUM(P161:P181)</f>
        <v>0</v>
      </c>
      <c r="Q160" s="164"/>
      <c r="R160" s="165">
        <f>SUM(R161:R181)</f>
        <v>26.848243819999997</v>
      </c>
      <c r="S160" s="164"/>
      <c r="T160" s="166">
        <f>SUM(T161:T181)</f>
        <v>0</v>
      </c>
      <c r="U160" s="12"/>
      <c r="V160" s="12"/>
      <c r="W160" s="12"/>
      <c r="X160" s="12"/>
      <c r="Y160" s="12"/>
      <c r="Z160" s="12"/>
      <c r="AA160" s="12"/>
      <c r="AB160" s="12"/>
      <c r="AC160" s="12"/>
      <c r="AD160" s="12"/>
      <c r="AE160" s="12"/>
      <c r="AR160" s="159" t="s">
        <v>84</v>
      </c>
      <c r="AT160" s="167" t="s">
        <v>75</v>
      </c>
      <c r="AU160" s="167" t="s">
        <v>84</v>
      </c>
      <c r="AY160" s="159" t="s">
        <v>120</v>
      </c>
      <c r="BK160" s="168">
        <f>SUM(BK161:BK181)</f>
        <v>0</v>
      </c>
    </row>
    <row r="161" s="2" customFormat="1" ht="24.15" customHeight="1">
      <c r="A161" s="38"/>
      <c r="B161" s="171"/>
      <c r="C161" s="172" t="s">
        <v>233</v>
      </c>
      <c r="D161" s="172" t="s">
        <v>123</v>
      </c>
      <c r="E161" s="173" t="s">
        <v>234</v>
      </c>
      <c r="F161" s="174" t="s">
        <v>235</v>
      </c>
      <c r="G161" s="175" t="s">
        <v>126</v>
      </c>
      <c r="H161" s="176">
        <v>6.9359999999999999</v>
      </c>
      <c r="I161" s="177"/>
      <c r="J161" s="178">
        <f>ROUND(I161*H161,2)</f>
        <v>0</v>
      </c>
      <c r="K161" s="174" t="s">
        <v>127</v>
      </c>
      <c r="L161" s="39"/>
      <c r="M161" s="179" t="s">
        <v>1</v>
      </c>
      <c r="N161" s="180" t="s">
        <v>41</v>
      </c>
      <c r="O161" s="77"/>
      <c r="P161" s="181">
        <f>O161*H161</f>
        <v>0</v>
      </c>
      <c r="Q161" s="181">
        <v>2.5018699999999998</v>
      </c>
      <c r="R161" s="181">
        <f>Q161*H161</f>
        <v>17.352970319999997</v>
      </c>
      <c r="S161" s="181">
        <v>0</v>
      </c>
      <c r="T161" s="182">
        <f>S161*H161</f>
        <v>0</v>
      </c>
      <c r="U161" s="38"/>
      <c r="V161" s="38"/>
      <c r="W161" s="38"/>
      <c r="X161" s="38"/>
      <c r="Y161" s="38"/>
      <c r="Z161" s="38"/>
      <c r="AA161" s="38"/>
      <c r="AB161" s="38"/>
      <c r="AC161" s="38"/>
      <c r="AD161" s="38"/>
      <c r="AE161" s="38"/>
      <c r="AR161" s="183" t="s">
        <v>128</v>
      </c>
      <c r="AT161" s="183" t="s">
        <v>123</v>
      </c>
      <c r="AU161" s="183" t="s">
        <v>86</v>
      </c>
      <c r="AY161" s="19" t="s">
        <v>120</v>
      </c>
      <c r="BE161" s="184">
        <f>IF(N161="základní",J161,0)</f>
        <v>0</v>
      </c>
      <c r="BF161" s="184">
        <f>IF(N161="snížená",J161,0)</f>
        <v>0</v>
      </c>
      <c r="BG161" s="184">
        <f>IF(N161="zákl. přenesená",J161,0)</f>
        <v>0</v>
      </c>
      <c r="BH161" s="184">
        <f>IF(N161="sníž. přenesená",J161,0)</f>
        <v>0</v>
      </c>
      <c r="BI161" s="184">
        <f>IF(N161="nulová",J161,0)</f>
        <v>0</v>
      </c>
      <c r="BJ161" s="19" t="s">
        <v>84</v>
      </c>
      <c r="BK161" s="184">
        <f>ROUND(I161*H161,2)</f>
        <v>0</v>
      </c>
      <c r="BL161" s="19" t="s">
        <v>128</v>
      </c>
      <c r="BM161" s="183" t="s">
        <v>236</v>
      </c>
    </row>
    <row r="162" s="13" customFormat="1">
      <c r="A162" s="13"/>
      <c r="B162" s="185"/>
      <c r="C162" s="13"/>
      <c r="D162" s="186" t="s">
        <v>130</v>
      </c>
      <c r="E162" s="187" t="s">
        <v>1</v>
      </c>
      <c r="F162" s="188" t="s">
        <v>237</v>
      </c>
      <c r="G162" s="13"/>
      <c r="H162" s="189">
        <v>3.3660000000000001</v>
      </c>
      <c r="I162" s="190"/>
      <c r="J162" s="13"/>
      <c r="K162" s="13"/>
      <c r="L162" s="185"/>
      <c r="M162" s="191"/>
      <c r="N162" s="192"/>
      <c r="O162" s="192"/>
      <c r="P162" s="192"/>
      <c r="Q162" s="192"/>
      <c r="R162" s="192"/>
      <c r="S162" s="192"/>
      <c r="T162" s="193"/>
      <c r="U162" s="13"/>
      <c r="V162" s="13"/>
      <c r="W162" s="13"/>
      <c r="X162" s="13"/>
      <c r="Y162" s="13"/>
      <c r="Z162" s="13"/>
      <c r="AA162" s="13"/>
      <c r="AB162" s="13"/>
      <c r="AC162" s="13"/>
      <c r="AD162" s="13"/>
      <c r="AE162" s="13"/>
      <c r="AT162" s="187" t="s">
        <v>130</v>
      </c>
      <c r="AU162" s="187" t="s">
        <v>86</v>
      </c>
      <c r="AV162" s="13" t="s">
        <v>86</v>
      </c>
      <c r="AW162" s="13" t="s">
        <v>32</v>
      </c>
      <c r="AX162" s="13" t="s">
        <v>76</v>
      </c>
      <c r="AY162" s="187" t="s">
        <v>120</v>
      </c>
    </row>
    <row r="163" s="13" customFormat="1">
      <c r="A163" s="13"/>
      <c r="B163" s="185"/>
      <c r="C163" s="13"/>
      <c r="D163" s="186" t="s">
        <v>130</v>
      </c>
      <c r="E163" s="187" t="s">
        <v>1</v>
      </c>
      <c r="F163" s="188" t="s">
        <v>238</v>
      </c>
      <c r="G163" s="13"/>
      <c r="H163" s="189">
        <v>3.5699999999999998</v>
      </c>
      <c r="I163" s="190"/>
      <c r="J163" s="13"/>
      <c r="K163" s="13"/>
      <c r="L163" s="185"/>
      <c r="M163" s="191"/>
      <c r="N163" s="192"/>
      <c r="O163" s="192"/>
      <c r="P163" s="192"/>
      <c r="Q163" s="192"/>
      <c r="R163" s="192"/>
      <c r="S163" s="192"/>
      <c r="T163" s="193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187" t="s">
        <v>130</v>
      </c>
      <c r="AU163" s="187" t="s">
        <v>86</v>
      </c>
      <c r="AV163" s="13" t="s">
        <v>86</v>
      </c>
      <c r="AW163" s="13" t="s">
        <v>32</v>
      </c>
      <c r="AX163" s="13" t="s">
        <v>76</v>
      </c>
      <c r="AY163" s="187" t="s">
        <v>120</v>
      </c>
    </row>
    <row r="164" s="14" customFormat="1">
      <c r="A164" s="14"/>
      <c r="B164" s="194"/>
      <c r="C164" s="14"/>
      <c r="D164" s="186" t="s">
        <v>130</v>
      </c>
      <c r="E164" s="195" t="s">
        <v>1</v>
      </c>
      <c r="F164" s="196" t="s">
        <v>133</v>
      </c>
      <c r="G164" s="14"/>
      <c r="H164" s="197">
        <v>6.9359999999999999</v>
      </c>
      <c r="I164" s="198"/>
      <c r="J164" s="14"/>
      <c r="K164" s="14"/>
      <c r="L164" s="194"/>
      <c r="M164" s="199"/>
      <c r="N164" s="200"/>
      <c r="O164" s="200"/>
      <c r="P164" s="200"/>
      <c r="Q164" s="200"/>
      <c r="R164" s="200"/>
      <c r="S164" s="200"/>
      <c r="T164" s="201"/>
      <c r="U164" s="14"/>
      <c r="V164" s="14"/>
      <c r="W164" s="14"/>
      <c r="X164" s="14"/>
      <c r="Y164" s="14"/>
      <c r="Z164" s="14"/>
      <c r="AA164" s="14"/>
      <c r="AB164" s="14"/>
      <c r="AC164" s="14"/>
      <c r="AD164" s="14"/>
      <c r="AE164" s="14"/>
      <c r="AT164" s="195" t="s">
        <v>130</v>
      </c>
      <c r="AU164" s="195" t="s">
        <v>86</v>
      </c>
      <c r="AV164" s="14" t="s">
        <v>128</v>
      </c>
      <c r="AW164" s="14" t="s">
        <v>32</v>
      </c>
      <c r="AX164" s="14" t="s">
        <v>84</v>
      </c>
      <c r="AY164" s="195" t="s">
        <v>120</v>
      </c>
    </row>
    <row r="165" s="2" customFormat="1" ht="16.5" customHeight="1">
      <c r="A165" s="38"/>
      <c r="B165" s="171"/>
      <c r="C165" s="172" t="s">
        <v>121</v>
      </c>
      <c r="D165" s="172" t="s">
        <v>123</v>
      </c>
      <c r="E165" s="173" t="s">
        <v>239</v>
      </c>
      <c r="F165" s="174" t="s">
        <v>240</v>
      </c>
      <c r="G165" s="175" t="s">
        <v>138</v>
      </c>
      <c r="H165" s="176">
        <v>0.23699999999999999</v>
      </c>
      <c r="I165" s="177"/>
      <c r="J165" s="178">
        <f>ROUND(I165*H165,2)</f>
        <v>0</v>
      </c>
      <c r="K165" s="174" t="s">
        <v>127</v>
      </c>
      <c r="L165" s="39"/>
      <c r="M165" s="179" t="s">
        <v>1</v>
      </c>
      <c r="N165" s="180" t="s">
        <v>41</v>
      </c>
      <c r="O165" s="77"/>
      <c r="P165" s="181">
        <f>O165*H165</f>
        <v>0</v>
      </c>
      <c r="Q165" s="181">
        <v>1.06277</v>
      </c>
      <c r="R165" s="181">
        <f>Q165*H165</f>
        <v>0.25187649000000001</v>
      </c>
      <c r="S165" s="181">
        <v>0</v>
      </c>
      <c r="T165" s="182">
        <f>S165*H165</f>
        <v>0</v>
      </c>
      <c r="U165" s="38"/>
      <c r="V165" s="38"/>
      <c r="W165" s="38"/>
      <c r="X165" s="38"/>
      <c r="Y165" s="38"/>
      <c r="Z165" s="38"/>
      <c r="AA165" s="38"/>
      <c r="AB165" s="38"/>
      <c r="AC165" s="38"/>
      <c r="AD165" s="38"/>
      <c r="AE165" s="38"/>
      <c r="AR165" s="183" t="s">
        <v>128</v>
      </c>
      <c r="AT165" s="183" t="s">
        <v>123</v>
      </c>
      <c r="AU165" s="183" t="s">
        <v>86</v>
      </c>
      <c r="AY165" s="19" t="s">
        <v>120</v>
      </c>
      <c r="BE165" s="184">
        <f>IF(N165="základní",J165,0)</f>
        <v>0</v>
      </c>
      <c r="BF165" s="184">
        <f>IF(N165="snížená",J165,0)</f>
        <v>0</v>
      </c>
      <c r="BG165" s="184">
        <f>IF(N165="zákl. přenesená",J165,0)</f>
        <v>0</v>
      </c>
      <c r="BH165" s="184">
        <f>IF(N165="sníž. přenesená",J165,0)</f>
        <v>0</v>
      </c>
      <c r="BI165" s="184">
        <f>IF(N165="nulová",J165,0)</f>
        <v>0</v>
      </c>
      <c r="BJ165" s="19" t="s">
        <v>84</v>
      </c>
      <c r="BK165" s="184">
        <f>ROUND(I165*H165,2)</f>
        <v>0</v>
      </c>
      <c r="BL165" s="19" t="s">
        <v>128</v>
      </c>
      <c r="BM165" s="183" t="s">
        <v>241</v>
      </c>
    </row>
    <row r="166" s="15" customFormat="1">
      <c r="A166" s="15"/>
      <c r="B166" s="208"/>
      <c r="C166" s="15"/>
      <c r="D166" s="186" t="s">
        <v>130</v>
      </c>
      <c r="E166" s="209" t="s">
        <v>1</v>
      </c>
      <c r="F166" s="210" t="s">
        <v>242</v>
      </c>
      <c r="G166" s="15"/>
      <c r="H166" s="209" t="s">
        <v>1</v>
      </c>
      <c r="I166" s="211"/>
      <c r="J166" s="15"/>
      <c r="K166" s="15"/>
      <c r="L166" s="208"/>
      <c r="M166" s="212"/>
      <c r="N166" s="213"/>
      <c r="O166" s="213"/>
      <c r="P166" s="213"/>
      <c r="Q166" s="213"/>
      <c r="R166" s="213"/>
      <c r="S166" s="213"/>
      <c r="T166" s="214"/>
      <c r="U166" s="15"/>
      <c r="V166" s="15"/>
      <c r="W166" s="15"/>
      <c r="X166" s="15"/>
      <c r="Y166" s="15"/>
      <c r="Z166" s="15"/>
      <c r="AA166" s="15"/>
      <c r="AB166" s="15"/>
      <c r="AC166" s="15"/>
      <c r="AD166" s="15"/>
      <c r="AE166" s="15"/>
      <c r="AT166" s="209" t="s">
        <v>130</v>
      </c>
      <c r="AU166" s="209" t="s">
        <v>86</v>
      </c>
      <c r="AV166" s="15" t="s">
        <v>84</v>
      </c>
      <c r="AW166" s="15" t="s">
        <v>32</v>
      </c>
      <c r="AX166" s="15" t="s">
        <v>76</v>
      </c>
      <c r="AY166" s="209" t="s">
        <v>120</v>
      </c>
    </row>
    <row r="167" s="13" customFormat="1">
      <c r="A167" s="13"/>
      <c r="B167" s="185"/>
      <c r="C167" s="13"/>
      <c r="D167" s="186" t="s">
        <v>130</v>
      </c>
      <c r="E167" s="187" t="s">
        <v>1</v>
      </c>
      <c r="F167" s="188" t="s">
        <v>243</v>
      </c>
      <c r="G167" s="13"/>
      <c r="H167" s="189">
        <v>0.11500000000000001</v>
      </c>
      <c r="I167" s="190"/>
      <c r="J167" s="13"/>
      <c r="K167" s="13"/>
      <c r="L167" s="185"/>
      <c r="M167" s="191"/>
      <c r="N167" s="192"/>
      <c r="O167" s="192"/>
      <c r="P167" s="192"/>
      <c r="Q167" s="192"/>
      <c r="R167" s="192"/>
      <c r="S167" s="192"/>
      <c r="T167" s="193"/>
      <c r="U167" s="13"/>
      <c r="V167" s="13"/>
      <c r="W167" s="13"/>
      <c r="X167" s="13"/>
      <c r="Y167" s="13"/>
      <c r="Z167" s="13"/>
      <c r="AA167" s="13"/>
      <c r="AB167" s="13"/>
      <c r="AC167" s="13"/>
      <c r="AD167" s="13"/>
      <c r="AE167" s="13"/>
      <c r="AT167" s="187" t="s">
        <v>130</v>
      </c>
      <c r="AU167" s="187" t="s">
        <v>86</v>
      </c>
      <c r="AV167" s="13" t="s">
        <v>86</v>
      </c>
      <c r="AW167" s="13" t="s">
        <v>32</v>
      </c>
      <c r="AX167" s="13" t="s">
        <v>76</v>
      </c>
      <c r="AY167" s="187" t="s">
        <v>120</v>
      </c>
    </row>
    <row r="168" s="13" customFormat="1">
      <c r="A168" s="13"/>
      <c r="B168" s="185"/>
      <c r="C168" s="13"/>
      <c r="D168" s="186" t="s">
        <v>130</v>
      </c>
      <c r="E168" s="187" t="s">
        <v>1</v>
      </c>
      <c r="F168" s="188" t="s">
        <v>244</v>
      </c>
      <c r="G168" s="13"/>
      <c r="H168" s="189">
        <v>0.122</v>
      </c>
      <c r="I168" s="190"/>
      <c r="J168" s="13"/>
      <c r="K168" s="13"/>
      <c r="L168" s="185"/>
      <c r="M168" s="191"/>
      <c r="N168" s="192"/>
      <c r="O168" s="192"/>
      <c r="P168" s="192"/>
      <c r="Q168" s="192"/>
      <c r="R168" s="192"/>
      <c r="S168" s="192"/>
      <c r="T168" s="193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187" t="s">
        <v>130</v>
      </c>
      <c r="AU168" s="187" t="s">
        <v>86</v>
      </c>
      <c r="AV168" s="13" t="s">
        <v>86</v>
      </c>
      <c r="AW168" s="13" t="s">
        <v>32</v>
      </c>
      <c r="AX168" s="13" t="s">
        <v>76</v>
      </c>
      <c r="AY168" s="187" t="s">
        <v>120</v>
      </c>
    </row>
    <row r="169" s="14" customFormat="1">
      <c r="A169" s="14"/>
      <c r="B169" s="194"/>
      <c r="C169" s="14"/>
      <c r="D169" s="186" t="s">
        <v>130</v>
      </c>
      <c r="E169" s="195" t="s">
        <v>1</v>
      </c>
      <c r="F169" s="196" t="s">
        <v>133</v>
      </c>
      <c r="G169" s="14"/>
      <c r="H169" s="197">
        <v>0.23699999999999999</v>
      </c>
      <c r="I169" s="198"/>
      <c r="J169" s="14"/>
      <c r="K169" s="14"/>
      <c r="L169" s="194"/>
      <c r="M169" s="199"/>
      <c r="N169" s="200"/>
      <c r="O169" s="200"/>
      <c r="P169" s="200"/>
      <c r="Q169" s="200"/>
      <c r="R169" s="200"/>
      <c r="S169" s="200"/>
      <c r="T169" s="201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195" t="s">
        <v>130</v>
      </c>
      <c r="AU169" s="195" t="s">
        <v>86</v>
      </c>
      <c r="AV169" s="14" t="s">
        <v>128</v>
      </c>
      <c r="AW169" s="14" t="s">
        <v>32</v>
      </c>
      <c r="AX169" s="14" t="s">
        <v>84</v>
      </c>
      <c r="AY169" s="195" t="s">
        <v>120</v>
      </c>
    </row>
    <row r="170" s="2" customFormat="1" ht="24.15" customHeight="1">
      <c r="A170" s="38"/>
      <c r="B170" s="171"/>
      <c r="C170" s="172" t="s">
        <v>245</v>
      </c>
      <c r="D170" s="172" t="s">
        <v>123</v>
      </c>
      <c r="E170" s="173" t="s">
        <v>246</v>
      </c>
      <c r="F170" s="174" t="s">
        <v>247</v>
      </c>
      <c r="G170" s="175" t="s">
        <v>126</v>
      </c>
      <c r="H170" s="176">
        <v>2.1560000000000001</v>
      </c>
      <c r="I170" s="177"/>
      <c r="J170" s="178">
        <f>ROUND(I170*H170,2)</f>
        <v>0</v>
      </c>
      <c r="K170" s="174" t="s">
        <v>127</v>
      </c>
      <c r="L170" s="39"/>
      <c r="M170" s="179" t="s">
        <v>1</v>
      </c>
      <c r="N170" s="180" t="s">
        <v>41</v>
      </c>
      <c r="O170" s="77"/>
      <c r="P170" s="181">
        <f>O170*H170</f>
        <v>0</v>
      </c>
      <c r="Q170" s="181">
        <v>2.5018699999999998</v>
      </c>
      <c r="R170" s="181">
        <f>Q170*H170</f>
        <v>5.3940317200000001</v>
      </c>
      <c r="S170" s="181">
        <v>0</v>
      </c>
      <c r="T170" s="182">
        <f>S170*H170</f>
        <v>0</v>
      </c>
      <c r="U170" s="38"/>
      <c r="V170" s="38"/>
      <c r="W170" s="38"/>
      <c r="X170" s="38"/>
      <c r="Y170" s="38"/>
      <c r="Z170" s="38"/>
      <c r="AA170" s="38"/>
      <c r="AB170" s="38"/>
      <c r="AC170" s="38"/>
      <c r="AD170" s="38"/>
      <c r="AE170" s="38"/>
      <c r="AR170" s="183" t="s">
        <v>128</v>
      </c>
      <c r="AT170" s="183" t="s">
        <v>123</v>
      </c>
      <c r="AU170" s="183" t="s">
        <v>86</v>
      </c>
      <c r="AY170" s="19" t="s">
        <v>120</v>
      </c>
      <c r="BE170" s="184">
        <f>IF(N170="základní",J170,0)</f>
        <v>0</v>
      </c>
      <c r="BF170" s="184">
        <f>IF(N170="snížená",J170,0)</f>
        <v>0</v>
      </c>
      <c r="BG170" s="184">
        <f>IF(N170="zákl. přenesená",J170,0)</f>
        <v>0</v>
      </c>
      <c r="BH170" s="184">
        <f>IF(N170="sníž. přenesená",J170,0)</f>
        <v>0</v>
      </c>
      <c r="BI170" s="184">
        <f>IF(N170="nulová",J170,0)</f>
        <v>0</v>
      </c>
      <c r="BJ170" s="19" t="s">
        <v>84</v>
      </c>
      <c r="BK170" s="184">
        <f>ROUND(I170*H170,2)</f>
        <v>0</v>
      </c>
      <c r="BL170" s="19" t="s">
        <v>128</v>
      </c>
      <c r="BM170" s="183" t="s">
        <v>248</v>
      </c>
    </row>
    <row r="171" s="15" customFormat="1">
      <c r="A171" s="15"/>
      <c r="B171" s="208"/>
      <c r="C171" s="15"/>
      <c r="D171" s="186" t="s">
        <v>130</v>
      </c>
      <c r="E171" s="209" t="s">
        <v>1</v>
      </c>
      <c r="F171" s="210" t="s">
        <v>249</v>
      </c>
      <c r="G171" s="15"/>
      <c r="H171" s="209" t="s">
        <v>1</v>
      </c>
      <c r="I171" s="211"/>
      <c r="J171" s="15"/>
      <c r="K171" s="15"/>
      <c r="L171" s="208"/>
      <c r="M171" s="212"/>
      <c r="N171" s="213"/>
      <c r="O171" s="213"/>
      <c r="P171" s="213"/>
      <c r="Q171" s="213"/>
      <c r="R171" s="213"/>
      <c r="S171" s="213"/>
      <c r="T171" s="214"/>
      <c r="U171" s="15"/>
      <c r="V171" s="15"/>
      <c r="W171" s="15"/>
      <c r="X171" s="15"/>
      <c r="Y171" s="15"/>
      <c r="Z171" s="15"/>
      <c r="AA171" s="15"/>
      <c r="AB171" s="15"/>
      <c r="AC171" s="15"/>
      <c r="AD171" s="15"/>
      <c r="AE171" s="15"/>
      <c r="AT171" s="209" t="s">
        <v>130</v>
      </c>
      <c r="AU171" s="209" t="s">
        <v>86</v>
      </c>
      <c r="AV171" s="15" t="s">
        <v>84</v>
      </c>
      <c r="AW171" s="15" t="s">
        <v>32</v>
      </c>
      <c r="AX171" s="15" t="s">
        <v>76</v>
      </c>
      <c r="AY171" s="209" t="s">
        <v>120</v>
      </c>
    </row>
    <row r="172" s="13" customFormat="1">
      <c r="A172" s="13"/>
      <c r="B172" s="185"/>
      <c r="C172" s="13"/>
      <c r="D172" s="186" t="s">
        <v>130</v>
      </c>
      <c r="E172" s="187" t="s">
        <v>1</v>
      </c>
      <c r="F172" s="188" t="s">
        <v>250</v>
      </c>
      <c r="G172" s="13"/>
      <c r="H172" s="189">
        <v>2.1560000000000001</v>
      </c>
      <c r="I172" s="190"/>
      <c r="J172" s="13"/>
      <c r="K172" s="13"/>
      <c r="L172" s="185"/>
      <c r="M172" s="191"/>
      <c r="N172" s="192"/>
      <c r="O172" s="192"/>
      <c r="P172" s="192"/>
      <c r="Q172" s="192"/>
      <c r="R172" s="192"/>
      <c r="S172" s="192"/>
      <c r="T172" s="193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187" t="s">
        <v>130</v>
      </c>
      <c r="AU172" s="187" t="s">
        <v>86</v>
      </c>
      <c r="AV172" s="13" t="s">
        <v>86</v>
      </c>
      <c r="AW172" s="13" t="s">
        <v>32</v>
      </c>
      <c r="AX172" s="13" t="s">
        <v>84</v>
      </c>
      <c r="AY172" s="187" t="s">
        <v>120</v>
      </c>
    </row>
    <row r="173" s="2" customFormat="1" ht="16.5" customHeight="1">
      <c r="A173" s="38"/>
      <c r="B173" s="171"/>
      <c r="C173" s="172" t="s">
        <v>251</v>
      </c>
      <c r="D173" s="172" t="s">
        <v>123</v>
      </c>
      <c r="E173" s="173" t="s">
        <v>252</v>
      </c>
      <c r="F173" s="174" t="s">
        <v>253</v>
      </c>
      <c r="G173" s="175" t="s">
        <v>254</v>
      </c>
      <c r="H173" s="176">
        <v>10.779999999999999</v>
      </c>
      <c r="I173" s="177"/>
      <c r="J173" s="178">
        <f>ROUND(I173*H173,2)</f>
        <v>0</v>
      </c>
      <c r="K173" s="174" t="s">
        <v>127</v>
      </c>
      <c r="L173" s="39"/>
      <c r="M173" s="179" t="s">
        <v>1</v>
      </c>
      <c r="N173" s="180" t="s">
        <v>41</v>
      </c>
      <c r="O173" s="77"/>
      <c r="P173" s="181">
        <f>O173*H173</f>
        <v>0</v>
      </c>
      <c r="Q173" s="181">
        <v>0.0026900000000000001</v>
      </c>
      <c r="R173" s="181">
        <f>Q173*H173</f>
        <v>0.028998199999999998</v>
      </c>
      <c r="S173" s="181">
        <v>0</v>
      </c>
      <c r="T173" s="182">
        <f>S173*H173</f>
        <v>0</v>
      </c>
      <c r="U173" s="38"/>
      <c r="V173" s="38"/>
      <c r="W173" s="38"/>
      <c r="X173" s="38"/>
      <c r="Y173" s="38"/>
      <c r="Z173" s="38"/>
      <c r="AA173" s="38"/>
      <c r="AB173" s="38"/>
      <c r="AC173" s="38"/>
      <c r="AD173" s="38"/>
      <c r="AE173" s="38"/>
      <c r="AR173" s="183" t="s">
        <v>128</v>
      </c>
      <c r="AT173" s="183" t="s">
        <v>123</v>
      </c>
      <c r="AU173" s="183" t="s">
        <v>86</v>
      </c>
      <c r="AY173" s="19" t="s">
        <v>120</v>
      </c>
      <c r="BE173" s="184">
        <f>IF(N173="základní",J173,0)</f>
        <v>0</v>
      </c>
      <c r="BF173" s="184">
        <f>IF(N173="snížená",J173,0)</f>
        <v>0</v>
      </c>
      <c r="BG173" s="184">
        <f>IF(N173="zákl. přenesená",J173,0)</f>
        <v>0</v>
      </c>
      <c r="BH173" s="184">
        <f>IF(N173="sníž. přenesená",J173,0)</f>
        <v>0</v>
      </c>
      <c r="BI173" s="184">
        <f>IF(N173="nulová",J173,0)</f>
        <v>0</v>
      </c>
      <c r="BJ173" s="19" t="s">
        <v>84</v>
      </c>
      <c r="BK173" s="184">
        <f>ROUND(I173*H173,2)</f>
        <v>0</v>
      </c>
      <c r="BL173" s="19" t="s">
        <v>128</v>
      </c>
      <c r="BM173" s="183" t="s">
        <v>255</v>
      </c>
    </row>
    <row r="174" s="13" customFormat="1">
      <c r="A174" s="13"/>
      <c r="B174" s="185"/>
      <c r="C174" s="13"/>
      <c r="D174" s="186" t="s">
        <v>130</v>
      </c>
      <c r="E174" s="187" t="s">
        <v>1</v>
      </c>
      <c r="F174" s="188" t="s">
        <v>256</v>
      </c>
      <c r="G174" s="13"/>
      <c r="H174" s="189">
        <v>10.779999999999999</v>
      </c>
      <c r="I174" s="190"/>
      <c r="J174" s="13"/>
      <c r="K174" s="13"/>
      <c r="L174" s="185"/>
      <c r="M174" s="191"/>
      <c r="N174" s="192"/>
      <c r="O174" s="192"/>
      <c r="P174" s="192"/>
      <c r="Q174" s="192"/>
      <c r="R174" s="192"/>
      <c r="S174" s="192"/>
      <c r="T174" s="193"/>
      <c r="U174" s="13"/>
      <c r="V174" s="13"/>
      <c r="W174" s="13"/>
      <c r="X174" s="13"/>
      <c r="Y174" s="13"/>
      <c r="Z174" s="13"/>
      <c r="AA174" s="13"/>
      <c r="AB174" s="13"/>
      <c r="AC174" s="13"/>
      <c r="AD174" s="13"/>
      <c r="AE174" s="13"/>
      <c r="AT174" s="187" t="s">
        <v>130</v>
      </c>
      <c r="AU174" s="187" t="s">
        <v>86</v>
      </c>
      <c r="AV174" s="13" t="s">
        <v>86</v>
      </c>
      <c r="AW174" s="13" t="s">
        <v>32</v>
      </c>
      <c r="AX174" s="13" t="s">
        <v>84</v>
      </c>
      <c r="AY174" s="187" t="s">
        <v>120</v>
      </c>
    </row>
    <row r="175" s="2" customFormat="1" ht="16.5" customHeight="1">
      <c r="A175" s="38"/>
      <c r="B175" s="171"/>
      <c r="C175" s="172" t="s">
        <v>8</v>
      </c>
      <c r="D175" s="172" t="s">
        <v>123</v>
      </c>
      <c r="E175" s="173" t="s">
        <v>257</v>
      </c>
      <c r="F175" s="174" t="s">
        <v>258</v>
      </c>
      <c r="G175" s="175" t="s">
        <v>254</v>
      </c>
      <c r="H175" s="176">
        <v>10.779999999999999</v>
      </c>
      <c r="I175" s="177"/>
      <c r="J175" s="178">
        <f>ROUND(I175*H175,2)</f>
        <v>0</v>
      </c>
      <c r="K175" s="174" t="s">
        <v>127</v>
      </c>
      <c r="L175" s="39"/>
      <c r="M175" s="179" t="s">
        <v>1</v>
      </c>
      <c r="N175" s="180" t="s">
        <v>41</v>
      </c>
      <c r="O175" s="77"/>
      <c r="P175" s="181">
        <f>O175*H175</f>
        <v>0</v>
      </c>
      <c r="Q175" s="181">
        <v>0</v>
      </c>
      <c r="R175" s="181">
        <f>Q175*H175</f>
        <v>0</v>
      </c>
      <c r="S175" s="181">
        <v>0</v>
      </c>
      <c r="T175" s="182">
        <f>S175*H175</f>
        <v>0</v>
      </c>
      <c r="U175" s="38"/>
      <c r="V175" s="38"/>
      <c r="W175" s="38"/>
      <c r="X175" s="38"/>
      <c r="Y175" s="38"/>
      <c r="Z175" s="38"/>
      <c r="AA175" s="38"/>
      <c r="AB175" s="38"/>
      <c r="AC175" s="38"/>
      <c r="AD175" s="38"/>
      <c r="AE175" s="38"/>
      <c r="AR175" s="183" t="s">
        <v>128</v>
      </c>
      <c r="AT175" s="183" t="s">
        <v>123</v>
      </c>
      <c r="AU175" s="183" t="s">
        <v>86</v>
      </c>
      <c r="AY175" s="19" t="s">
        <v>120</v>
      </c>
      <c r="BE175" s="184">
        <f>IF(N175="základní",J175,0)</f>
        <v>0</v>
      </c>
      <c r="BF175" s="184">
        <f>IF(N175="snížená",J175,0)</f>
        <v>0</v>
      </c>
      <c r="BG175" s="184">
        <f>IF(N175="zákl. přenesená",J175,0)</f>
        <v>0</v>
      </c>
      <c r="BH175" s="184">
        <f>IF(N175="sníž. přenesená",J175,0)</f>
        <v>0</v>
      </c>
      <c r="BI175" s="184">
        <f>IF(N175="nulová",J175,0)</f>
        <v>0</v>
      </c>
      <c r="BJ175" s="19" t="s">
        <v>84</v>
      </c>
      <c r="BK175" s="184">
        <f>ROUND(I175*H175,2)</f>
        <v>0</v>
      </c>
      <c r="BL175" s="19" t="s">
        <v>128</v>
      </c>
      <c r="BM175" s="183" t="s">
        <v>259</v>
      </c>
    </row>
    <row r="176" s="2" customFormat="1" ht="16.5" customHeight="1">
      <c r="A176" s="38"/>
      <c r="B176" s="171"/>
      <c r="C176" s="172" t="s">
        <v>260</v>
      </c>
      <c r="D176" s="172" t="s">
        <v>123</v>
      </c>
      <c r="E176" s="173" t="s">
        <v>261</v>
      </c>
      <c r="F176" s="174" t="s">
        <v>262</v>
      </c>
      <c r="G176" s="175" t="s">
        <v>138</v>
      </c>
      <c r="H176" s="176">
        <v>0.067000000000000004</v>
      </c>
      <c r="I176" s="177"/>
      <c r="J176" s="178">
        <f>ROUND(I176*H176,2)</f>
        <v>0</v>
      </c>
      <c r="K176" s="174" t="s">
        <v>127</v>
      </c>
      <c r="L176" s="39"/>
      <c r="M176" s="179" t="s">
        <v>1</v>
      </c>
      <c r="N176" s="180" t="s">
        <v>41</v>
      </c>
      <c r="O176" s="77"/>
      <c r="P176" s="181">
        <f>O176*H176</f>
        <v>0</v>
      </c>
      <c r="Q176" s="181">
        <v>1.06277</v>
      </c>
      <c r="R176" s="181">
        <f>Q176*H176</f>
        <v>0.071205589999999999</v>
      </c>
      <c r="S176" s="181">
        <v>0</v>
      </c>
      <c r="T176" s="182">
        <f>S176*H176</f>
        <v>0</v>
      </c>
      <c r="U176" s="38"/>
      <c r="V176" s="38"/>
      <c r="W176" s="38"/>
      <c r="X176" s="38"/>
      <c r="Y176" s="38"/>
      <c r="Z176" s="38"/>
      <c r="AA176" s="38"/>
      <c r="AB176" s="38"/>
      <c r="AC176" s="38"/>
      <c r="AD176" s="38"/>
      <c r="AE176" s="38"/>
      <c r="AR176" s="183" t="s">
        <v>128</v>
      </c>
      <c r="AT176" s="183" t="s">
        <v>123</v>
      </c>
      <c r="AU176" s="183" t="s">
        <v>86</v>
      </c>
      <c r="AY176" s="19" t="s">
        <v>120</v>
      </c>
      <c r="BE176" s="184">
        <f>IF(N176="základní",J176,0)</f>
        <v>0</v>
      </c>
      <c r="BF176" s="184">
        <f>IF(N176="snížená",J176,0)</f>
        <v>0</v>
      </c>
      <c r="BG176" s="184">
        <f>IF(N176="zákl. přenesená",J176,0)</f>
        <v>0</v>
      </c>
      <c r="BH176" s="184">
        <f>IF(N176="sníž. přenesená",J176,0)</f>
        <v>0</v>
      </c>
      <c r="BI176" s="184">
        <f>IF(N176="nulová",J176,0)</f>
        <v>0</v>
      </c>
      <c r="BJ176" s="19" t="s">
        <v>84</v>
      </c>
      <c r="BK176" s="184">
        <f>ROUND(I176*H176,2)</f>
        <v>0</v>
      </c>
      <c r="BL176" s="19" t="s">
        <v>128</v>
      </c>
      <c r="BM176" s="183" t="s">
        <v>263</v>
      </c>
    </row>
    <row r="177" s="15" customFormat="1">
      <c r="A177" s="15"/>
      <c r="B177" s="208"/>
      <c r="C177" s="15"/>
      <c r="D177" s="186" t="s">
        <v>130</v>
      </c>
      <c r="E177" s="209" t="s">
        <v>1</v>
      </c>
      <c r="F177" s="210" t="s">
        <v>249</v>
      </c>
      <c r="G177" s="15"/>
      <c r="H177" s="209" t="s">
        <v>1</v>
      </c>
      <c r="I177" s="211"/>
      <c r="J177" s="15"/>
      <c r="K177" s="15"/>
      <c r="L177" s="208"/>
      <c r="M177" s="212"/>
      <c r="N177" s="213"/>
      <c r="O177" s="213"/>
      <c r="P177" s="213"/>
      <c r="Q177" s="213"/>
      <c r="R177" s="213"/>
      <c r="S177" s="213"/>
      <c r="T177" s="214"/>
      <c r="U177" s="15"/>
      <c r="V177" s="15"/>
      <c r="W177" s="15"/>
      <c r="X177" s="15"/>
      <c r="Y177" s="15"/>
      <c r="Z177" s="15"/>
      <c r="AA177" s="15"/>
      <c r="AB177" s="15"/>
      <c r="AC177" s="15"/>
      <c r="AD177" s="15"/>
      <c r="AE177" s="15"/>
      <c r="AT177" s="209" t="s">
        <v>130</v>
      </c>
      <c r="AU177" s="209" t="s">
        <v>86</v>
      </c>
      <c r="AV177" s="15" t="s">
        <v>84</v>
      </c>
      <c r="AW177" s="15" t="s">
        <v>32</v>
      </c>
      <c r="AX177" s="15" t="s">
        <v>76</v>
      </c>
      <c r="AY177" s="209" t="s">
        <v>120</v>
      </c>
    </row>
    <row r="178" s="15" customFormat="1">
      <c r="A178" s="15"/>
      <c r="B178" s="208"/>
      <c r="C178" s="15"/>
      <c r="D178" s="186" t="s">
        <v>130</v>
      </c>
      <c r="E178" s="209" t="s">
        <v>1</v>
      </c>
      <c r="F178" s="210" t="s">
        <v>264</v>
      </c>
      <c r="G178" s="15"/>
      <c r="H178" s="209" t="s">
        <v>1</v>
      </c>
      <c r="I178" s="211"/>
      <c r="J178" s="15"/>
      <c r="K178" s="15"/>
      <c r="L178" s="208"/>
      <c r="M178" s="212"/>
      <c r="N178" s="213"/>
      <c r="O178" s="213"/>
      <c r="P178" s="213"/>
      <c r="Q178" s="213"/>
      <c r="R178" s="213"/>
      <c r="S178" s="213"/>
      <c r="T178" s="214"/>
      <c r="U178" s="15"/>
      <c r="V178" s="15"/>
      <c r="W178" s="15"/>
      <c r="X178" s="15"/>
      <c r="Y178" s="15"/>
      <c r="Z178" s="15"/>
      <c r="AA178" s="15"/>
      <c r="AB178" s="15"/>
      <c r="AC178" s="15"/>
      <c r="AD178" s="15"/>
      <c r="AE178" s="15"/>
      <c r="AT178" s="209" t="s">
        <v>130</v>
      </c>
      <c r="AU178" s="209" t="s">
        <v>86</v>
      </c>
      <c r="AV178" s="15" t="s">
        <v>84</v>
      </c>
      <c r="AW178" s="15" t="s">
        <v>32</v>
      </c>
      <c r="AX178" s="15" t="s">
        <v>76</v>
      </c>
      <c r="AY178" s="209" t="s">
        <v>120</v>
      </c>
    </row>
    <row r="179" s="13" customFormat="1">
      <c r="A179" s="13"/>
      <c r="B179" s="185"/>
      <c r="C179" s="13"/>
      <c r="D179" s="186" t="s">
        <v>130</v>
      </c>
      <c r="E179" s="187" t="s">
        <v>1</v>
      </c>
      <c r="F179" s="188" t="s">
        <v>265</v>
      </c>
      <c r="G179" s="13"/>
      <c r="H179" s="189">
        <v>0.067000000000000004</v>
      </c>
      <c r="I179" s="190"/>
      <c r="J179" s="13"/>
      <c r="K179" s="13"/>
      <c r="L179" s="185"/>
      <c r="M179" s="191"/>
      <c r="N179" s="192"/>
      <c r="O179" s="192"/>
      <c r="P179" s="192"/>
      <c r="Q179" s="192"/>
      <c r="R179" s="192"/>
      <c r="S179" s="192"/>
      <c r="T179" s="193"/>
      <c r="U179" s="13"/>
      <c r="V179" s="13"/>
      <c r="W179" s="13"/>
      <c r="X179" s="13"/>
      <c r="Y179" s="13"/>
      <c r="Z179" s="13"/>
      <c r="AA179" s="13"/>
      <c r="AB179" s="13"/>
      <c r="AC179" s="13"/>
      <c r="AD179" s="13"/>
      <c r="AE179" s="13"/>
      <c r="AT179" s="187" t="s">
        <v>130</v>
      </c>
      <c r="AU179" s="187" t="s">
        <v>86</v>
      </c>
      <c r="AV179" s="13" t="s">
        <v>86</v>
      </c>
      <c r="AW179" s="13" t="s">
        <v>32</v>
      </c>
      <c r="AX179" s="13" t="s">
        <v>84</v>
      </c>
      <c r="AY179" s="187" t="s">
        <v>120</v>
      </c>
    </row>
    <row r="180" s="2" customFormat="1" ht="33" customHeight="1">
      <c r="A180" s="38"/>
      <c r="B180" s="171"/>
      <c r="C180" s="172" t="s">
        <v>266</v>
      </c>
      <c r="D180" s="172" t="s">
        <v>123</v>
      </c>
      <c r="E180" s="173" t="s">
        <v>267</v>
      </c>
      <c r="F180" s="174" t="s">
        <v>268</v>
      </c>
      <c r="G180" s="175" t="s">
        <v>126</v>
      </c>
      <c r="H180" s="176">
        <v>1.47</v>
      </c>
      <c r="I180" s="177"/>
      <c r="J180" s="178">
        <f>ROUND(I180*H180,2)</f>
        <v>0</v>
      </c>
      <c r="K180" s="174" t="s">
        <v>127</v>
      </c>
      <c r="L180" s="39"/>
      <c r="M180" s="179" t="s">
        <v>1</v>
      </c>
      <c r="N180" s="180" t="s">
        <v>41</v>
      </c>
      <c r="O180" s="77"/>
      <c r="P180" s="181">
        <f>O180*H180</f>
        <v>0</v>
      </c>
      <c r="Q180" s="181">
        <v>2.5504500000000001</v>
      </c>
      <c r="R180" s="181">
        <f>Q180*H180</f>
        <v>3.7491615</v>
      </c>
      <c r="S180" s="181">
        <v>0</v>
      </c>
      <c r="T180" s="182">
        <f>S180*H180</f>
        <v>0</v>
      </c>
      <c r="U180" s="38"/>
      <c r="V180" s="38"/>
      <c r="W180" s="38"/>
      <c r="X180" s="38"/>
      <c r="Y180" s="38"/>
      <c r="Z180" s="38"/>
      <c r="AA180" s="38"/>
      <c r="AB180" s="38"/>
      <c r="AC180" s="38"/>
      <c r="AD180" s="38"/>
      <c r="AE180" s="38"/>
      <c r="AR180" s="183" t="s">
        <v>128</v>
      </c>
      <c r="AT180" s="183" t="s">
        <v>123</v>
      </c>
      <c r="AU180" s="183" t="s">
        <v>86</v>
      </c>
      <c r="AY180" s="19" t="s">
        <v>120</v>
      </c>
      <c r="BE180" s="184">
        <f>IF(N180="základní",J180,0)</f>
        <v>0</v>
      </c>
      <c r="BF180" s="184">
        <f>IF(N180="snížená",J180,0)</f>
        <v>0</v>
      </c>
      <c r="BG180" s="184">
        <f>IF(N180="zákl. přenesená",J180,0)</f>
        <v>0</v>
      </c>
      <c r="BH180" s="184">
        <f>IF(N180="sníž. přenesená",J180,0)</f>
        <v>0</v>
      </c>
      <c r="BI180" s="184">
        <f>IF(N180="nulová",J180,0)</f>
        <v>0</v>
      </c>
      <c r="BJ180" s="19" t="s">
        <v>84</v>
      </c>
      <c r="BK180" s="184">
        <f>ROUND(I180*H180,2)</f>
        <v>0</v>
      </c>
      <c r="BL180" s="19" t="s">
        <v>128</v>
      </c>
      <c r="BM180" s="183" t="s">
        <v>269</v>
      </c>
    </row>
    <row r="181" s="13" customFormat="1">
      <c r="A181" s="13"/>
      <c r="B181" s="185"/>
      <c r="C181" s="13"/>
      <c r="D181" s="186" t="s">
        <v>130</v>
      </c>
      <c r="E181" s="187" t="s">
        <v>1</v>
      </c>
      <c r="F181" s="188" t="s">
        <v>202</v>
      </c>
      <c r="G181" s="13"/>
      <c r="H181" s="189">
        <v>1.47</v>
      </c>
      <c r="I181" s="190"/>
      <c r="J181" s="13"/>
      <c r="K181" s="13"/>
      <c r="L181" s="185"/>
      <c r="M181" s="191"/>
      <c r="N181" s="192"/>
      <c r="O181" s="192"/>
      <c r="P181" s="192"/>
      <c r="Q181" s="192"/>
      <c r="R181" s="192"/>
      <c r="S181" s="192"/>
      <c r="T181" s="193"/>
      <c r="U181" s="13"/>
      <c r="V181" s="13"/>
      <c r="W181" s="13"/>
      <c r="X181" s="13"/>
      <c r="Y181" s="13"/>
      <c r="Z181" s="13"/>
      <c r="AA181" s="13"/>
      <c r="AB181" s="13"/>
      <c r="AC181" s="13"/>
      <c r="AD181" s="13"/>
      <c r="AE181" s="13"/>
      <c r="AT181" s="187" t="s">
        <v>130</v>
      </c>
      <c r="AU181" s="187" t="s">
        <v>86</v>
      </c>
      <c r="AV181" s="13" t="s">
        <v>86</v>
      </c>
      <c r="AW181" s="13" t="s">
        <v>32</v>
      </c>
      <c r="AX181" s="13" t="s">
        <v>84</v>
      </c>
      <c r="AY181" s="187" t="s">
        <v>120</v>
      </c>
    </row>
    <row r="182" s="12" customFormat="1" ht="22.8" customHeight="1">
      <c r="A182" s="12"/>
      <c r="B182" s="158"/>
      <c r="C182" s="12"/>
      <c r="D182" s="159" t="s">
        <v>75</v>
      </c>
      <c r="E182" s="169" t="s">
        <v>140</v>
      </c>
      <c r="F182" s="169" t="s">
        <v>270</v>
      </c>
      <c r="G182" s="12"/>
      <c r="H182" s="12"/>
      <c r="I182" s="161"/>
      <c r="J182" s="170">
        <f>BK182</f>
        <v>0</v>
      </c>
      <c r="K182" s="12"/>
      <c r="L182" s="158"/>
      <c r="M182" s="163"/>
      <c r="N182" s="164"/>
      <c r="O182" s="164"/>
      <c r="P182" s="165">
        <f>SUM(P183:P193)</f>
        <v>0</v>
      </c>
      <c r="Q182" s="164"/>
      <c r="R182" s="165">
        <f>SUM(R183:R193)</f>
        <v>1.9514875999999999</v>
      </c>
      <c r="S182" s="164"/>
      <c r="T182" s="166">
        <f>SUM(T183:T193)</f>
        <v>0</v>
      </c>
      <c r="U182" s="12"/>
      <c r="V182" s="12"/>
      <c r="W182" s="12"/>
      <c r="X182" s="12"/>
      <c r="Y182" s="12"/>
      <c r="Z182" s="12"/>
      <c r="AA182" s="12"/>
      <c r="AB182" s="12"/>
      <c r="AC182" s="12"/>
      <c r="AD182" s="12"/>
      <c r="AE182" s="12"/>
      <c r="AR182" s="159" t="s">
        <v>84</v>
      </c>
      <c r="AT182" s="167" t="s">
        <v>75</v>
      </c>
      <c r="AU182" s="167" t="s">
        <v>84</v>
      </c>
      <c r="AY182" s="159" t="s">
        <v>120</v>
      </c>
      <c r="BK182" s="168">
        <f>SUM(BK183:BK193)</f>
        <v>0</v>
      </c>
    </row>
    <row r="183" s="2" customFormat="1" ht="21.75" customHeight="1">
      <c r="A183" s="38"/>
      <c r="B183" s="171"/>
      <c r="C183" s="172" t="s">
        <v>271</v>
      </c>
      <c r="D183" s="172" t="s">
        <v>123</v>
      </c>
      <c r="E183" s="173" t="s">
        <v>272</v>
      </c>
      <c r="F183" s="174" t="s">
        <v>273</v>
      </c>
      <c r="G183" s="175" t="s">
        <v>254</v>
      </c>
      <c r="H183" s="176">
        <v>2.04</v>
      </c>
      <c r="I183" s="177"/>
      <c r="J183" s="178">
        <f>ROUND(I183*H183,2)</f>
        <v>0</v>
      </c>
      <c r="K183" s="174" t="s">
        <v>1</v>
      </c>
      <c r="L183" s="39"/>
      <c r="M183" s="179" t="s">
        <v>1</v>
      </c>
      <c r="N183" s="180" t="s">
        <v>41</v>
      </c>
      <c r="O183" s="77"/>
      <c r="P183" s="181">
        <f>O183*H183</f>
        <v>0</v>
      </c>
      <c r="Q183" s="181">
        <v>0.23799999999999999</v>
      </c>
      <c r="R183" s="181">
        <f>Q183*H183</f>
        <v>0.48552000000000001</v>
      </c>
      <c r="S183" s="181">
        <v>0</v>
      </c>
      <c r="T183" s="182">
        <f>S183*H183</f>
        <v>0</v>
      </c>
      <c r="U183" s="38"/>
      <c r="V183" s="38"/>
      <c r="W183" s="38"/>
      <c r="X183" s="38"/>
      <c r="Y183" s="38"/>
      <c r="Z183" s="38"/>
      <c r="AA183" s="38"/>
      <c r="AB183" s="38"/>
      <c r="AC183" s="38"/>
      <c r="AD183" s="38"/>
      <c r="AE183" s="38"/>
      <c r="AR183" s="183" t="s">
        <v>128</v>
      </c>
      <c r="AT183" s="183" t="s">
        <v>123</v>
      </c>
      <c r="AU183" s="183" t="s">
        <v>86</v>
      </c>
      <c r="AY183" s="19" t="s">
        <v>120</v>
      </c>
      <c r="BE183" s="184">
        <f>IF(N183="základní",J183,0)</f>
        <v>0</v>
      </c>
      <c r="BF183" s="184">
        <f>IF(N183="snížená",J183,0)</f>
        <v>0</v>
      </c>
      <c r="BG183" s="184">
        <f>IF(N183="zákl. přenesená",J183,0)</f>
        <v>0</v>
      </c>
      <c r="BH183" s="184">
        <f>IF(N183="sníž. přenesená",J183,0)</f>
        <v>0</v>
      </c>
      <c r="BI183" s="184">
        <f>IF(N183="nulová",J183,0)</f>
        <v>0</v>
      </c>
      <c r="BJ183" s="19" t="s">
        <v>84</v>
      </c>
      <c r="BK183" s="184">
        <f>ROUND(I183*H183,2)</f>
        <v>0</v>
      </c>
      <c r="BL183" s="19" t="s">
        <v>128</v>
      </c>
      <c r="BM183" s="183" t="s">
        <v>274</v>
      </c>
    </row>
    <row r="184" s="15" customFormat="1">
      <c r="A184" s="15"/>
      <c r="B184" s="208"/>
      <c r="C184" s="15"/>
      <c r="D184" s="186" t="s">
        <v>130</v>
      </c>
      <c r="E184" s="209" t="s">
        <v>1</v>
      </c>
      <c r="F184" s="210" t="s">
        <v>275</v>
      </c>
      <c r="G184" s="15"/>
      <c r="H184" s="209" t="s">
        <v>1</v>
      </c>
      <c r="I184" s="211"/>
      <c r="J184" s="15"/>
      <c r="K184" s="15"/>
      <c r="L184" s="208"/>
      <c r="M184" s="212"/>
      <c r="N184" s="213"/>
      <c r="O184" s="213"/>
      <c r="P184" s="213"/>
      <c r="Q184" s="213"/>
      <c r="R184" s="213"/>
      <c r="S184" s="213"/>
      <c r="T184" s="214"/>
      <c r="U184" s="15"/>
      <c r="V184" s="15"/>
      <c r="W184" s="15"/>
      <c r="X184" s="15"/>
      <c r="Y184" s="15"/>
      <c r="Z184" s="15"/>
      <c r="AA184" s="15"/>
      <c r="AB184" s="15"/>
      <c r="AC184" s="15"/>
      <c r="AD184" s="15"/>
      <c r="AE184" s="15"/>
      <c r="AT184" s="209" t="s">
        <v>130</v>
      </c>
      <c r="AU184" s="209" t="s">
        <v>86</v>
      </c>
      <c r="AV184" s="15" t="s">
        <v>84</v>
      </c>
      <c r="AW184" s="15" t="s">
        <v>32</v>
      </c>
      <c r="AX184" s="15" t="s">
        <v>76</v>
      </c>
      <c r="AY184" s="209" t="s">
        <v>120</v>
      </c>
    </row>
    <row r="185" s="13" customFormat="1">
      <c r="A185" s="13"/>
      <c r="B185" s="185"/>
      <c r="C185" s="13"/>
      <c r="D185" s="186" t="s">
        <v>130</v>
      </c>
      <c r="E185" s="187" t="s">
        <v>1</v>
      </c>
      <c r="F185" s="188" t="s">
        <v>276</v>
      </c>
      <c r="G185" s="13"/>
      <c r="H185" s="189">
        <v>2.04</v>
      </c>
      <c r="I185" s="190"/>
      <c r="J185" s="13"/>
      <c r="K185" s="13"/>
      <c r="L185" s="185"/>
      <c r="M185" s="191"/>
      <c r="N185" s="192"/>
      <c r="O185" s="192"/>
      <c r="P185" s="192"/>
      <c r="Q185" s="192"/>
      <c r="R185" s="192"/>
      <c r="S185" s="192"/>
      <c r="T185" s="193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187" t="s">
        <v>130</v>
      </c>
      <c r="AU185" s="187" t="s">
        <v>86</v>
      </c>
      <c r="AV185" s="13" t="s">
        <v>86</v>
      </c>
      <c r="AW185" s="13" t="s">
        <v>32</v>
      </c>
      <c r="AX185" s="13" t="s">
        <v>84</v>
      </c>
      <c r="AY185" s="187" t="s">
        <v>120</v>
      </c>
    </row>
    <row r="186" s="2" customFormat="1" ht="21.75" customHeight="1">
      <c r="A186" s="38"/>
      <c r="B186" s="171"/>
      <c r="C186" s="172" t="s">
        <v>277</v>
      </c>
      <c r="D186" s="172" t="s">
        <v>123</v>
      </c>
      <c r="E186" s="173" t="s">
        <v>278</v>
      </c>
      <c r="F186" s="174" t="s">
        <v>279</v>
      </c>
      <c r="G186" s="175" t="s">
        <v>254</v>
      </c>
      <c r="H186" s="176">
        <v>1.98</v>
      </c>
      <c r="I186" s="177"/>
      <c r="J186" s="178">
        <f>ROUND(I186*H186,2)</f>
        <v>0</v>
      </c>
      <c r="K186" s="174" t="s">
        <v>127</v>
      </c>
      <c r="L186" s="39"/>
      <c r="M186" s="179" t="s">
        <v>1</v>
      </c>
      <c r="N186" s="180" t="s">
        <v>41</v>
      </c>
      <c r="O186" s="77"/>
      <c r="P186" s="181">
        <f>O186*H186</f>
        <v>0</v>
      </c>
      <c r="Q186" s="181">
        <v>0.32594000000000001</v>
      </c>
      <c r="R186" s="181">
        <f>Q186*H186</f>
        <v>0.64536119999999997</v>
      </c>
      <c r="S186" s="181">
        <v>0</v>
      </c>
      <c r="T186" s="182">
        <f>S186*H186</f>
        <v>0</v>
      </c>
      <c r="U186" s="38"/>
      <c r="V186" s="38"/>
      <c r="W186" s="38"/>
      <c r="X186" s="38"/>
      <c r="Y186" s="38"/>
      <c r="Z186" s="38"/>
      <c r="AA186" s="38"/>
      <c r="AB186" s="38"/>
      <c r="AC186" s="38"/>
      <c r="AD186" s="38"/>
      <c r="AE186" s="38"/>
      <c r="AR186" s="183" t="s">
        <v>128</v>
      </c>
      <c r="AT186" s="183" t="s">
        <v>123</v>
      </c>
      <c r="AU186" s="183" t="s">
        <v>86</v>
      </c>
      <c r="AY186" s="19" t="s">
        <v>120</v>
      </c>
      <c r="BE186" s="184">
        <f>IF(N186="základní",J186,0)</f>
        <v>0</v>
      </c>
      <c r="BF186" s="184">
        <f>IF(N186="snížená",J186,0)</f>
        <v>0</v>
      </c>
      <c r="BG186" s="184">
        <f>IF(N186="zákl. přenesená",J186,0)</f>
        <v>0</v>
      </c>
      <c r="BH186" s="184">
        <f>IF(N186="sníž. přenesená",J186,0)</f>
        <v>0</v>
      </c>
      <c r="BI186" s="184">
        <f>IF(N186="nulová",J186,0)</f>
        <v>0</v>
      </c>
      <c r="BJ186" s="19" t="s">
        <v>84</v>
      </c>
      <c r="BK186" s="184">
        <f>ROUND(I186*H186,2)</f>
        <v>0</v>
      </c>
      <c r="BL186" s="19" t="s">
        <v>128</v>
      </c>
      <c r="BM186" s="183" t="s">
        <v>280</v>
      </c>
    </row>
    <row r="187" s="15" customFormat="1">
      <c r="A187" s="15"/>
      <c r="B187" s="208"/>
      <c r="C187" s="15"/>
      <c r="D187" s="186" t="s">
        <v>130</v>
      </c>
      <c r="E187" s="209" t="s">
        <v>1</v>
      </c>
      <c r="F187" s="210" t="s">
        <v>281</v>
      </c>
      <c r="G187" s="15"/>
      <c r="H187" s="209" t="s">
        <v>1</v>
      </c>
      <c r="I187" s="211"/>
      <c r="J187" s="15"/>
      <c r="K187" s="15"/>
      <c r="L187" s="208"/>
      <c r="M187" s="212"/>
      <c r="N187" s="213"/>
      <c r="O187" s="213"/>
      <c r="P187" s="213"/>
      <c r="Q187" s="213"/>
      <c r="R187" s="213"/>
      <c r="S187" s="213"/>
      <c r="T187" s="214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09" t="s">
        <v>130</v>
      </c>
      <c r="AU187" s="209" t="s">
        <v>86</v>
      </c>
      <c r="AV187" s="15" t="s">
        <v>84</v>
      </c>
      <c r="AW187" s="15" t="s">
        <v>32</v>
      </c>
      <c r="AX187" s="15" t="s">
        <v>76</v>
      </c>
      <c r="AY187" s="209" t="s">
        <v>120</v>
      </c>
    </row>
    <row r="188" s="13" customFormat="1">
      <c r="A188" s="13"/>
      <c r="B188" s="185"/>
      <c r="C188" s="13"/>
      <c r="D188" s="186" t="s">
        <v>130</v>
      </c>
      <c r="E188" s="187" t="s">
        <v>1</v>
      </c>
      <c r="F188" s="188" t="s">
        <v>282</v>
      </c>
      <c r="G188" s="13"/>
      <c r="H188" s="189">
        <v>1.98</v>
      </c>
      <c r="I188" s="190"/>
      <c r="J188" s="13"/>
      <c r="K188" s="13"/>
      <c r="L188" s="185"/>
      <c r="M188" s="191"/>
      <c r="N188" s="192"/>
      <c r="O188" s="192"/>
      <c r="P188" s="192"/>
      <c r="Q188" s="192"/>
      <c r="R188" s="192"/>
      <c r="S188" s="192"/>
      <c r="T188" s="193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187" t="s">
        <v>130</v>
      </c>
      <c r="AU188" s="187" t="s">
        <v>86</v>
      </c>
      <c r="AV188" s="13" t="s">
        <v>86</v>
      </c>
      <c r="AW188" s="13" t="s">
        <v>32</v>
      </c>
      <c r="AX188" s="13" t="s">
        <v>84</v>
      </c>
      <c r="AY188" s="187" t="s">
        <v>120</v>
      </c>
    </row>
    <row r="189" s="2" customFormat="1" ht="24.15" customHeight="1">
      <c r="A189" s="38"/>
      <c r="B189" s="171"/>
      <c r="C189" s="172" t="s">
        <v>283</v>
      </c>
      <c r="D189" s="172" t="s">
        <v>123</v>
      </c>
      <c r="E189" s="173" t="s">
        <v>284</v>
      </c>
      <c r="F189" s="174" t="s">
        <v>285</v>
      </c>
      <c r="G189" s="175" t="s">
        <v>254</v>
      </c>
      <c r="H189" s="176">
        <v>5.1159999999999997</v>
      </c>
      <c r="I189" s="177"/>
      <c r="J189" s="178">
        <f>ROUND(I189*H189,2)</f>
        <v>0</v>
      </c>
      <c r="K189" s="174" t="s">
        <v>127</v>
      </c>
      <c r="L189" s="39"/>
      <c r="M189" s="179" t="s">
        <v>1</v>
      </c>
      <c r="N189" s="180" t="s">
        <v>41</v>
      </c>
      <c r="O189" s="77"/>
      <c r="P189" s="181">
        <f>O189*H189</f>
        <v>0</v>
      </c>
      <c r="Q189" s="181">
        <v>0.16039999999999999</v>
      </c>
      <c r="R189" s="181">
        <f>Q189*H189</f>
        <v>0.82060639999999985</v>
      </c>
      <c r="S189" s="181">
        <v>0</v>
      </c>
      <c r="T189" s="182">
        <f>S189*H189</f>
        <v>0</v>
      </c>
      <c r="U189" s="38"/>
      <c r="V189" s="38"/>
      <c r="W189" s="38"/>
      <c r="X189" s="38"/>
      <c r="Y189" s="38"/>
      <c r="Z189" s="38"/>
      <c r="AA189" s="38"/>
      <c r="AB189" s="38"/>
      <c r="AC189" s="38"/>
      <c r="AD189" s="38"/>
      <c r="AE189" s="38"/>
      <c r="AR189" s="183" t="s">
        <v>128</v>
      </c>
      <c r="AT189" s="183" t="s">
        <v>123</v>
      </c>
      <c r="AU189" s="183" t="s">
        <v>86</v>
      </c>
      <c r="AY189" s="19" t="s">
        <v>120</v>
      </c>
      <c r="BE189" s="184">
        <f>IF(N189="základní",J189,0)</f>
        <v>0</v>
      </c>
      <c r="BF189" s="184">
        <f>IF(N189="snížená",J189,0)</f>
        <v>0</v>
      </c>
      <c r="BG189" s="184">
        <f>IF(N189="zákl. přenesená",J189,0)</f>
        <v>0</v>
      </c>
      <c r="BH189" s="184">
        <f>IF(N189="sníž. přenesená",J189,0)</f>
        <v>0</v>
      </c>
      <c r="BI189" s="184">
        <f>IF(N189="nulová",J189,0)</f>
        <v>0</v>
      </c>
      <c r="BJ189" s="19" t="s">
        <v>84</v>
      </c>
      <c r="BK189" s="184">
        <f>ROUND(I189*H189,2)</f>
        <v>0</v>
      </c>
      <c r="BL189" s="19" t="s">
        <v>128</v>
      </c>
      <c r="BM189" s="183" t="s">
        <v>286</v>
      </c>
    </row>
    <row r="190" s="15" customFormat="1">
      <c r="A190" s="15"/>
      <c r="B190" s="208"/>
      <c r="C190" s="15"/>
      <c r="D190" s="186" t="s">
        <v>130</v>
      </c>
      <c r="E190" s="209" t="s">
        <v>1</v>
      </c>
      <c r="F190" s="210" t="s">
        <v>287</v>
      </c>
      <c r="G190" s="15"/>
      <c r="H190" s="209" t="s">
        <v>1</v>
      </c>
      <c r="I190" s="211"/>
      <c r="J190" s="15"/>
      <c r="K190" s="15"/>
      <c r="L190" s="208"/>
      <c r="M190" s="212"/>
      <c r="N190" s="213"/>
      <c r="O190" s="213"/>
      <c r="P190" s="213"/>
      <c r="Q190" s="213"/>
      <c r="R190" s="213"/>
      <c r="S190" s="213"/>
      <c r="T190" s="214"/>
      <c r="U190" s="15"/>
      <c r="V190" s="15"/>
      <c r="W190" s="15"/>
      <c r="X190" s="15"/>
      <c r="Y190" s="15"/>
      <c r="Z190" s="15"/>
      <c r="AA190" s="15"/>
      <c r="AB190" s="15"/>
      <c r="AC190" s="15"/>
      <c r="AD190" s="15"/>
      <c r="AE190" s="15"/>
      <c r="AT190" s="209" t="s">
        <v>130</v>
      </c>
      <c r="AU190" s="209" t="s">
        <v>86</v>
      </c>
      <c r="AV190" s="15" t="s">
        <v>84</v>
      </c>
      <c r="AW190" s="15" t="s">
        <v>32</v>
      </c>
      <c r="AX190" s="15" t="s">
        <v>76</v>
      </c>
      <c r="AY190" s="209" t="s">
        <v>120</v>
      </c>
    </row>
    <row r="191" s="13" customFormat="1">
      <c r="A191" s="13"/>
      <c r="B191" s="185"/>
      <c r="C191" s="13"/>
      <c r="D191" s="186" t="s">
        <v>130</v>
      </c>
      <c r="E191" s="187" t="s">
        <v>1</v>
      </c>
      <c r="F191" s="188" t="s">
        <v>288</v>
      </c>
      <c r="G191" s="13"/>
      <c r="H191" s="189">
        <v>2.5430000000000001</v>
      </c>
      <c r="I191" s="190"/>
      <c r="J191" s="13"/>
      <c r="K191" s="13"/>
      <c r="L191" s="185"/>
      <c r="M191" s="191"/>
      <c r="N191" s="192"/>
      <c r="O191" s="192"/>
      <c r="P191" s="192"/>
      <c r="Q191" s="192"/>
      <c r="R191" s="192"/>
      <c r="S191" s="192"/>
      <c r="T191" s="19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187" t="s">
        <v>130</v>
      </c>
      <c r="AU191" s="187" t="s">
        <v>86</v>
      </c>
      <c r="AV191" s="13" t="s">
        <v>86</v>
      </c>
      <c r="AW191" s="13" t="s">
        <v>32</v>
      </c>
      <c r="AX191" s="13" t="s">
        <v>76</v>
      </c>
      <c r="AY191" s="187" t="s">
        <v>120</v>
      </c>
    </row>
    <row r="192" s="13" customFormat="1">
      <c r="A192" s="13"/>
      <c r="B192" s="185"/>
      <c r="C192" s="13"/>
      <c r="D192" s="186" t="s">
        <v>130</v>
      </c>
      <c r="E192" s="187" t="s">
        <v>1</v>
      </c>
      <c r="F192" s="188" t="s">
        <v>289</v>
      </c>
      <c r="G192" s="13"/>
      <c r="H192" s="189">
        <v>2.573</v>
      </c>
      <c r="I192" s="190"/>
      <c r="J192" s="13"/>
      <c r="K192" s="13"/>
      <c r="L192" s="185"/>
      <c r="M192" s="191"/>
      <c r="N192" s="192"/>
      <c r="O192" s="192"/>
      <c r="P192" s="192"/>
      <c r="Q192" s="192"/>
      <c r="R192" s="192"/>
      <c r="S192" s="192"/>
      <c r="T192" s="193"/>
      <c r="U192" s="13"/>
      <c r="V192" s="13"/>
      <c r="W192" s="13"/>
      <c r="X192" s="13"/>
      <c r="Y192" s="13"/>
      <c r="Z192" s="13"/>
      <c r="AA192" s="13"/>
      <c r="AB192" s="13"/>
      <c r="AC192" s="13"/>
      <c r="AD192" s="13"/>
      <c r="AE192" s="13"/>
      <c r="AT192" s="187" t="s">
        <v>130</v>
      </c>
      <c r="AU192" s="187" t="s">
        <v>86</v>
      </c>
      <c r="AV192" s="13" t="s">
        <v>86</v>
      </c>
      <c r="AW192" s="13" t="s">
        <v>32</v>
      </c>
      <c r="AX192" s="13" t="s">
        <v>76</v>
      </c>
      <c r="AY192" s="187" t="s">
        <v>120</v>
      </c>
    </row>
    <row r="193" s="14" customFormat="1">
      <c r="A193" s="14"/>
      <c r="B193" s="194"/>
      <c r="C193" s="14"/>
      <c r="D193" s="186" t="s">
        <v>130</v>
      </c>
      <c r="E193" s="195" t="s">
        <v>1</v>
      </c>
      <c r="F193" s="196" t="s">
        <v>133</v>
      </c>
      <c r="G193" s="14"/>
      <c r="H193" s="197">
        <v>5.1159999999999997</v>
      </c>
      <c r="I193" s="198"/>
      <c r="J193" s="14"/>
      <c r="K193" s="14"/>
      <c r="L193" s="194"/>
      <c r="M193" s="199"/>
      <c r="N193" s="200"/>
      <c r="O193" s="200"/>
      <c r="P193" s="200"/>
      <c r="Q193" s="200"/>
      <c r="R193" s="200"/>
      <c r="S193" s="200"/>
      <c r="T193" s="201"/>
      <c r="U193" s="14"/>
      <c r="V193" s="14"/>
      <c r="W193" s="14"/>
      <c r="X193" s="14"/>
      <c r="Y193" s="14"/>
      <c r="Z193" s="14"/>
      <c r="AA193" s="14"/>
      <c r="AB193" s="14"/>
      <c r="AC193" s="14"/>
      <c r="AD193" s="14"/>
      <c r="AE193" s="14"/>
      <c r="AT193" s="195" t="s">
        <v>130</v>
      </c>
      <c r="AU193" s="195" t="s">
        <v>86</v>
      </c>
      <c r="AV193" s="14" t="s">
        <v>128</v>
      </c>
      <c r="AW193" s="14" t="s">
        <v>32</v>
      </c>
      <c r="AX193" s="14" t="s">
        <v>84</v>
      </c>
      <c r="AY193" s="195" t="s">
        <v>120</v>
      </c>
    </row>
    <row r="194" s="12" customFormat="1" ht="22.8" customHeight="1">
      <c r="A194" s="12"/>
      <c r="B194" s="158"/>
      <c r="C194" s="12"/>
      <c r="D194" s="159" t="s">
        <v>75</v>
      </c>
      <c r="E194" s="169" t="s">
        <v>223</v>
      </c>
      <c r="F194" s="169" t="s">
        <v>290</v>
      </c>
      <c r="G194" s="12"/>
      <c r="H194" s="12"/>
      <c r="I194" s="161"/>
      <c r="J194" s="170">
        <f>BK194</f>
        <v>0</v>
      </c>
      <c r="K194" s="12"/>
      <c r="L194" s="158"/>
      <c r="M194" s="163"/>
      <c r="N194" s="164"/>
      <c r="O194" s="164"/>
      <c r="P194" s="165">
        <f>SUM(P195:P232)</f>
        <v>0</v>
      </c>
      <c r="Q194" s="164"/>
      <c r="R194" s="165">
        <f>SUM(R195:R232)</f>
        <v>11.422316700000001</v>
      </c>
      <c r="S194" s="164"/>
      <c r="T194" s="166">
        <f>SUM(T195:T232)</f>
        <v>0</v>
      </c>
      <c r="U194" s="12"/>
      <c r="V194" s="12"/>
      <c r="W194" s="12"/>
      <c r="X194" s="12"/>
      <c r="Y194" s="12"/>
      <c r="Z194" s="12"/>
      <c r="AA194" s="12"/>
      <c r="AB194" s="12"/>
      <c r="AC194" s="12"/>
      <c r="AD194" s="12"/>
      <c r="AE194" s="12"/>
      <c r="AR194" s="159" t="s">
        <v>84</v>
      </c>
      <c r="AT194" s="167" t="s">
        <v>75</v>
      </c>
      <c r="AU194" s="167" t="s">
        <v>84</v>
      </c>
      <c r="AY194" s="159" t="s">
        <v>120</v>
      </c>
      <c r="BK194" s="168">
        <f>SUM(BK195:BK232)</f>
        <v>0</v>
      </c>
    </row>
    <row r="195" s="2" customFormat="1" ht="24.15" customHeight="1">
      <c r="A195" s="38"/>
      <c r="B195" s="171"/>
      <c r="C195" s="172" t="s">
        <v>291</v>
      </c>
      <c r="D195" s="172" t="s">
        <v>123</v>
      </c>
      <c r="E195" s="173" t="s">
        <v>292</v>
      </c>
      <c r="F195" s="174" t="s">
        <v>293</v>
      </c>
      <c r="G195" s="175" t="s">
        <v>254</v>
      </c>
      <c r="H195" s="176">
        <v>42.840000000000003</v>
      </c>
      <c r="I195" s="177"/>
      <c r="J195" s="178">
        <f>ROUND(I195*H195,2)</f>
        <v>0</v>
      </c>
      <c r="K195" s="174" t="s">
        <v>127</v>
      </c>
      <c r="L195" s="39"/>
      <c r="M195" s="179" t="s">
        <v>1</v>
      </c>
      <c r="N195" s="180" t="s">
        <v>41</v>
      </c>
      <c r="O195" s="77"/>
      <c r="P195" s="181">
        <f>O195*H195</f>
        <v>0</v>
      </c>
      <c r="Q195" s="181">
        <v>0.00025999999999999998</v>
      </c>
      <c r="R195" s="181">
        <f>Q195*H195</f>
        <v>0.0111384</v>
      </c>
      <c r="S195" s="181">
        <v>0</v>
      </c>
      <c r="T195" s="182">
        <f>S195*H195</f>
        <v>0</v>
      </c>
      <c r="U195" s="38"/>
      <c r="V195" s="38"/>
      <c r="W195" s="38"/>
      <c r="X195" s="38"/>
      <c r="Y195" s="38"/>
      <c r="Z195" s="38"/>
      <c r="AA195" s="38"/>
      <c r="AB195" s="38"/>
      <c r="AC195" s="38"/>
      <c r="AD195" s="38"/>
      <c r="AE195" s="38"/>
      <c r="AR195" s="183" t="s">
        <v>128</v>
      </c>
      <c r="AT195" s="183" t="s">
        <v>123</v>
      </c>
      <c r="AU195" s="183" t="s">
        <v>86</v>
      </c>
      <c r="AY195" s="19" t="s">
        <v>120</v>
      </c>
      <c r="BE195" s="184">
        <f>IF(N195="základní",J195,0)</f>
        <v>0</v>
      </c>
      <c r="BF195" s="184">
        <f>IF(N195="snížená",J195,0)</f>
        <v>0</v>
      </c>
      <c r="BG195" s="184">
        <f>IF(N195="zákl. přenesená",J195,0)</f>
        <v>0</v>
      </c>
      <c r="BH195" s="184">
        <f>IF(N195="sníž. přenesená",J195,0)</f>
        <v>0</v>
      </c>
      <c r="BI195" s="184">
        <f>IF(N195="nulová",J195,0)</f>
        <v>0</v>
      </c>
      <c r="BJ195" s="19" t="s">
        <v>84</v>
      </c>
      <c r="BK195" s="184">
        <f>ROUND(I195*H195,2)</f>
        <v>0</v>
      </c>
      <c r="BL195" s="19" t="s">
        <v>128</v>
      </c>
      <c r="BM195" s="183" t="s">
        <v>294</v>
      </c>
    </row>
    <row r="196" s="13" customFormat="1">
      <c r="A196" s="13"/>
      <c r="B196" s="185"/>
      <c r="C196" s="13"/>
      <c r="D196" s="186" t="s">
        <v>130</v>
      </c>
      <c r="E196" s="187" t="s">
        <v>1</v>
      </c>
      <c r="F196" s="188" t="s">
        <v>163</v>
      </c>
      <c r="G196" s="13"/>
      <c r="H196" s="189">
        <v>42.840000000000003</v>
      </c>
      <c r="I196" s="190"/>
      <c r="J196" s="13"/>
      <c r="K196" s="13"/>
      <c r="L196" s="185"/>
      <c r="M196" s="191"/>
      <c r="N196" s="192"/>
      <c r="O196" s="192"/>
      <c r="P196" s="192"/>
      <c r="Q196" s="192"/>
      <c r="R196" s="192"/>
      <c r="S196" s="192"/>
      <c r="T196" s="193"/>
      <c r="U196" s="13"/>
      <c r="V196" s="13"/>
      <c r="W196" s="13"/>
      <c r="X196" s="13"/>
      <c r="Y196" s="13"/>
      <c r="Z196" s="13"/>
      <c r="AA196" s="13"/>
      <c r="AB196" s="13"/>
      <c r="AC196" s="13"/>
      <c r="AD196" s="13"/>
      <c r="AE196" s="13"/>
      <c r="AT196" s="187" t="s">
        <v>130</v>
      </c>
      <c r="AU196" s="187" t="s">
        <v>86</v>
      </c>
      <c r="AV196" s="13" t="s">
        <v>86</v>
      </c>
      <c r="AW196" s="13" t="s">
        <v>32</v>
      </c>
      <c r="AX196" s="13" t="s">
        <v>84</v>
      </c>
      <c r="AY196" s="187" t="s">
        <v>120</v>
      </c>
    </row>
    <row r="197" s="2" customFormat="1" ht="24.15" customHeight="1">
      <c r="A197" s="38"/>
      <c r="B197" s="171"/>
      <c r="C197" s="172" t="s">
        <v>295</v>
      </c>
      <c r="D197" s="172" t="s">
        <v>123</v>
      </c>
      <c r="E197" s="173" t="s">
        <v>296</v>
      </c>
      <c r="F197" s="174" t="s">
        <v>297</v>
      </c>
      <c r="G197" s="175" t="s">
        <v>254</v>
      </c>
      <c r="H197" s="176">
        <v>42.840000000000003</v>
      </c>
      <c r="I197" s="177"/>
      <c r="J197" s="178">
        <f>ROUND(I197*H197,2)</f>
        <v>0</v>
      </c>
      <c r="K197" s="174" t="s">
        <v>127</v>
      </c>
      <c r="L197" s="39"/>
      <c r="M197" s="179" t="s">
        <v>1</v>
      </c>
      <c r="N197" s="180" t="s">
        <v>41</v>
      </c>
      <c r="O197" s="77"/>
      <c r="P197" s="181">
        <f>O197*H197</f>
        <v>0</v>
      </c>
      <c r="Q197" s="181">
        <v>0.0028400000000000001</v>
      </c>
      <c r="R197" s="181">
        <f>Q197*H197</f>
        <v>0.12166560000000001</v>
      </c>
      <c r="S197" s="181">
        <v>0</v>
      </c>
      <c r="T197" s="182">
        <f>S197*H197</f>
        <v>0</v>
      </c>
      <c r="U197" s="38"/>
      <c r="V197" s="38"/>
      <c r="W197" s="38"/>
      <c r="X197" s="38"/>
      <c r="Y197" s="38"/>
      <c r="Z197" s="38"/>
      <c r="AA197" s="38"/>
      <c r="AB197" s="38"/>
      <c r="AC197" s="38"/>
      <c r="AD197" s="38"/>
      <c r="AE197" s="38"/>
      <c r="AR197" s="183" t="s">
        <v>128</v>
      </c>
      <c r="AT197" s="183" t="s">
        <v>123</v>
      </c>
      <c r="AU197" s="183" t="s">
        <v>86</v>
      </c>
      <c r="AY197" s="19" t="s">
        <v>120</v>
      </c>
      <c r="BE197" s="184">
        <f>IF(N197="základní",J197,0)</f>
        <v>0</v>
      </c>
      <c r="BF197" s="184">
        <f>IF(N197="snížená",J197,0)</f>
        <v>0</v>
      </c>
      <c r="BG197" s="184">
        <f>IF(N197="zákl. přenesená",J197,0)</f>
        <v>0</v>
      </c>
      <c r="BH197" s="184">
        <f>IF(N197="sníž. přenesená",J197,0)</f>
        <v>0</v>
      </c>
      <c r="BI197" s="184">
        <f>IF(N197="nulová",J197,0)</f>
        <v>0</v>
      </c>
      <c r="BJ197" s="19" t="s">
        <v>84</v>
      </c>
      <c r="BK197" s="184">
        <f>ROUND(I197*H197,2)</f>
        <v>0</v>
      </c>
      <c r="BL197" s="19" t="s">
        <v>128</v>
      </c>
      <c r="BM197" s="183" t="s">
        <v>298</v>
      </c>
    </row>
    <row r="198" s="13" customFormat="1">
      <c r="A198" s="13"/>
      <c r="B198" s="185"/>
      <c r="C198" s="13"/>
      <c r="D198" s="186" t="s">
        <v>130</v>
      </c>
      <c r="E198" s="187" t="s">
        <v>1</v>
      </c>
      <c r="F198" s="188" t="s">
        <v>299</v>
      </c>
      <c r="G198" s="13"/>
      <c r="H198" s="189">
        <v>21.760000000000002</v>
      </c>
      <c r="I198" s="190"/>
      <c r="J198" s="13"/>
      <c r="K198" s="13"/>
      <c r="L198" s="185"/>
      <c r="M198" s="191"/>
      <c r="N198" s="192"/>
      <c r="O198" s="192"/>
      <c r="P198" s="192"/>
      <c r="Q198" s="192"/>
      <c r="R198" s="192"/>
      <c r="S198" s="192"/>
      <c r="T198" s="193"/>
      <c r="U198" s="13"/>
      <c r="V198" s="13"/>
      <c r="W198" s="13"/>
      <c r="X198" s="13"/>
      <c r="Y198" s="13"/>
      <c r="Z198" s="13"/>
      <c r="AA198" s="13"/>
      <c r="AB198" s="13"/>
      <c r="AC198" s="13"/>
      <c r="AD198" s="13"/>
      <c r="AE198" s="13"/>
      <c r="AT198" s="187" t="s">
        <v>130</v>
      </c>
      <c r="AU198" s="187" t="s">
        <v>86</v>
      </c>
      <c r="AV198" s="13" t="s">
        <v>86</v>
      </c>
      <c r="AW198" s="13" t="s">
        <v>32</v>
      </c>
      <c r="AX198" s="13" t="s">
        <v>76</v>
      </c>
      <c r="AY198" s="187" t="s">
        <v>120</v>
      </c>
    </row>
    <row r="199" s="13" customFormat="1">
      <c r="A199" s="13"/>
      <c r="B199" s="185"/>
      <c r="C199" s="13"/>
      <c r="D199" s="186" t="s">
        <v>130</v>
      </c>
      <c r="E199" s="187" t="s">
        <v>1</v>
      </c>
      <c r="F199" s="188" t="s">
        <v>300</v>
      </c>
      <c r="G199" s="13"/>
      <c r="H199" s="189">
        <v>21.079999999999998</v>
      </c>
      <c r="I199" s="190"/>
      <c r="J199" s="13"/>
      <c r="K199" s="13"/>
      <c r="L199" s="185"/>
      <c r="M199" s="191"/>
      <c r="N199" s="192"/>
      <c r="O199" s="192"/>
      <c r="P199" s="192"/>
      <c r="Q199" s="192"/>
      <c r="R199" s="192"/>
      <c r="S199" s="192"/>
      <c r="T199" s="193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187" t="s">
        <v>130</v>
      </c>
      <c r="AU199" s="187" t="s">
        <v>86</v>
      </c>
      <c r="AV199" s="13" t="s">
        <v>86</v>
      </c>
      <c r="AW199" s="13" t="s">
        <v>32</v>
      </c>
      <c r="AX199" s="13" t="s">
        <v>76</v>
      </c>
      <c r="AY199" s="187" t="s">
        <v>120</v>
      </c>
    </row>
    <row r="200" s="14" customFormat="1">
      <c r="A200" s="14"/>
      <c r="B200" s="194"/>
      <c r="C200" s="14"/>
      <c r="D200" s="186" t="s">
        <v>130</v>
      </c>
      <c r="E200" s="195" t="s">
        <v>163</v>
      </c>
      <c r="F200" s="196" t="s">
        <v>133</v>
      </c>
      <c r="G200" s="14"/>
      <c r="H200" s="197">
        <v>42.840000000000003</v>
      </c>
      <c r="I200" s="198"/>
      <c r="J200" s="14"/>
      <c r="K200" s="14"/>
      <c r="L200" s="194"/>
      <c r="M200" s="199"/>
      <c r="N200" s="200"/>
      <c r="O200" s="200"/>
      <c r="P200" s="200"/>
      <c r="Q200" s="200"/>
      <c r="R200" s="200"/>
      <c r="S200" s="200"/>
      <c r="T200" s="201"/>
      <c r="U200" s="14"/>
      <c r="V200" s="14"/>
      <c r="W200" s="14"/>
      <c r="X200" s="14"/>
      <c r="Y200" s="14"/>
      <c r="Z200" s="14"/>
      <c r="AA200" s="14"/>
      <c r="AB200" s="14"/>
      <c r="AC200" s="14"/>
      <c r="AD200" s="14"/>
      <c r="AE200" s="14"/>
      <c r="AT200" s="195" t="s">
        <v>130</v>
      </c>
      <c r="AU200" s="195" t="s">
        <v>86</v>
      </c>
      <c r="AV200" s="14" t="s">
        <v>128</v>
      </c>
      <c r="AW200" s="14" t="s">
        <v>32</v>
      </c>
      <c r="AX200" s="14" t="s">
        <v>84</v>
      </c>
      <c r="AY200" s="195" t="s">
        <v>120</v>
      </c>
    </row>
    <row r="201" s="2" customFormat="1" ht="24.15" customHeight="1">
      <c r="A201" s="38"/>
      <c r="B201" s="171"/>
      <c r="C201" s="172" t="s">
        <v>301</v>
      </c>
      <c r="D201" s="172" t="s">
        <v>123</v>
      </c>
      <c r="E201" s="173" t="s">
        <v>302</v>
      </c>
      <c r="F201" s="174" t="s">
        <v>303</v>
      </c>
      <c r="G201" s="175" t="s">
        <v>254</v>
      </c>
      <c r="H201" s="176">
        <v>63.729999999999997</v>
      </c>
      <c r="I201" s="177"/>
      <c r="J201" s="178">
        <f>ROUND(I201*H201,2)</f>
        <v>0</v>
      </c>
      <c r="K201" s="174" t="s">
        <v>127</v>
      </c>
      <c r="L201" s="39"/>
      <c r="M201" s="179" t="s">
        <v>1</v>
      </c>
      <c r="N201" s="180" t="s">
        <v>41</v>
      </c>
      <c r="O201" s="77"/>
      <c r="P201" s="181">
        <f>O201*H201</f>
        <v>0</v>
      </c>
      <c r="Q201" s="181">
        <v>0.00025999999999999998</v>
      </c>
      <c r="R201" s="181">
        <f>Q201*H201</f>
        <v>0.016569799999999999</v>
      </c>
      <c r="S201" s="181">
        <v>0</v>
      </c>
      <c r="T201" s="182">
        <f>S201*H201</f>
        <v>0</v>
      </c>
      <c r="U201" s="38"/>
      <c r="V201" s="38"/>
      <c r="W201" s="38"/>
      <c r="X201" s="38"/>
      <c r="Y201" s="38"/>
      <c r="Z201" s="38"/>
      <c r="AA201" s="38"/>
      <c r="AB201" s="38"/>
      <c r="AC201" s="38"/>
      <c r="AD201" s="38"/>
      <c r="AE201" s="38"/>
      <c r="AR201" s="183" t="s">
        <v>128</v>
      </c>
      <c r="AT201" s="183" t="s">
        <v>123</v>
      </c>
      <c r="AU201" s="183" t="s">
        <v>86</v>
      </c>
      <c r="AY201" s="19" t="s">
        <v>120</v>
      </c>
      <c r="BE201" s="184">
        <f>IF(N201="základní",J201,0)</f>
        <v>0</v>
      </c>
      <c r="BF201" s="184">
        <f>IF(N201="snížená",J201,0)</f>
        <v>0</v>
      </c>
      <c r="BG201" s="184">
        <f>IF(N201="zákl. přenesená",J201,0)</f>
        <v>0</v>
      </c>
      <c r="BH201" s="184">
        <f>IF(N201="sníž. přenesená",J201,0)</f>
        <v>0</v>
      </c>
      <c r="BI201" s="184">
        <f>IF(N201="nulová",J201,0)</f>
        <v>0</v>
      </c>
      <c r="BJ201" s="19" t="s">
        <v>84</v>
      </c>
      <c r="BK201" s="184">
        <f>ROUND(I201*H201,2)</f>
        <v>0</v>
      </c>
      <c r="BL201" s="19" t="s">
        <v>128</v>
      </c>
      <c r="BM201" s="183" t="s">
        <v>304</v>
      </c>
    </row>
    <row r="202" s="13" customFormat="1">
      <c r="A202" s="13"/>
      <c r="B202" s="185"/>
      <c r="C202" s="13"/>
      <c r="D202" s="186" t="s">
        <v>130</v>
      </c>
      <c r="E202" s="187" t="s">
        <v>1</v>
      </c>
      <c r="F202" s="188" t="s">
        <v>165</v>
      </c>
      <c r="G202" s="13"/>
      <c r="H202" s="189">
        <v>63.729999999999997</v>
      </c>
      <c r="I202" s="190"/>
      <c r="J202" s="13"/>
      <c r="K202" s="13"/>
      <c r="L202" s="185"/>
      <c r="M202" s="191"/>
      <c r="N202" s="192"/>
      <c r="O202" s="192"/>
      <c r="P202" s="192"/>
      <c r="Q202" s="192"/>
      <c r="R202" s="192"/>
      <c r="S202" s="192"/>
      <c r="T202" s="193"/>
      <c r="U202" s="13"/>
      <c r="V202" s="13"/>
      <c r="W202" s="13"/>
      <c r="X202" s="13"/>
      <c r="Y202" s="13"/>
      <c r="Z202" s="13"/>
      <c r="AA202" s="13"/>
      <c r="AB202" s="13"/>
      <c r="AC202" s="13"/>
      <c r="AD202" s="13"/>
      <c r="AE202" s="13"/>
      <c r="AT202" s="187" t="s">
        <v>130</v>
      </c>
      <c r="AU202" s="187" t="s">
        <v>86</v>
      </c>
      <c r="AV202" s="13" t="s">
        <v>86</v>
      </c>
      <c r="AW202" s="13" t="s">
        <v>32</v>
      </c>
      <c r="AX202" s="13" t="s">
        <v>84</v>
      </c>
      <c r="AY202" s="187" t="s">
        <v>120</v>
      </c>
    </row>
    <row r="203" s="2" customFormat="1" ht="24.15" customHeight="1">
      <c r="A203" s="38"/>
      <c r="B203" s="171"/>
      <c r="C203" s="172" t="s">
        <v>7</v>
      </c>
      <c r="D203" s="172" t="s">
        <v>123</v>
      </c>
      <c r="E203" s="173" t="s">
        <v>305</v>
      </c>
      <c r="F203" s="174" t="s">
        <v>306</v>
      </c>
      <c r="G203" s="175" t="s">
        <v>254</v>
      </c>
      <c r="H203" s="176">
        <v>63.729999999999997</v>
      </c>
      <c r="I203" s="177"/>
      <c r="J203" s="178">
        <f>ROUND(I203*H203,2)</f>
        <v>0</v>
      </c>
      <c r="K203" s="174" t="s">
        <v>127</v>
      </c>
      <c r="L203" s="39"/>
      <c r="M203" s="179" t="s">
        <v>1</v>
      </c>
      <c r="N203" s="180" t="s">
        <v>41</v>
      </c>
      <c r="O203" s="77"/>
      <c r="P203" s="181">
        <f>O203*H203</f>
        <v>0</v>
      </c>
      <c r="Q203" s="181">
        <v>0.0028400000000000001</v>
      </c>
      <c r="R203" s="181">
        <f>Q203*H203</f>
        <v>0.18099319999999999</v>
      </c>
      <c r="S203" s="181">
        <v>0</v>
      </c>
      <c r="T203" s="182">
        <f>S203*H203</f>
        <v>0</v>
      </c>
      <c r="U203" s="38"/>
      <c r="V203" s="38"/>
      <c r="W203" s="38"/>
      <c r="X203" s="38"/>
      <c r="Y203" s="38"/>
      <c r="Z203" s="38"/>
      <c r="AA203" s="38"/>
      <c r="AB203" s="38"/>
      <c r="AC203" s="38"/>
      <c r="AD203" s="38"/>
      <c r="AE203" s="38"/>
      <c r="AR203" s="183" t="s">
        <v>128</v>
      </c>
      <c r="AT203" s="183" t="s">
        <v>123</v>
      </c>
      <c r="AU203" s="183" t="s">
        <v>86</v>
      </c>
      <c r="AY203" s="19" t="s">
        <v>120</v>
      </c>
      <c r="BE203" s="184">
        <f>IF(N203="základní",J203,0)</f>
        <v>0</v>
      </c>
      <c r="BF203" s="184">
        <f>IF(N203="snížená",J203,0)</f>
        <v>0</v>
      </c>
      <c r="BG203" s="184">
        <f>IF(N203="zákl. přenesená",J203,0)</f>
        <v>0</v>
      </c>
      <c r="BH203" s="184">
        <f>IF(N203="sníž. přenesená",J203,0)</f>
        <v>0</v>
      </c>
      <c r="BI203" s="184">
        <f>IF(N203="nulová",J203,0)</f>
        <v>0</v>
      </c>
      <c r="BJ203" s="19" t="s">
        <v>84</v>
      </c>
      <c r="BK203" s="184">
        <f>ROUND(I203*H203,2)</f>
        <v>0</v>
      </c>
      <c r="BL203" s="19" t="s">
        <v>128</v>
      </c>
      <c r="BM203" s="183" t="s">
        <v>307</v>
      </c>
    </row>
    <row r="204" s="13" customFormat="1">
      <c r="A204" s="13"/>
      <c r="B204" s="185"/>
      <c r="C204" s="13"/>
      <c r="D204" s="186" t="s">
        <v>130</v>
      </c>
      <c r="E204" s="187" t="s">
        <v>1</v>
      </c>
      <c r="F204" s="188" t="s">
        <v>308</v>
      </c>
      <c r="G204" s="13"/>
      <c r="H204" s="189">
        <v>46</v>
      </c>
      <c r="I204" s="190"/>
      <c r="J204" s="13"/>
      <c r="K204" s="13"/>
      <c r="L204" s="185"/>
      <c r="M204" s="191"/>
      <c r="N204" s="192"/>
      <c r="O204" s="192"/>
      <c r="P204" s="192"/>
      <c r="Q204" s="192"/>
      <c r="R204" s="192"/>
      <c r="S204" s="192"/>
      <c r="T204" s="193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187" t="s">
        <v>130</v>
      </c>
      <c r="AU204" s="187" t="s">
        <v>86</v>
      </c>
      <c r="AV204" s="13" t="s">
        <v>86</v>
      </c>
      <c r="AW204" s="13" t="s">
        <v>32</v>
      </c>
      <c r="AX204" s="13" t="s">
        <v>76</v>
      </c>
      <c r="AY204" s="187" t="s">
        <v>120</v>
      </c>
    </row>
    <row r="205" s="13" customFormat="1">
      <c r="A205" s="13"/>
      <c r="B205" s="185"/>
      <c r="C205" s="13"/>
      <c r="D205" s="186" t="s">
        <v>130</v>
      </c>
      <c r="E205" s="187" t="s">
        <v>1</v>
      </c>
      <c r="F205" s="188" t="s">
        <v>309</v>
      </c>
      <c r="G205" s="13"/>
      <c r="H205" s="189">
        <v>-5.3899999999999997</v>
      </c>
      <c r="I205" s="190"/>
      <c r="J205" s="13"/>
      <c r="K205" s="13"/>
      <c r="L205" s="185"/>
      <c r="M205" s="191"/>
      <c r="N205" s="192"/>
      <c r="O205" s="192"/>
      <c r="P205" s="192"/>
      <c r="Q205" s="192"/>
      <c r="R205" s="192"/>
      <c r="S205" s="192"/>
      <c r="T205" s="193"/>
      <c r="U205" s="13"/>
      <c r="V205" s="13"/>
      <c r="W205" s="13"/>
      <c r="X205" s="13"/>
      <c r="Y205" s="13"/>
      <c r="Z205" s="13"/>
      <c r="AA205" s="13"/>
      <c r="AB205" s="13"/>
      <c r="AC205" s="13"/>
      <c r="AD205" s="13"/>
      <c r="AE205" s="13"/>
      <c r="AT205" s="187" t="s">
        <v>130</v>
      </c>
      <c r="AU205" s="187" t="s">
        <v>86</v>
      </c>
      <c r="AV205" s="13" t="s">
        <v>86</v>
      </c>
      <c r="AW205" s="13" t="s">
        <v>32</v>
      </c>
      <c r="AX205" s="13" t="s">
        <v>76</v>
      </c>
      <c r="AY205" s="187" t="s">
        <v>120</v>
      </c>
    </row>
    <row r="206" s="13" customFormat="1">
      <c r="A206" s="13"/>
      <c r="B206" s="185"/>
      <c r="C206" s="13"/>
      <c r="D206" s="186" t="s">
        <v>130</v>
      </c>
      <c r="E206" s="187" t="s">
        <v>1</v>
      </c>
      <c r="F206" s="188" t="s">
        <v>310</v>
      </c>
      <c r="G206" s="13"/>
      <c r="H206" s="189">
        <v>0.68500000000000005</v>
      </c>
      <c r="I206" s="190"/>
      <c r="J206" s="13"/>
      <c r="K206" s="13"/>
      <c r="L206" s="185"/>
      <c r="M206" s="191"/>
      <c r="N206" s="192"/>
      <c r="O206" s="192"/>
      <c r="P206" s="192"/>
      <c r="Q206" s="192"/>
      <c r="R206" s="192"/>
      <c r="S206" s="192"/>
      <c r="T206" s="193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187" t="s">
        <v>130</v>
      </c>
      <c r="AU206" s="187" t="s">
        <v>86</v>
      </c>
      <c r="AV206" s="13" t="s">
        <v>86</v>
      </c>
      <c r="AW206" s="13" t="s">
        <v>32</v>
      </c>
      <c r="AX206" s="13" t="s">
        <v>76</v>
      </c>
      <c r="AY206" s="187" t="s">
        <v>120</v>
      </c>
    </row>
    <row r="207" s="13" customFormat="1">
      <c r="A207" s="13"/>
      <c r="B207" s="185"/>
      <c r="C207" s="13"/>
      <c r="D207" s="186" t="s">
        <v>130</v>
      </c>
      <c r="E207" s="187" t="s">
        <v>1</v>
      </c>
      <c r="F207" s="188" t="s">
        <v>311</v>
      </c>
      <c r="G207" s="13"/>
      <c r="H207" s="189">
        <v>27.140000000000001</v>
      </c>
      <c r="I207" s="190"/>
      <c r="J207" s="13"/>
      <c r="K207" s="13"/>
      <c r="L207" s="185"/>
      <c r="M207" s="191"/>
      <c r="N207" s="192"/>
      <c r="O207" s="192"/>
      <c r="P207" s="192"/>
      <c r="Q207" s="192"/>
      <c r="R207" s="192"/>
      <c r="S207" s="192"/>
      <c r="T207" s="193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187" t="s">
        <v>130</v>
      </c>
      <c r="AU207" s="187" t="s">
        <v>86</v>
      </c>
      <c r="AV207" s="13" t="s">
        <v>86</v>
      </c>
      <c r="AW207" s="13" t="s">
        <v>32</v>
      </c>
      <c r="AX207" s="13" t="s">
        <v>76</v>
      </c>
      <c r="AY207" s="187" t="s">
        <v>120</v>
      </c>
    </row>
    <row r="208" s="13" customFormat="1">
      <c r="A208" s="13"/>
      <c r="B208" s="185"/>
      <c r="C208" s="13"/>
      <c r="D208" s="186" t="s">
        <v>130</v>
      </c>
      <c r="E208" s="187" t="s">
        <v>1</v>
      </c>
      <c r="F208" s="188" t="s">
        <v>309</v>
      </c>
      <c r="G208" s="13"/>
      <c r="H208" s="189">
        <v>-5.3899999999999997</v>
      </c>
      <c r="I208" s="190"/>
      <c r="J208" s="13"/>
      <c r="K208" s="13"/>
      <c r="L208" s="185"/>
      <c r="M208" s="191"/>
      <c r="N208" s="192"/>
      <c r="O208" s="192"/>
      <c r="P208" s="192"/>
      <c r="Q208" s="192"/>
      <c r="R208" s="192"/>
      <c r="S208" s="192"/>
      <c r="T208" s="193"/>
      <c r="U208" s="13"/>
      <c r="V208" s="13"/>
      <c r="W208" s="13"/>
      <c r="X208" s="13"/>
      <c r="Y208" s="13"/>
      <c r="Z208" s="13"/>
      <c r="AA208" s="13"/>
      <c r="AB208" s="13"/>
      <c r="AC208" s="13"/>
      <c r="AD208" s="13"/>
      <c r="AE208" s="13"/>
      <c r="AT208" s="187" t="s">
        <v>130</v>
      </c>
      <c r="AU208" s="187" t="s">
        <v>86</v>
      </c>
      <c r="AV208" s="13" t="s">
        <v>86</v>
      </c>
      <c r="AW208" s="13" t="s">
        <v>32</v>
      </c>
      <c r="AX208" s="13" t="s">
        <v>76</v>
      </c>
      <c r="AY208" s="187" t="s">
        <v>120</v>
      </c>
    </row>
    <row r="209" s="13" customFormat="1">
      <c r="A209" s="13"/>
      <c r="B209" s="185"/>
      <c r="C209" s="13"/>
      <c r="D209" s="186" t="s">
        <v>130</v>
      </c>
      <c r="E209" s="187" t="s">
        <v>1</v>
      </c>
      <c r="F209" s="188" t="s">
        <v>310</v>
      </c>
      <c r="G209" s="13"/>
      <c r="H209" s="189">
        <v>0.68500000000000005</v>
      </c>
      <c r="I209" s="190"/>
      <c r="J209" s="13"/>
      <c r="K209" s="13"/>
      <c r="L209" s="185"/>
      <c r="M209" s="191"/>
      <c r="N209" s="192"/>
      <c r="O209" s="192"/>
      <c r="P209" s="192"/>
      <c r="Q209" s="192"/>
      <c r="R209" s="192"/>
      <c r="S209" s="192"/>
      <c r="T209" s="193"/>
      <c r="U209" s="13"/>
      <c r="V209" s="13"/>
      <c r="W209" s="13"/>
      <c r="X209" s="13"/>
      <c r="Y209" s="13"/>
      <c r="Z209" s="13"/>
      <c r="AA209" s="13"/>
      <c r="AB209" s="13"/>
      <c r="AC209" s="13"/>
      <c r="AD209" s="13"/>
      <c r="AE209" s="13"/>
      <c r="AT209" s="187" t="s">
        <v>130</v>
      </c>
      <c r="AU209" s="187" t="s">
        <v>86</v>
      </c>
      <c r="AV209" s="13" t="s">
        <v>86</v>
      </c>
      <c r="AW209" s="13" t="s">
        <v>32</v>
      </c>
      <c r="AX209" s="13" t="s">
        <v>76</v>
      </c>
      <c r="AY209" s="187" t="s">
        <v>120</v>
      </c>
    </row>
    <row r="210" s="14" customFormat="1">
      <c r="A210" s="14"/>
      <c r="B210" s="194"/>
      <c r="C210" s="14"/>
      <c r="D210" s="186" t="s">
        <v>130</v>
      </c>
      <c r="E210" s="195" t="s">
        <v>165</v>
      </c>
      <c r="F210" s="196" t="s">
        <v>133</v>
      </c>
      <c r="G210" s="14"/>
      <c r="H210" s="197">
        <v>63.729999999999997</v>
      </c>
      <c r="I210" s="198"/>
      <c r="J210" s="14"/>
      <c r="K210" s="14"/>
      <c r="L210" s="194"/>
      <c r="M210" s="199"/>
      <c r="N210" s="200"/>
      <c r="O210" s="200"/>
      <c r="P210" s="200"/>
      <c r="Q210" s="200"/>
      <c r="R210" s="200"/>
      <c r="S210" s="200"/>
      <c r="T210" s="201"/>
      <c r="U210" s="14"/>
      <c r="V210" s="14"/>
      <c r="W210" s="14"/>
      <c r="X210" s="14"/>
      <c r="Y210" s="14"/>
      <c r="Z210" s="14"/>
      <c r="AA210" s="14"/>
      <c r="AB210" s="14"/>
      <c r="AC210" s="14"/>
      <c r="AD210" s="14"/>
      <c r="AE210" s="14"/>
      <c r="AT210" s="195" t="s">
        <v>130</v>
      </c>
      <c r="AU210" s="195" t="s">
        <v>86</v>
      </c>
      <c r="AV210" s="14" t="s">
        <v>128</v>
      </c>
      <c r="AW210" s="14" t="s">
        <v>32</v>
      </c>
      <c r="AX210" s="14" t="s">
        <v>84</v>
      </c>
      <c r="AY210" s="195" t="s">
        <v>120</v>
      </c>
    </row>
    <row r="211" s="2" customFormat="1" ht="21.75" customHeight="1">
      <c r="A211" s="38"/>
      <c r="B211" s="171"/>
      <c r="C211" s="172" t="s">
        <v>312</v>
      </c>
      <c r="D211" s="172" t="s">
        <v>123</v>
      </c>
      <c r="E211" s="173" t="s">
        <v>313</v>
      </c>
      <c r="F211" s="174" t="s">
        <v>314</v>
      </c>
      <c r="G211" s="175" t="s">
        <v>254</v>
      </c>
      <c r="H211" s="176">
        <v>60.109999999999999</v>
      </c>
      <c r="I211" s="177"/>
      <c r="J211" s="178">
        <f>ROUND(I211*H211,2)</f>
        <v>0</v>
      </c>
      <c r="K211" s="174" t="s">
        <v>127</v>
      </c>
      <c r="L211" s="39"/>
      <c r="M211" s="179" t="s">
        <v>1</v>
      </c>
      <c r="N211" s="180" t="s">
        <v>41</v>
      </c>
      <c r="O211" s="77"/>
      <c r="P211" s="181">
        <f>O211*H211</f>
        <v>0</v>
      </c>
      <c r="Q211" s="181">
        <v>0.0043800000000000002</v>
      </c>
      <c r="R211" s="181">
        <f>Q211*H211</f>
        <v>0.26328180000000001</v>
      </c>
      <c r="S211" s="181">
        <v>0</v>
      </c>
      <c r="T211" s="182">
        <f>S211*H211</f>
        <v>0</v>
      </c>
      <c r="U211" s="38"/>
      <c r="V211" s="38"/>
      <c r="W211" s="38"/>
      <c r="X211" s="38"/>
      <c r="Y211" s="38"/>
      <c r="Z211" s="38"/>
      <c r="AA211" s="38"/>
      <c r="AB211" s="38"/>
      <c r="AC211" s="38"/>
      <c r="AD211" s="38"/>
      <c r="AE211" s="38"/>
      <c r="AR211" s="183" t="s">
        <v>128</v>
      </c>
      <c r="AT211" s="183" t="s">
        <v>123</v>
      </c>
      <c r="AU211" s="183" t="s">
        <v>86</v>
      </c>
      <c r="AY211" s="19" t="s">
        <v>120</v>
      </c>
      <c r="BE211" s="184">
        <f>IF(N211="základní",J211,0)</f>
        <v>0</v>
      </c>
      <c r="BF211" s="184">
        <f>IF(N211="snížená",J211,0)</f>
        <v>0</v>
      </c>
      <c r="BG211" s="184">
        <f>IF(N211="zákl. přenesená",J211,0)</f>
        <v>0</v>
      </c>
      <c r="BH211" s="184">
        <f>IF(N211="sníž. přenesená",J211,0)</f>
        <v>0</v>
      </c>
      <c r="BI211" s="184">
        <f>IF(N211="nulová",J211,0)</f>
        <v>0</v>
      </c>
      <c r="BJ211" s="19" t="s">
        <v>84</v>
      </c>
      <c r="BK211" s="184">
        <f>ROUND(I211*H211,2)</f>
        <v>0</v>
      </c>
      <c r="BL211" s="19" t="s">
        <v>128</v>
      </c>
      <c r="BM211" s="183" t="s">
        <v>315</v>
      </c>
    </row>
    <row r="212" s="13" customFormat="1">
      <c r="A212" s="13"/>
      <c r="B212" s="185"/>
      <c r="C212" s="13"/>
      <c r="D212" s="186" t="s">
        <v>130</v>
      </c>
      <c r="E212" s="187" t="s">
        <v>1</v>
      </c>
      <c r="F212" s="188" t="s">
        <v>316</v>
      </c>
      <c r="G212" s="13"/>
      <c r="H212" s="189">
        <v>60.109999999999999</v>
      </c>
      <c r="I212" s="190"/>
      <c r="J212" s="13"/>
      <c r="K212" s="13"/>
      <c r="L212" s="185"/>
      <c r="M212" s="191"/>
      <c r="N212" s="192"/>
      <c r="O212" s="192"/>
      <c r="P212" s="192"/>
      <c r="Q212" s="192"/>
      <c r="R212" s="192"/>
      <c r="S212" s="192"/>
      <c r="T212" s="193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187" t="s">
        <v>130</v>
      </c>
      <c r="AU212" s="187" t="s">
        <v>86</v>
      </c>
      <c r="AV212" s="13" t="s">
        <v>86</v>
      </c>
      <c r="AW212" s="13" t="s">
        <v>32</v>
      </c>
      <c r="AX212" s="13" t="s">
        <v>84</v>
      </c>
      <c r="AY212" s="187" t="s">
        <v>120</v>
      </c>
    </row>
    <row r="213" s="2" customFormat="1" ht="24.15" customHeight="1">
      <c r="A213" s="38"/>
      <c r="B213" s="171"/>
      <c r="C213" s="172" t="s">
        <v>317</v>
      </c>
      <c r="D213" s="172" t="s">
        <v>123</v>
      </c>
      <c r="E213" s="173" t="s">
        <v>318</v>
      </c>
      <c r="F213" s="174" t="s">
        <v>319</v>
      </c>
      <c r="G213" s="175" t="s">
        <v>254</v>
      </c>
      <c r="H213" s="176">
        <v>60.109999999999999</v>
      </c>
      <c r="I213" s="177"/>
      <c r="J213" s="178">
        <f>ROUND(I213*H213,2)</f>
        <v>0</v>
      </c>
      <c r="K213" s="174" t="s">
        <v>127</v>
      </c>
      <c r="L213" s="39"/>
      <c r="M213" s="179" t="s">
        <v>1</v>
      </c>
      <c r="N213" s="180" t="s">
        <v>41</v>
      </c>
      <c r="O213" s="77"/>
      <c r="P213" s="181">
        <f>O213*H213</f>
        <v>0</v>
      </c>
      <c r="Q213" s="181">
        <v>0.00022000000000000001</v>
      </c>
      <c r="R213" s="181">
        <f>Q213*H213</f>
        <v>0.0132242</v>
      </c>
      <c r="S213" s="181">
        <v>0</v>
      </c>
      <c r="T213" s="182">
        <f>S213*H213</f>
        <v>0</v>
      </c>
      <c r="U213" s="38"/>
      <c r="V213" s="38"/>
      <c r="W213" s="38"/>
      <c r="X213" s="38"/>
      <c r="Y213" s="38"/>
      <c r="Z213" s="38"/>
      <c r="AA213" s="38"/>
      <c r="AB213" s="38"/>
      <c r="AC213" s="38"/>
      <c r="AD213" s="38"/>
      <c r="AE213" s="38"/>
      <c r="AR213" s="183" t="s">
        <v>128</v>
      </c>
      <c r="AT213" s="183" t="s">
        <v>123</v>
      </c>
      <c r="AU213" s="183" t="s">
        <v>86</v>
      </c>
      <c r="AY213" s="19" t="s">
        <v>120</v>
      </c>
      <c r="BE213" s="184">
        <f>IF(N213="základní",J213,0)</f>
        <v>0</v>
      </c>
      <c r="BF213" s="184">
        <f>IF(N213="snížená",J213,0)</f>
        <v>0</v>
      </c>
      <c r="BG213" s="184">
        <f>IF(N213="zákl. přenesená",J213,0)</f>
        <v>0</v>
      </c>
      <c r="BH213" s="184">
        <f>IF(N213="sníž. přenesená",J213,0)</f>
        <v>0</v>
      </c>
      <c r="BI213" s="184">
        <f>IF(N213="nulová",J213,0)</f>
        <v>0</v>
      </c>
      <c r="BJ213" s="19" t="s">
        <v>84</v>
      </c>
      <c r="BK213" s="184">
        <f>ROUND(I213*H213,2)</f>
        <v>0</v>
      </c>
      <c r="BL213" s="19" t="s">
        <v>128</v>
      </c>
      <c r="BM213" s="183" t="s">
        <v>320</v>
      </c>
    </row>
    <row r="214" s="13" customFormat="1">
      <c r="A214" s="13"/>
      <c r="B214" s="185"/>
      <c r="C214" s="13"/>
      <c r="D214" s="186" t="s">
        <v>130</v>
      </c>
      <c r="E214" s="187" t="s">
        <v>1</v>
      </c>
      <c r="F214" s="188" t="s">
        <v>316</v>
      </c>
      <c r="G214" s="13"/>
      <c r="H214" s="189">
        <v>60.109999999999999</v>
      </c>
      <c r="I214" s="190"/>
      <c r="J214" s="13"/>
      <c r="K214" s="13"/>
      <c r="L214" s="185"/>
      <c r="M214" s="191"/>
      <c r="N214" s="192"/>
      <c r="O214" s="192"/>
      <c r="P214" s="192"/>
      <c r="Q214" s="192"/>
      <c r="R214" s="192"/>
      <c r="S214" s="192"/>
      <c r="T214" s="193"/>
      <c r="U214" s="13"/>
      <c r="V214" s="13"/>
      <c r="W214" s="13"/>
      <c r="X214" s="13"/>
      <c r="Y214" s="13"/>
      <c r="Z214" s="13"/>
      <c r="AA214" s="13"/>
      <c r="AB214" s="13"/>
      <c r="AC214" s="13"/>
      <c r="AD214" s="13"/>
      <c r="AE214" s="13"/>
      <c r="AT214" s="187" t="s">
        <v>130</v>
      </c>
      <c r="AU214" s="187" t="s">
        <v>86</v>
      </c>
      <c r="AV214" s="13" t="s">
        <v>86</v>
      </c>
      <c r="AW214" s="13" t="s">
        <v>32</v>
      </c>
      <c r="AX214" s="13" t="s">
        <v>84</v>
      </c>
      <c r="AY214" s="187" t="s">
        <v>120</v>
      </c>
    </row>
    <row r="215" s="2" customFormat="1" ht="24.15" customHeight="1">
      <c r="A215" s="38"/>
      <c r="B215" s="171"/>
      <c r="C215" s="172" t="s">
        <v>321</v>
      </c>
      <c r="D215" s="172" t="s">
        <v>123</v>
      </c>
      <c r="E215" s="173" t="s">
        <v>322</v>
      </c>
      <c r="F215" s="174" t="s">
        <v>323</v>
      </c>
      <c r="G215" s="175" t="s">
        <v>254</v>
      </c>
      <c r="H215" s="176">
        <v>53.539999999999999</v>
      </c>
      <c r="I215" s="177"/>
      <c r="J215" s="178">
        <f>ROUND(I215*H215,2)</f>
        <v>0</v>
      </c>
      <c r="K215" s="174" t="s">
        <v>127</v>
      </c>
      <c r="L215" s="39"/>
      <c r="M215" s="179" t="s">
        <v>1</v>
      </c>
      <c r="N215" s="180" t="s">
        <v>41</v>
      </c>
      <c r="O215" s="77"/>
      <c r="P215" s="181">
        <f>O215*H215</f>
        <v>0</v>
      </c>
      <c r="Q215" s="181">
        <v>0.0028</v>
      </c>
      <c r="R215" s="181">
        <f>Q215*H215</f>
        <v>0.14991199999999999</v>
      </c>
      <c r="S215" s="181">
        <v>0</v>
      </c>
      <c r="T215" s="182">
        <f>S215*H215</f>
        <v>0</v>
      </c>
      <c r="U215" s="38"/>
      <c r="V215" s="38"/>
      <c r="W215" s="38"/>
      <c r="X215" s="38"/>
      <c r="Y215" s="38"/>
      <c r="Z215" s="38"/>
      <c r="AA215" s="38"/>
      <c r="AB215" s="38"/>
      <c r="AC215" s="38"/>
      <c r="AD215" s="38"/>
      <c r="AE215" s="38"/>
      <c r="AR215" s="183" t="s">
        <v>128</v>
      </c>
      <c r="AT215" s="183" t="s">
        <v>123</v>
      </c>
      <c r="AU215" s="183" t="s">
        <v>86</v>
      </c>
      <c r="AY215" s="19" t="s">
        <v>120</v>
      </c>
      <c r="BE215" s="184">
        <f>IF(N215="základní",J215,0)</f>
        <v>0</v>
      </c>
      <c r="BF215" s="184">
        <f>IF(N215="snížená",J215,0)</f>
        <v>0</v>
      </c>
      <c r="BG215" s="184">
        <f>IF(N215="zákl. přenesená",J215,0)</f>
        <v>0</v>
      </c>
      <c r="BH215" s="184">
        <f>IF(N215="sníž. přenesená",J215,0)</f>
        <v>0</v>
      </c>
      <c r="BI215" s="184">
        <f>IF(N215="nulová",J215,0)</f>
        <v>0</v>
      </c>
      <c r="BJ215" s="19" t="s">
        <v>84</v>
      </c>
      <c r="BK215" s="184">
        <f>ROUND(I215*H215,2)</f>
        <v>0</v>
      </c>
      <c r="BL215" s="19" t="s">
        <v>128</v>
      </c>
      <c r="BM215" s="183" t="s">
        <v>324</v>
      </c>
    </row>
    <row r="216" s="13" customFormat="1">
      <c r="A216" s="13"/>
      <c r="B216" s="185"/>
      <c r="C216" s="13"/>
      <c r="D216" s="186" t="s">
        <v>130</v>
      </c>
      <c r="E216" s="187" t="s">
        <v>1</v>
      </c>
      <c r="F216" s="188" t="s">
        <v>325</v>
      </c>
      <c r="G216" s="13"/>
      <c r="H216" s="189">
        <v>32.640000000000001</v>
      </c>
      <c r="I216" s="190"/>
      <c r="J216" s="13"/>
      <c r="K216" s="13"/>
      <c r="L216" s="185"/>
      <c r="M216" s="191"/>
      <c r="N216" s="192"/>
      <c r="O216" s="192"/>
      <c r="P216" s="192"/>
      <c r="Q216" s="192"/>
      <c r="R216" s="192"/>
      <c r="S216" s="192"/>
      <c r="T216" s="193"/>
      <c r="U216" s="13"/>
      <c r="V216" s="13"/>
      <c r="W216" s="13"/>
      <c r="X216" s="13"/>
      <c r="Y216" s="13"/>
      <c r="Z216" s="13"/>
      <c r="AA216" s="13"/>
      <c r="AB216" s="13"/>
      <c r="AC216" s="13"/>
      <c r="AD216" s="13"/>
      <c r="AE216" s="13"/>
      <c r="AT216" s="187" t="s">
        <v>130</v>
      </c>
      <c r="AU216" s="187" t="s">
        <v>86</v>
      </c>
      <c r="AV216" s="13" t="s">
        <v>86</v>
      </c>
      <c r="AW216" s="13" t="s">
        <v>32</v>
      </c>
      <c r="AX216" s="13" t="s">
        <v>76</v>
      </c>
      <c r="AY216" s="187" t="s">
        <v>120</v>
      </c>
    </row>
    <row r="217" s="13" customFormat="1">
      <c r="A217" s="13"/>
      <c r="B217" s="185"/>
      <c r="C217" s="13"/>
      <c r="D217" s="186" t="s">
        <v>130</v>
      </c>
      <c r="E217" s="187" t="s">
        <v>1</v>
      </c>
      <c r="F217" s="188" t="s">
        <v>326</v>
      </c>
      <c r="G217" s="13"/>
      <c r="H217" s="189">
        <v>31.68</v>
      </c>
      <c r="I217" s="190"/>
      <c r="J217" s="13"/>
      <c r="K217" s="13"/>
      <c r="L217" s="185"/>
      <c r="M217" s="191"/>
      <c r="N217" s="192"/>
      <c r="O217" s="192"/>
      <c r="P217" s="192"/>
      <c r="Q217" s="192"/>
      <c r="R217" s="192"/>
      <c r="S217" s="192"/>
      <c r="T217" s="193"/>
      <c r="U217" s="13"/>
      <c r="V217" s="13"/>
      <c r="W217" s="13"/>
      <c r="X217" s="13"/>
      <c r="Y217" s="13"/>
      <c r="Z217" s="13"/>
      <c r="AA217" s="13"/>
      <c r="AB217" s="13"/>
      <c r="AC217" s="13"/>
      <c r="AD217" s="13"/>
      <c r="AE217" s="13"/>
      <c r="AT217" s="187" t="s">
        <v>130</v>
      </c>
      <c r="AU217" s="187" t="s">
        <v>86</v>
      </c>
      <c r="AV217" s="13" t="s">
        <v>86</v>
      </c>
      <c r="AW217" s="13" t="s">
        <v>32</v>
      </c>
      <c r="AX217" s="13" t="s">
        <v>76</v>
      </c>
      <c r="AY217" s="187" t="s">
        <v>120</v>
      </c>
    </row>
    <row r="218" s="13" customFormat="1">
      <c r="A218" s="13"/>
      <c r="B218" s="185"/>
      <c r="C218" s="13"/>
      <c r="D218" s="186" t="s">
        <v>130</v>
      </c>
      <c r="E218" s="187" t="s">
        <v>1</v>
      </c>
      <c r="F218" s="188" t="s">
        <v>327</v>
      </c>
      <c r="G218" s="13"/>
      <c r="H218" s="189">
        <v>-10.779999999999999</v>
      </c>
      <c r="I218" s="190"/>
      <c r="J218" s="13"/>
      <c r="K218" s="13"/>
      <c r="L218" s="185"/>
      <c r="M218" s="191"/>
      <c r="N218" s="192"/>
      <c r="O218" s="192"/>
      <c r="P218" s="192"/>
      <c r="Q218" s="192"/>
      <c r="R218" s="192"/>
      <c r="S218" s="192"/>
      <c r="T218" s="193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187" t="s">
        <v>130</v>
      </c>
      <c r="AU218" s="187" t="s">
        <v>86</v>
      </c>
      <c r="AV218" s="13" t="s">
        <v>86</v>
      </c>
      <c r="AW218" s="13" t="s">
        <v>32</v>
      </c>
      <c r="AX218" s="13" t="s">
        <v>76</v>
      </c>
      <c r="AY218" s="187" t="s">
        <v>120</v>
      </c>
    </row>
    <row r="219" s="14" customFormat="1">
      <c r="A219" s="14"/>
      <c r="B219" s="194"/>
      <c r="C219" s="14"/>
      <c r="D219" s="186" t="s">
        <v>130</v>
      </c>
      <c r="E219" s="195" t="s">
        <v>167</v>
      </c>
      <c r="F219" s="196" t="s">
        <v>133</v>
      </c>
      <c r="G219" s="14"/>
      <c r="H219" s="197">
        <v>53.539999999999999</v>
      </c>
      <c r="I219" s="198"/>
      <c r="J219" s="14"/>
      <c r="K219" s="14"/>
      <c r="L219" s="194"/>
      <c r="M219" s="199"/>
      <c r="N219" s="200"/>
      <c r="O219" s="200"/>
      <c r="P219" s="200"/>
      <c r="Q219" s="200"/>
      <c r="R219" s="200"/>
      <c r="S219" s="200"/>
      <c r="T219" s="201"/>
      <c r="U219" s="14"/>
      <c r="V219" s="14"/>
      <c r="W219" s="14"/>
      <c r="X219" s="14"/>
      <c r="Y219" s="14"/>
      <c r="Z219" s="14"/>
      <c r="AA219" s="14"/>
      <c r="AB219" s="14"/>
      <c r="AC219" s="14"/>
      <c r="AD219" s="14"/>
      <c r="AE219" s="14"/>
      <c r="AT219" s="195" t="s">
        <v>130</v>
      </c>
      <c r="AU219" s="195" t="s">
        <v>86</v>
      </c>
      <c r="AV219" s="14" t="s">
        <v>128</v>
      </c>
      <c r="AW219" s="14" t="s">
        <v>32</v>
      </c>
      <c r="AX219" s="14" t="s">
        <v>84</v>
      </c>
      <c r="AY219" s="195" t="s">
        <v>120</v>
      </c>
    </row>
    <row r="220" s="2" customFormat="1" ht="24.15" customHeight="1">
      <c r="A220" s="38"/>
      <c r="B220" s="171"/>
      <c r="C220" s="172" t="s">
        <v>328</v>
      </c>
      <c r="D220" s="172" t="s">
        <v>123</v>
      </c>
      <c r="E220" s="173" t="s">
        <v>329</v>
      </c>
      <c r="F220" s="174" t="s">
        <v>330</v>
      </c>
      <c r="G220" s="175" t="s">
        <v>254</v>
      </c>
      <c r="H220" s="176">
        <v>6.5700000000000003</v>
      </c>
      <c r="I220" s="177"/>
      <c r="J220" s="178">
        <f>ROUND(I220*H220,2)</f>
        <v>0</v>
      </c>
      <c r="K220" s="174" t="s">
        <v>127</v>
      </c>
      <c r="L220" s="39"/>
      <c r="M220" s="179" t="s">
        <v>1</v>
      </c>
      <c r="N220" s="180" t="s">
        <v>41</v>
      </c>
      <c r="O220" s="77"/>
      <c r="P220" s="181">
        <f>O220*H220</f>
        <v>0</v>
      </c>
      <c r="Q220" s="181">
        <v>0.0057000000000000002</v>
      </c>
      <c r="R220" s="181">
        <f>Q220*H220</f>
        <v>0.037449000000000003</v>
      </c>
      <c r="S220" s="181">
        <v>0</v>
      </c>
      <c r="T220" s="182">
        <f>S220*H220</f>
        <v>0</v>
      </c>
      <c r="U220" s="38"/>
      <c r="V220" s="38"/>
      <c r="W220" s="38"/>
      <c r="X220" s="38"/>
      <c r="Y220" s="38"/>
      <c r="Z220" s="38"/>
      <c r="AA220" s="38"/>
      <c r="AB220" s="38"/>
      <c r="AC220" s="38"/>
      <c r="AD220" s="38"/>
      <c r="AE220" s="38"/>
      <c r="AR220" s="183" t="s">
        <v>128</v>
      </c>
      <c r="AT220" s="183" t="s">
        <v>123</v>
      </c>
      <c r="AU220" s="183" t="s">
        <v>86</v>
      </c>
      <c r="AY220" s="19" t="s">
        <v>120</v>
      </c>
      <c r="BE220" s="184">
        <f>IF(N220="základní",J220,0)</f>
        <v>0</v>
      </c>
      <c r="BF220" s="184">
        <f>IF(N220="snížená",J220,0)</f>
        <v>0</v>
      </c>
      <c r="BG220" s="184">
        <f>IF(N220="zákl. přenesená",J220,0)</f>
        <v>0</v>
      </c>
      <c r="BH220" s="184">
        <f>IF(N220="sníž. přenesená",J220,0)</f>
        <v>0</v>
      </c>
      <c r="BI220" s="184">
        <f>IF(N220="nulová",J220,0)</f>
        <v>0</v>
      </c>
      <c r="BJ220" s="19" t="s">
        <v>84</v>
      </c>
      <c r="BK220" s="184">
        <f>ROUND(I220*H220,2)</f>
        <v>0</v>
      </c>
      <c r="BL220" s="19" t="s">
        <v>128</v>
      </c>
      <c r="BM220" s="183" t="s">
        <v>331</v>
      </c>
    </row>
    <row r="221" s="15" customFormat="1">
      <c r="A221" s="15"/>
      <c r="B221" s="208"/>
      <c r="C221" s="15"/>
      <c r="D221" s="186" t="s">
        <v>130</v>
      </c>
      <c r="E221" s="209" t="s">
        <v>1</v>
      </c>
      <c r="F221" s="210" t="s">
        <v>332</v>
      </c>
      <c r="G221" s="15"/>
      <c r="H221" s="209" t="s">
        <v>1</v>
      </c>
      <c r="I221" s="211"/>
      <c r="J221" s="15"/>
      <c r="K221" s="15"/>
      <c r="L221" s="208"/>
      <c r="M221" s="212"/>
      <c r="N221" s="213"/>
      <c r="O221" s="213"/>
      <c r="P221" s="213"/>
      <c r="Q221" s="213"/>
      <c r="R221" s="213"/>
      <c r="S221" s="213"/>
      <c r="T221" s="214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09" t="s">
        <v>130</v>
      </c>
      <c r="AU221" s="209" t="s">
        <v>86</v>
      </c>
      <c r="AV221" s="15" t="s">
        <v>84</v>
      </c>
      <c r="AW221" s="15" t="s">
        <v>32</v>
      </c>
      <c r="AX221" s="15" t="s">
        <v>76</v>
      </c>
      <c r="AY221" s="209" t="s">
        <v>120</v>
      </c>
    </row>
    <row r="222" s="13" customFormat="1">
      <c r="A222" s="13"/>
      <c r="B222" s="185"/>
      <c r="C222" s="13"/>
      <c r="D222" s="186" t="s">
        <v>130</v>
      </c>
      <c r="E222" s="187" t="s">
        <v>1</v>
      </c>
      <c r="F222" s="188" t="s">
        <v>333</v>
      </c>
      <c r="G222" s="13"/>
      <c r="H222" s="189">
        <v>6.5700000000000003</v>
      </c>
      <c r="I222" s="190"/>
      <c r="J222" s="13"/>
      <c r="K222" s="13"/>
      <c r="L222" s="185"/>
      <c r="M222" s="191"/>
      <c r="N222" s="192"/>
      <c r="O222" s="192"/>
      <c r="P222" s="192"/>
      <c r="Q222" s="192"/>
      <c r="R222" s="192"/>
      <c r="S222" s="192"/>
      <c r="T222" s="193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187" t="s">
        <v>130</v>
      </c>
      <c r="AU222" s="187" t="s">
        <v>86</v>
      </c>
      <c r="AV222" s="13" t="s">
        <v>86</v>
      </c>
      <c r="AW222" s="13" t="s">
        <v>32</v>
      </c>
      <c r="AX222" s="13" t="s">
        <v>76</v>
      </c>
      <c r="AY222" s="187" t="s">
        <v>120</v>
      </c>
    </row>
    <row r="223" s="14" customFormat="1">
      <c r="A223" s="14"/>
      <c r="B223" s="194"/>
      <c r="C223" s="14"/>
      <c r="D223" s="186" t="s">
        <v>130</v>
      </c>
      <c r="E223" s="195" t="s">
        <v>169</v>
      </c>
      <c r="F223" s="196" t="s">
        <v>133</v>
      </c>
      <c r="G223" s="14"/>
      <c r="H223" s="197">
        <v>6.5700000000000003</v>
      </c>
      <c r="I223" s="198"/>
      <c r="J223" s="14"/>
      <c r="K223" s="14"/>
      <c r="L223" s="194"/>
      <c r="M223" s="199"/>
      <c r="N223" s="200"/>
      <c r="O223" s="200"/>
      <c r="P223" s="200"/>
      <c r="Q223" s="200"/>
      <c r="R223" s="200"/>
      <c r="S223" s="200"/>
      <c r="T223" s="201"/>
      <c r="U223" s="14"/>
      <c r="V223" s="14"/>
      <c r="W223" s="14"/>
      <c r="X223" s="14"/>
      <c r="Y223" s="14"/>
      <c r="Z223" s="14"/>
      <c r="AA223" s="14"/>
      <c r="AB223" s="14"/>
      <c r="AC223" s="14"/>
      <c r="AD223" s="14"/>
      <c r="AE223" s="14"/>
      <c r="AT223" s="195" t="s">
        <v>130</v>
      </c>
      <c r="AU223" s="195" t="s">
        <v>86</v>
      </c>
      <c r="AV223" s="14" t="s">
        <v>128</v>
      </c>
      <c r="AW223" s="14" t="s">
        <v>32</v>
      </c>
      <c r="AX223" s="14" t="s">
        <v>84</v>
      </c>
      <c r="AY223" s="195" t="s">
        <v>120</v>
      </c>
    </row>
    <row r="224" s="2" customFormat="1" ht="33" customHeight="1">
      <c r="A224" s="38"/>
      <c r="B224" s="171"/>
      <c r="C224" s="172" t="s">
        <v>334</v>
      </c>
      <c r="D224" s="172" t="s">
        <v>123</v>
      </c>
      <c r="E224" s="173" t="s">
        <v>335</v>
      </c>
      <c r="F224" s="174" t="s">
        <v>336</v>
      </c>
      <c r="G224" s="175" t="s">
        <v>126</v>
      </c>
      <c r="H224" s="176">
        <v>4.1580000000000004</v>
      </c>
      <c r="I224" s="177"/>
      <c r="J224" s="178">
        <f>ROUND(I224*H224,2)</f>
        <v>0</v>
      </c>
      <c r="K224" s="174" t="s">
        <v>127</v>
      </c>
      <c r="L224" s="39"/>
      <c r="M224" s="179" t="s">
        <v>1</v>
      </c>
      <c r="N224" s="180" t="s">
        <v>41</v>
      </c>
      <c r="O224" s="77"/>
      <c r="P224" s="181">
        <f>O224*H224</f>
        <v>0</v>
      </c>
      <c r="Q224" s="181">
        <v>2.5018699999999998</v>
      </c>
      <c r="R224" s="181">
        <f>Q224*H224</f>
        <v>10.402775460000001</v>
      </c>
      <c r="S224" s="181">
        <v>0</v>
      </c>
      <c r="T224" s="182">
        <f>S224*H224</f>
        <v>0</v>
      </c>
      <c r="U224" s="38"/>
      <c r="V224" s="38"/>
      <c r="W224" s="38"/>
      <c r="X224" s="38"/>
      <c r="Y224" s="38"/>
      <c r="Z224" s="38"/>
      <c r="AA224" s="38"/>
      <c r="AB224" s="38"/>
      <c r="AC224" s="38"/>
      <c r="AD224" s="38"/>
      <c r="AE224" s="38"/>
      <c r="AR224" s="183" t="s">
        <v>128</v>
      </c>
      <c r="AT224" s="183" t="s">
        <v>123</v>
      </c>
      <c r="AU224" s="183" t="s">
        <v>86</v>
      </c>
      <c r="AY224" s="19" t="s">
        <v>120</v>
      </c>
      <c r="BE224" s="184">
        <f>IF(N224="základní",J224,0)</f>
        <v>0</v>
      </c>
      <c r="BF224" s="184">
        <f>IF(N224="snížená",J224,0)</f>
        <v>0</v>
      </c>
      <c r="BG224" s="184">
        <f>IF(N224="zákl. přenesená",J224,0)</f>
        <v>0</v>
      </c>
      <c r="BH224" s="184">
        <f>IF(N224="sníž. přenesená",J224,0)</f>
        <v>0</v>
      </c>
      <c r="BI224" s="184">
        <f>IF(N224="nulová",J224,0)</f>
        <v>0</v>
      </c>
      <c r="BJ224" s="19" t="s">
        <v>84</v>
      </c>
      <c r="BK224" s="184">
        <f>ROUND(I224*H224,2)</f>
        <v>0</v>
      </c>
      <c r="BL224" s="19" t="s">
        <v>128</v>
      </c>
      <c r="BM224" s="183" t="s">
        <v>337</v>
      </c>
    </row>
    <row r="225" s="13" customFormat="1">
      <c r="A225" s="13"/>
      <c r="B225" s="185"/>
      <c r="C225" s="13"/>
      <c r="D225" s="186" t="s">
        <v>130</v>
      </c>
      <c r="E225" s="187" t="s">
        <v>1</v>
      </c>
      <c r="F225" s="188" t="s">
        <v>338</v>
      </c>
      <c r="G225" s="13"/>
      <c r="H225" s="189">
        <v>4.1580000000000004</v>
      </c>
      <c r="I225" s="190"/>
      <c r="J225" s="13"/>
      <c r="K225" s="13"/>
      <c r="L225" s="185"/>
      <c r="M225" s="191"/>
      <c r="N225" s="192"/>
      <c r="O225" s="192"/>
      <c r="P225" s="192"/>
      <c r="Q225" s="192"/>
      <c r="R225" s="192"/>
      <c r="S225" s="192"/>
      <c r="T225" s="193"/>
      <c r="U225" s="13"/>
      <c r="V225" s="13"/>
      <c r="W225" s="13"/>
      <c r="X225" s="13"/>
      <c r="Y225" s="13"/>
      <c r="Z225" s="13"/>
      <c r="AA225" s="13"/>
      <c r="AB225" s="13"/>
      <c r="AC225" s="13"/>
      <c r="AD225" s="13"/>
      <c r="AE225" s="13"/>
      <c r="AT225" s="187" t="s">
        <v>130</v>
      </c>
      <c r="AU225" s="187" t="s">
        <v>86</v>
      </c>
      <c r="AV225" s="13" t="s">
        <v>86</v>
      </c>
      <c r="AW225" s="13" t="s">
        <v>32</v>
      </c>
      <c r="AX225" s="13" t="s">
        <v>84</v>
      </c>
      <c r="AY225" s="187" t="s">
        <v>120</v>
      </c>
    </row>
    <row r="226" s="2" customFormat="1" ht="24.15" customHeight="1">
      <c r="A226" s="38"/>
      <c r="B226" s="171"/>
      <c r="C226" s="172" t="s">
        <v>339</v>
      </c>
      <c r="D226" s="172" t="s">
        <v>123</v>
      </c>
      <c r="E226" s="173" t="s">
        <v>340</v>
      </c>
      <c r="F226" s="174" t="s">
        <v>341</v>
      </c>
      <c r="G226" s="175" t="s">
        <v>126</v>
      </c>
      <c r="H226" s="176">
        <v>4.1580000000000004</v>
      </c>
      <c r="I226" s="177"/>
      <c r="J226" s="178">
        <f>ROUND(I226*H226,2)</f>
        <v>0</v>
      </c>
      <c r="K226" s="174" t="s">
        <v>127</v>
      </c>
      <c r="L226" s="39"/>
      <c r="M226" s="179" t="s">
        <v>1</v>
      </c>
      <c r="N226" s="180" t="s">
        <v>41</v>
      </c>
      <c r="O226" s="77"/>
      <c r="P226" s="181">
        <f>O226*H226</f>
        <v>0</v>
      </c>
      <c r="Q226" s="181">
        <v>0</v>
      </c>
      <c r="R226" s="181">
        <f>Q226*H226</f>
        <v>0</v>
      </c>
      <c r="S226" s="181">
        <v>0</v>
      </c>
      <c r="T226" s="182">
        <f>S226*H226</f>
        <v>0</v>
      </c>
      <c r="U226" s="38"/>
      <c r="V226" s="38"/>
      <c r="W226" s="38"/>
      <c r="X226" s="38"/>
      <c r="Y226" s="38"/>
      <c r="Z226" s="38"/>
      <c r="AA226" s="38"/>
      <c r="AB226" s="38"/>
      <c r="AC226" s="38"/>
      <c r="AD226" s="38"/>
      <c r="AE226" s="38"/>
      <c r="AR226" s="183" t="s">
        <v>128</v>
      </c>
      <c r="AT226" s="183" t="s">
        <v>123</v>
      </c>
      <c r="AU226" s="183" t="s">
        <v>86</v>
      </c>
      <c r="AY226" s="19" t="s">
        <v>120</v>
      </c>
      <c r="BE226" s="184">
        <f>IF(N226="základní",J226,0)</f>
        <v>0</v>
      </c>
      <c r="BF226" s="184">
        <f>IF(N226="snížená",J226,0)</f>
        <v>0</v>
      </c>
      <c r="BG226" s="184">
        <f>IF(N226="zákl. přenesená",J226,0)</f>
        <v>0</v>
      </c>
      <c r="BH226" s="184">
        <f>IF(N226="sníž. přenesená",J226,0)</f>
        <v>0</v>
      </c>
      <c r="BI226" s="184">
        <f>IF(N226="nulová",J226,0)</f>
        <v>0</v>
      </c>
      <c r="BJ226" s="19" t="s">
        <v>84</v>
      </c>
      <c r="BK226" s="184">
        <f>ROUND(I226*H226,2)</f>
        <v>0</v>
      </c>
      <c r="BL226" s="19" t="s">
        <v>128</v>
      </c>
      <c r="BM226" s="183" t="s">
        <v>342</v>
      </c>
    </row>
    <row r="227" s="13" customFormat="1">
      <c r="A227" s="13"/>
      <c r="B227" s="185"/>
      <c r="C227" s="13"/>
      <c r="D227" s="186" t="s">
        <v>130</v>
      </c>
      <c r="E227" s="187" t="s">
        <v>1</v>
      </c>
      <c r="F227" s="188" t="s">
        <v>338</v>
      </c>
      <c r="G227" s="13"/>
      <c r="H227" s="189">
        <v>4.1580000000000004</v>
      </c>
      <c r="I227" s="190"/>
      <c r="J227" s="13"/>
      <c r="K227" s="13"/>
      <c r="L227" s="185"/>
      <c r="M227" s="191"/>
      <c r="N227" s="192"/>
      <c r="O227" s="192"/>
      <c r="P227" s="192"/>
      <c r="Q227" s="192"/>
      <c r="R227" s="192"/>
      <c r="S227" s="192"/>
      <c r="T227" s="193"/>
      <c r="U227" s="13"/>
      <c r="V227" s="13"/>
      <c r="W227" s="13"/>
      <c r="X227" s="13"/>
      <c r="Y227" s="13"/>
      <c r="Z227" s="13"/>
      <c r="AA227" s="13"/>
      <c r="AB227" s="13"/>
      <c r="AC227" s="13"/>
      <c r="AD227" s="13"/>
      <c r="AE227" s="13"/>
      <c r="AT227" s="187" t="s">
        <v>130</v>
      </c>
      <c r="AU227" s="187" t="s">
        <v>86</v>
      </c>
      <c r="AV227" s="13" t="s">
        <v>86</v>
      </c>
      <c r="AW227" s="13" t="s">
        <v>32</v>
      </c>
      <c r="AX227" s="13" t="s">
        <v>84</v>
      </c>
      <c r="AY227" s="187" t="s">
        <v>120</v>
      </c>
    </row>
    <row r="228" s="2" customFormat="1" ht="33" customHeight="1">
      <c r="A228" s="38"/>
      <c r="B228" s="171"/>
      <c r="C228" s="172" t="s">
        <v>343</v>
      </c>
      <c r="D228" s="172" t="s">
        <v>123</v>
      </c>
      <c r="E228" s="173" t="s">
        <v>344</v>
      </c>
      <c r="F228" s="174" t="s">
        <v>345</v>
      </c>
      <c r="G228" s="175" t="s">
        <v>126</v>
      </c>
      <c r="H228" s="176">
        <v>4.1580000000000004</v>
      </c>
      <c r="I228" s="177"/>
      <c r="J228" s="178">
        <f>ROUND(I228*H228,2)</f>
        <v>0</v>
      </c>
      <c r="K228" s="174" t="s">
        <v>127</v>
      </c>
      <c r="L228" s="39"/>
      <c r="M228" s="179" t="s">
        <v>1</v>
      </c>
      <c r="N228" s="180" t="s">
        <v>41</v>
      </c>
      <c r="O228" s="77"/>
      <c r="P228" s="181">
        <f>O228*H228</f>
        <v>0</v>
      </c>
      <c r="Q228" s="181">
        <v>0</v>
      </c>
      <c r="R228" s="181">
        <f>Q228*H228</f>
        <v>0</v>
      </c>
      <c r="S228" s="181">
        <v>0</v>
      </c>
      <c r="T228" s="182">
        <f>S228*H228</f>
        <v>0</v>
      </c>
      <c r="U228" s="38"/>
      <c r="V228" s="38"/>
      <c r="W228" s="38"/>
      <c r="X228" s="38"/>
      <c r="Y228" s="38"/>
      <c r="Z228" s="38"/>
      <c r="AA228" s="38"/>
      <c r="AB228" s="38"/>
      <c r="AC228" s="38"/>
      <c r="AD228" s="38"/>
      <c r="AE228" s="38"/>
      <c r="AR228" s="183" t="s">
        <v>128</v>
      </c>
      <c r="AT228" s="183" t="s">
        <v>123</v>
      </c>
      <c r="AU228" s="183" t="s">
        <v>86</v>
      </c>
      <c r="AY228" s="19" t="s">
        <v>120</v>
      </c>
      <c r="BE228" s="184">
        <f>IF(N228="základní",J228,0)</f>
        <v>0</v>
      </c>
      <c r="BF228" s="184">
        <f>IF(N228="snížená",J228,0)</f>
        <v>0</v>
      </c>
      <c r="BG228" s="184">
        <f>IF(N228="zákl. přenesená",J228,0)</f>
        <v>0</v>
      </c>
      <c r="BH228" s="184">
        <f>IF(N228="sníž. přenesená",J228,0)</f>
        <v>0</v>
      </c>
      <c r="BI228" s="184">
        <f>IF(N228="nulová",J228,0)</f>
        <v>0</v>
      </c>
      <c r="BJ228" s="19" t="s">
        <v>84</v>
      </c>
      <c r="BK228" s="184">
        <f>ROUND(I228*H228,2)</f>
        <v>0</v>
      </c>
      <c r="BL228" s="19" t="s">
        <v>128</v>
      </c>
      <c r="BM228" s="183" t="s">
        <v>346</v>
      </c>
    </row>
    <row r="229" s="13" customFormat="1">
      <c r="A229" s="13"/>
      <c r="B229" s="185"/>
      <c r="C229" s="13"/>
      <c r="D229" s="186" t="s">
        <v>130</v>
      </c>
      <c r="E229" s="187" t="s">
        <v>1</v>
      </c>
      <c r="F229" s="188" t="s">
        <v>338</v>
      </c>
      <c r="G229" s="13"/>
      <c r="H229" s="189">
        <v>4.1580000000000004</v>
      </c>
      <c r="I229" s="190"/>
      <c r="J229" s="13"/>
      <c r="K229" s="13"/>
      <c r="L229" s="185"/>
      <c r="M229" s="191"/>
      <c r="N229" s="192"/>
      <c r="O229" s="192"/>
      <c r="P229" s="192"/>
      <c r="Q229" s="192"/>
      <c r="R229" s="192"/>
      <c r="S229" s="192"/>
      <c r="T229" s="193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187" t="s">
        <v>130</v>
      </c>
      <c r="AU229" s="187" t="s">
        <v>86</v>
      </c>
      <c r="AV229" s="13" t="s">
        <v>86</v>
      </c>
      <c r="AW229" s="13" t="s">
        <v>32</v>
      </c>
      <c r="AX229" s="13" t="s">
        <v>84</v>
      </c>
      <c r="AY229" s="187" t="s">
        <v>120</v>
      </c>
    </row>
    <row r="230" s="2" customFormat="1" ht="16.5" customHeight="1">
      <c r="A230" s="38"/>
      <c r="B230" s="171"/>
      <c r="C230" s="172" t="s">
        <v>347</v>
      </c>
      <c r="D230" s="172" t="s">
        <v>123</v>
      </c>
      <c r="E230" s="173" t="s">
        <v>348</v>
      </c>
      <c r="F230" s="174" t="s">
        <v>349</v>
      </c>
      <c r="G230" s="175" t="s">
        <v>138</v>
      </c>
      <c r="H230" s="176">
        <v>0.21199999999999999</v>
      </c>
      <c r="I230" s="177"/>
      <c r="J230" s="178">
        <f>ROUND(I230*H230,2)</f>
        <v>0</v>
      </c>
      <c r="K230" s="174" t="s">
        <v>127</v>
      </c>
      <c r="L230" s="39"/>
      <c r="M230" s="179" t="s">
        <v>1</v>
      </c>
      <c r="N230" s="180" t="s">
        <v>41</v>
      </c>
      <c r="O230" s="77"/>
      <c r="P230" s="181">
        <f>O230*H230</f>
        <v>0</v>
      </c>
      <c r="Q230" s="181">
        <v>1.06277</v>
      </c>
      <c r="R230" s="181">
        <f>Q230*H230</f>
        <v>0.22530723999999999</v>
      </c>
      <c r="S230" s="181">
        <v>0</v>
      </c>
      <c r="T230" s="182">
        <f>S230*H230</f>
        <v>0</v>
      </c>
      <c r="U230" s="38"/>
      <c r="V230" s="38"/>
      <c r="W230" s="38"/>
      <c r="X230" s="38"/>
      <c r="Y230" s="38"/>
      <c r="Z230" s="38"/>
      <c r="AA230" s="38"/>
      <c r="AB230" s="38"/>
      <c r="AC230" s="38"/>
      <c r="AD230" s="38"/>
      <c r="AE230" s="38"/>
      <c r="AR230" s="183" t="s">
        <v>128</v>
      </c>
      <c r="AT230" s="183" t="s">
        <v>123</v>
      </c>
      <c r="AU230" s="183" t="s">
        <v>86</v>
      </c>
      <c r="AY230" s="19" t="s">
        <v>120</v>
      </c>
      <c r="BE230" s="184">
        <f>IF(N230="základní",J230,0)</f>
        <v>0</v>
      </c>
      <c r="BF230" s="184">
        <f>IF(N230="snížená",J230,0)</f>
        <v>0</v>
      </c>
      <c r="BG230" s="184">
        <f>IF(N230="zákl. přenesená",J230,0)</f>
        <v>0</v>
      </c>
      <c r="BH230" s="184">
        <f>IF(N230="sníž. přenesená",J230,0)</f>
        <v>0</v>
      </c>
      <c r="BI230" s="184">
        <f>IF(N230="nulová",J230,0)</f>
        <v>0</v>
      </c>
      <c r="BJ230" s="19" t="s">
        <v>84</v>
      </c>
      <c r="BK230" s="184">
        <f>ROUND(I230*H230,2)</f>
        <v>0</v>
      </c>
      <c r="BL230" s="19" t="s">
        <v>128</v>
      </c>
      <c r="BM230" s="183" t="s">
        <v>350</v>
      </c>
    </row>
    <row r="231" s="15" customFormat="1">
      <c r="A231" s="15"/>
      <c r="B231" s="208"/>
      <c r="C231" s="15"/>
      <c r="D231" s="186" t="s">
        <v>130</v>
      </c>
      <c r="E231" s="209" t="s">
        <v>1</v>
      </c>
      <c r="F231" s="210" t="s">
        <v>242</v>
      </c>
      <c r="G231" s="15"/>
      <c r="H231" s="209" t="s">
        <v>1</v>
      </c>
      <c r="I231" s="211"/>
      <c r="J231" s="15"/>
      <c r="K231" s="15"/>
      <c r="L231" s="208"/>
      <c r="M231" s="212"/>
      <c r="N231" s="213"/>
      <c r="O231" s="213"/>
      <c r="P231" s="213"/>
      <c r="Q231" s="213"/>
      <c r="R231" s="213"/>
      <c r="S231" s="213"/>
      <c r="T231" s="214"/>
      <c r="U231" s="15"/>
      <c r="V231" s="15"/>
      <c r="W231" s="15"/>
      <c r="X231" s="15"/>
      <c r="Y231" s="15"/>
      <c r="Z231" s="15"/>
      <c r="AA231" s="15"/>
      <c r="AB231" s="15"/>
      <c r="AC231" s="15"/>
      <c r="AD231" s="15"/>
      <c r="AE231" s="15"/>
      <c r="AT231" s="209" t="s">
        <v>130</v>
      </c>
      <c r="AU231" s="209" t="s">
        <v>86</v>
      </c>
      <c r="AV231" s="15" t="s">
        <v>84</v>
      </c>
      <c r="AW231" s="15" t="s">
        <v>32</v>
      </c>
      <c r="AX231" s="15" t="s">
        <v>76</v>
      </c>
      <c r="AY231" s="209" t="s">
        <v>120</v>
      </c>
    </row>
    <row r="232" s="13" customFormat="1">
      <c r="A232" s="13"/>
      <c r="B232" s="185"/>
      <c r="C232" s="13"/>
      <c r="D232" s="186" t="s">
        <v>130</v>
      </c>
      <c r="E232" s="187" t="s">
        <v>1</v>
      </c>
      <c r="F232" s="188" t="s">
        <v>351</v>
      </c>
      <c r="G232" s="13"/>
      <c r="H232" s="189">
        <v>0.21199999999999999</v>
      </c>
      <c r="I232" s="190"/>
      <c r="J232" s="13"/>
      <c r="K232" s="13"/>
      <c r="L232" s="185"/>
      <c r="M232" s="191"/>
      <c r="N232" s="192"/>
      <c r="O232" s="192"/>
      <c r="P232" s="192"/>
      <c r="Q232" s="192"/>
      <c r="R232" s="192"/>
      <c r="S232" s="192"/>
      <c r="T232" s="193"/>
      <c r="U232" s="13"/>
      <c r="V232" s="13"/>
      <c r="W232" s="13"/>
      <c r="X232" s="13"/>
      <c r="Y232" s="13"/>
      <c r="Z232" s="13"/>
      <c r="AA232" s="13"/>
      <c r="AB232" s="13"/>
      <c r="AC232" s="13"/>
      <c r="AD232" s="13"/>
      <c r="AE232" s="13"/>
      <c r="AT232" s="187" t="s">
        <v>130</v>
      </c>
      <c r="AU232" s="187" t="s">
        <v>86</v>
      </c>
      <c r="AV232" s="13" t="s">
        <v>86</v>
      </c>
      <c r="AW232" s="13" t="s">
        <v>32</v>
      </c>
      <c r="AX232" s="13" t="s">
        <v>84</v>
      </c>
      <c r="AY232" s="187" t="s">
        <v>120</v>
      </c>
    </row>
    <row r="233" s="12" customFormat="1" ht="22.8" customHeight="1">
      <c r="A233" s="12"/>
      <c r="B233" s="158"/>
      <c r="C233" s="12"/>
      <c r="D233" s="159" t="s">
        <v>75</v>
      </c>
      <c r="E233" s="169" t="s">
        <v>121</v>
      </c>
      <c r="F233" s="169" t="s">
        <v>122</v>
      </c>
      <c r="G233" s="12"/>
      <c r="H233" s="12"/>
      <c r="I233" s="161"/>
      <c r="J233" s="170">
        <f>BK233</f>
        <v>0</v>
      </c>
      <c r="K233" s="12"/>
      <c r="L233" s="158"/>
      <c r="M233" s="163"/>
      <c r="N233" s="164"/>
      <c r="O233" s="164"/>
      <c r="P233" s="165">
        <f>SUM(P234:P304)</f>
        <v>0</v>
      </c>
      <c r="Q233" s="164"/>
      <c r="R233" s="165">
        <f>SUM(R234:R304)</f>
        <v>6.1751886499999999</v>
      </c>
      <c r="S233" s="164"/>
      <c r="T233" s="166">
        <f>SUM(T234:T304)</f>
        <v>10.849740000000002</v>
      </c>
      <c r="U233" s="12"/>
      <c r="V233" s="12"/>
      <c r="W233" s="12"/>
      <c r="X233" s="12"/>
      <c r="Y233" s="12"/>
      <c r="Z233" s="12"/>
      <c r="AA233" s="12"/>
      <c r="AB233" s="12"/>
      <c r="AC233" s="12"/>
      <c r="AD233" s="12"/>
      <c r="AE233" s="12"/>
      <c r="AR233" s="159" t="s">
        <v>84</v>
      </c>
      <c r="AT233" s="167" t="s">
        <v>75</v>
      </c>
      <c r="AU233" s="167" t="s">
        <v>84</v>
      </c>
      <c r="AY233" s="159" t="s">
        <v>120</v>
      </c>
      <c r="BK233" s="168">
        <f>SUM(BK234:BK304)</f>
        <v>0</v>
      </c>
    </row>
    <row r="234" s="2" customFormat="1" ht="33" customHeight="1">
      <c r="A234" s="38"/>
      <c r="B234" s="171"/>
      <c r="C234" s="172" t="s">
        <v>352</v>
      </c>
      <c r="D234" s="172" t="s">
        <v>123</v>
      </c>
      <c r="E234" s="173" t="s">
        <v>353</v>
      </c>
      <c r="F234" s="174" t="s">
        <v>354</v>
      </c>
      <c r="G234" s="175" t="s">
        <v>254</v>
      </c>
      <c r="H234" s="176">
        <v>90.780000000000001</v>
      </c>
      <c r="I234" s="177"/>
      <c r="J234" s="178">
        <f>ROUND(I234*H234,2)</f>
        <v>0</v>
      </c>
      <c r="K234" s="174" t="s">
        <v>127</v>
      </c>
      <c r="L234" s="39"/>
      <c r="M234" s="179" t="s">
        <v>1</v>
      </c>
      <c r="N234" s="180" t="s">
        <v>41</v>
      </c>
      <c r="O234" s="77"/>
      <c r="P234" s="181">
        <f>O234*H234</f>
        <v>0</v>
      </c>
      <c r="Q234" s="181">
        <v>0.00012999999999999999</v>
      </c>
      <c r="R234" s="181">
        <f>Q234*H234</f>
        <v>0.011801399999999998</v>
      </c>
      <c r="S234" s="181">
        <v>0</v>
      </c>
      <c r="T234" s="182">
        <f>S234*H234</f>
        <v>0</v>
      </c>
      <c r="U234" s="38"/>
      <c r="V234" s="38"/>
      <c r="W234" s="38"/>
      <c r="X234" s="38"/>
      <c r="Y234" s="38"/>
      <c r="Z234" s="38"/>
      <c r="AA234" s="38"/>
      <c r="AB234" s="38"/>
      <c r="AC234" s="38"/>
      <c r="AD234" s="38"/>
      <c r="AE234" s="38"/>
      <c r="AR234" s="183" t="s">
        <v>128</v>
      </c>
      <c r="AT234" s="183" t="s">
        <v>123</v>
      </c>
      <c r="AU234" s="183" t="s">
        <v>86</v>
      </c>
      <c r="AY234" s="19" t="s">
        <v>120</v>
      </c>
      <c r="BE234" s="184">
        <f>IF(N234="základní",J234,0)</f>
        <v>0</v>
      </c>
      <c r="BF234" s="184">
        <f>IF(N234="snížená",J234,0)</f>
        <v>0</v>
      </c>
      <c r="BG234" s="184">
        <f>IF(N234="zákl. přenesená",J234,0)</f>
        <v>0</v>
      </c>
      <c r="BH234" s="184">
        <f>IF(N234="sníž. přenesená",J234,0)</f>
        <v>0</v>
      </c>
      <c r="BI234" s="184">
        <f>IF(N234="nulová",J234,0)</f>
        <v>0</v>
      </c>
      <c r="BJ234" s="19" t="s">
        <v>84</v>
      </c>
      <c r="BK234" s="184">
        <f>ROUND(I234*H234,2)</f>
        <v>0</v>
      </c>
      <c r="BL234" s="19" t="s">
        <v>128</v>
      </c>
      <c r="BM234" s="183" t="s">
        <v>355</v>
      </c>
    </row>
    <row r="235" s="13" customFormat="1">
      <c r="A235" s="13"/>
      <c r="B235" s="185"/>
      <c r="C235" s="13"/>
      <c r="D235" s="186" t="s">
        <v>130</v>
      </c>
      <c r="E235" s="187" t="s">
        <v>1</v>
      </c>
      <c r="F235" s="188" t="s">
        <v>356</v>
      </c>
      <c r="G235" s="13"/>
      <c r="H235" s="189">
        <v>41.579999999999998</v>
      </c>
      <c r="I235" s="190"/>
      <c r="J235" s="13"/>
      <c r="K235" s="13"/>
      <c r="L235" s="185"/>
      <c r="M235" s="191"/>
      <c r="N235" s="192"/>
      <c r="O235" s="192"/>
      <c r="P235" s="192"/>
      <c r="Q235" s="192"/>
      <c r="R235" s="192"/>
      <c r="S235" s="192"/>
      <c r="T235" s="193"/>
      <c r="U235" s="13"/>
      <c r="V235" s="13"/>
      <c r="W235" s="13"/>
      <c r="X235" s="13"/>
      <c r="Y235" s="13"/>
      <c r="Z235" s="13"/>
      <c r="AA235" s="13"/>
      <c r="AB235" s="13"/>
      <c r="AC235" s="13"/>
      <c r="AD235" s="13"/>
      <c r="AE235" s="13"/>
      <c r="AT235" s="187" t="s">
        <v>130</v>
      </c>
      <c r="AU235" s="187" t="s">
        <v>86</v>
      </c>
      <c r="AV235" s="13" t="s">
        <v>86</v>
      </c>
      <c r="AW235" s="13" t="s">
        <v>32</v>
      </c>
      <c r="AX235" s="13" t="s">
        <v>76</v>
      </c>
      <c r="AY235" s="187" t="s">
        <v>120</v>
      </c>
    </row>
    <row r="236" s="13" customFormat="1">
      <c r="A236" s="13"/>
      <c r="B236" s="185"/>
      <c r="C236" s="13"/>
      <c r="D236" s="186" t="s">
        <v>130</v>
      </c>
      <c r="E236" s="187" t="s">
        <v>1</v>
      </c>
      <c r="F236" s="188" t="s">
        <v>357</v>
      </c>
      <c r="G236" s="13"/>
      <c r="H236" s="189">
        <v>19.800000000000001</v>
      </c>
      <c r="I236" s="190"/>
      <c r="J236" s="13"/>
      <c r="K236" s="13"/>
      <c r="L236" s="185"/>
      <c r="M236" s="191"/>
      <c r="N236" s="192"/>
      <c r="O236" s="192"/>
      <c r="P236" s="192"/>
      <c r="Q236" s="192"/>
      <c r="R236" s="192"/>
      <c r="S236" s="192"/>
      <c r="T236" s="193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187" t="s">
        <v>130</v>
      </c>
      <c r="AU236" s="187" t="s">
        <v>86</v>
      </c>
      <c r="AV236" s="13" t="s">
        <v>86</v>
      </c>
      <c r="AW236" s="13" t="s">
        <v>32</v>
      </c>
      <c r="AX236" s="13" t="s">
        <v>76</v>
      </c>
      <c r="AY236" s="187" t="s">
        <v>120</v>
      </c>
    </row>
    <row r="237" s="13" customFormat="1">
      <c r="A237" s="13"/>
      <c r="B237" s="185"/>
      <c r="C237" s="13"/>
      <c r="D237" s="186" t="s">
        <v>130</v>
      </c>
      <c r="E237" s="187" t="s">
        <v>1</v>
      </c>
      <c r="F237" s="188" t="s">
        <v>358</v>
      </c>
      <c r="G237" s="13"/>
      <c r="H237" s="189">
        <v>29.399999999999999</v>
      </c>
      <c r="I237" s="190"/>
      <c r="J237" s="13"/>
      <c r="K237" s="13"/>
      <c r="L237" s="185"/>
      <c r="M237" s="191"/>
      <c r="N237" s="192"/>
      <c r="O237" s="192"/>
      <c r="P237" s="192"/>
      <c r="Q237" s="192"/>
      <c r="R237" s="192"/>
      <c r="S237" s="192"/>
      <c r="T237" s="193"/>
      <c r="U237" s="13"/>
      <c r="V237" s="13"/>
      <c r="W237" s="13"/>
      <c r="X237" s="13"/>
      <c r="Y237" s="13"/>
      <c r="Z237" s="13"/>
      <c r="AA237" s="13"/>
      <c r="AB237" s="13"/>
      <c r="AC237" s="13"/>
      <c r="AD237" s="13"/>
      <c r="AE237" s="13"/>
      <c r="AT237" s="187" t="s">
        <v>130</v>
      </c>
      <c r="AU237" s="187" t="s">
        <v>86</v>
      </c>
      <c r="AV237" s="13" t="s">
        <v>86</v>
      </c>
      <c r="AW237" s="13" t="s">
        <v>32</v>
      </c>
      <c r="AX237" s="13" t="s">
        <v>76</v>
      </c>
      <c r="AY237" s="187" t="s">
        <v>120</v>
      </c>
    </row>
    <row r="238" s="14" customFormat="1">
      <c r="A238" s="14"/>
      <c r="B238" s="194"/>
      <c r="C238" s="14"/>
      <c r="D238" s="186" t="s">
        <v>130</v>
      </c>
      <c r="E238" s="195" t="s">
        <v>1</v>
      </c>
      <c r="F238" s="196" t="s">
        <v>133</v>
      </c>
      <c r="G238" s="14"/>
      <c r="H238" s="197">
        <v>90.780000000000001</v>
      </c>
      <c r="I238" s="198"/>
      <c r="J238" s="14"/>
      <c r="K238" s="14"/>
      <c r="L238" s="194"/>
      <c r="M238" s="199"/>
      <c r="N238" s="200"/>
      <c r="O238" s="200"/>
      <c r="P238" s="200"/>
      <c r="Q238" s="200"/>
      <c r="R238" s="200"/>
      <c r="S238" s="200"/>
      <c r="T238" s="201"/>
      <c r="U238" s="14"/>
      <c r="V238" s="14"/>
      <c r="W238" s="14"/>
      <c r="X238" s="14"/>
      <c r="Y238" s="14"/>
      <c r="Z238" s="14"/>
      <c r="AA238" s="14"/>
      <c r="AB238" s="14"/>
      <c r="AC238" s="14"/>
      <c r="AD238" s="14"/>
      <c r="AE238" s="14"/>
      <c r="AT238" s="195" t="s">
        <v>130</v>
      </c>
      <c r="AU238" s="195" t="s">
        <v>86</v>
      </c>
      <c r="AV238" s="14" t="s">
        <v>128</v>
      </c>
      <c r="AW238" s="14" t="s">
        <v>32</v>
      </c>
      <c r="AX238" s="14" t="s">
        <v>84</v>
      </c>
      <c r="AY238" s="195" t="s">
        <v>120</v>
      </c>
    </row>
    <row r="239" s="2" customFormat="1" ht="24.15" customHeight="1">
      <c r="A239" s="38"/>
      <c r="B239" s="171"/>
      <c r="C239" s="172" t="s">
        <v>359</v>
      </c>
      <c r="D239" s="172" t="s">
        <v>123</v>
      </c>
      <c r="E239" s="173" t="s">
        <v>360</v>
      </c>
      <c r="F239" s="174" t="s">
        <v>361</v>
      </c>
      <c r="G239" s="175" t="s">
        <v>254</v>
      </c>
      <c r="H239" s="176">
        <v>41.579999999999998</v>
      </c>
      <c r="I239" s="177"/>
      <c r="J239" s="178">
        <f>ROUND(I239*H239,2)</f>
        <v>0</v>
      </c>
      <c r="K239" s="174" t="s">
        <v>127</v>
      </c>
      <c r="L239" s="39"/>
      <c r="M239" s="179" t="s">
        <v>1</v>
      </c>
      <c r="N239" s="180" t="s">
        <v>41</v>
      </c>
      <c r="O239" s="77"/>
      <c r="P239" s="181">
        <f>O239*H239</f>
        <v>0</v>
      </c>
      <c r="Q239" s="181">
        <v>3.0000000000000001E-05</v>
      </c>
      <c r="R239" s="181">
        <f>Q239*H239</f>
        <v>0.0012474000000000001</v>
      </c>
      <c r="S239" s="181">
        <v>0</v>
      </c>
      <c r="T239" s="182">
        <f>S239*H239</f>
        <v>0</v>
      </c>
      <c r="U239" s="38"/>
      <c r="V239" s="38"/>
      <c r="W239" s="38"/>
      <c r="X239" s="38"/>
      <c r="Y239" s="38"/>
      <c r="Z239" s="38"/>
      <c r="AA239" s="38"/>
      <c r="AB239" s="38"/>
      <c r="AC239" s="38"/>
      <c r="AD239" s="38"/>
      <c r="AE239" s="38"/>
      <c r="AR239" s="183" t="s">
        <v>128</v>
      </c>
      <c r="AT239" s="183" t="s">
        <v>123</v>
      </c>
      <c r="AU239" s="183" t="s">
        <v>86</v>
      </c>
      <c r="AY239" s="19" t="s">
        <v>120</v>
      </c>
      <c r="BE239" s="184">
        <f>IF(N239="základní",J239,0)</f>
        <v>0</v>
      </c>
      <c r="BF239" s="184">
        <f>IF(N239="snížená",J239,0)</f>
        <v>0</v>
      </c>
      <c r="BG239" s="184">
        <f>IF(N239="zákl. přenesená",J239,0)</f>
        <v>0</v>
      </c>
      <c r="BH239" s="184">
        <f>IF(N239="sníž. přenesená",J239,0)</f>
        <v>0</v>
      </c>
      <c r="BI239" s="184">
        <f>IF(N239="nulová",J239,0)</f>
        <v>0</v>
      </c>
      <c r="BJ239" s="19" t="s">
        <v>84</v>
      </c>
      <c r="BK239" s="184">
        <f>ROUND(I239*H239,2)</f>
        <v>0</v>
      </c>
      <c r="BL239" s="19" t="s">
        <v>128</v>
      </c>
      <c r="BM239" s="183" t="s">
        <v>362</v>
      </c>
    </row>
    <row r="240" s="13" customFormat="1">
      <c r="A240" s="13"/>
      <c r="B240" s="185"/>
      <c r="C240" s="13"/>
      <c r="D240" s="186" t="s">
        <v>130</v>
      </c>
      <c r="E240" s="187" t="s">
        <v>1</v>
      </c>
      <c r="F240" s="188" t="s">
        <v>152</v>
      </c>
      <c r="G240" s="13"/>
      <c r="H240" s="189">
        <v>41.579999999999998</v>
      </c>
      <c r="I240" s="190"/>
      <c r="J240" s="13"/>
      <c r="K240" s="13"/>
      <c r="L240" s="185"/>
      <c r="M240" s="191"/>
      <c r="N240" s="192"/>
      <c r="O240" s="192"/>
      <c r="P240" s="192"/>
      <c r="Q240" s="192"/>
      <c r="R240" s="192"/>
      <c r="S240" s="192"/>
      <c r="T240" s="193"/>
      <c r="U240" s="13"/>
      <c r="V240" s="13"/>
      <c r="W240" s="13"/>
      <c r="X240" s="13"/>
      <c r="Y240" s="13"/>
      <c r="Z240" s="13"/>
      <c r="AA240" s="13"/>
      <c r="AB240" s="13"/>
      <c r="AC240" s="13"/>
      <c r="AD240" s="13"/>
      <c r="AE240" s="13"/>
      <c r="AT240" s="187" t="s">
        <v>130</v>
      </c>
      <c r="AU240" s="187" t="s">
        <v>86</v>
      </c>
      <c r="AV240" s="13" t="s">
        <v>86</v>
      </c>
      <c r="AW240" s="13" t="s">
        <v>32</v>
      </c>
      <c r="AX240" s="13" t="s">
        <v>84</v>
      </c>
      <c r="AY240" s="187" t="s">
        <v>120</v>
      </c>
    </row>
    <row r="241" s="2" customFormat="1" ht="24.15" customHeight="1">
      <c r="A241" s="38"/>
      <c r="B241" s="171"/>
      <c r="C241" s="172" t="s">
        <v>363</v>
      </c>
      <c r="D241" s="172" t="s">
        <v>123</v>
      </c>
      <c r="E241" s="173" t="s">
        <v>364</v>
      </c>
      <c r="F241" s="174" t="s">
        <v>365</v>
      </c>
      <c r="G241" s="175" t="s">
        <v>366</v>
      </c>
      <c r="H241" s="176">
        <v>32</v>
      </c>
      <c r="I241" s="177"/>
      <c r="J241" s="178">
        <f>ROUND(I241*H241,2)</f>
        <v>0</v>
      </c>
      <c r="K241" s="174" t="s">
        <v>1</v>
      </c>
      <c r="L241" s="39"/>
      <c r="M241" s="179" t="s">
        <v>1</v>
      </c>
      <c r="N241" s="180" t="s">
        <v>41</v>
      </c>
      <c r="O241" s="77"/>
      <c r="P241" s="181">
        <f>O241*H241</f>
        <v>0</v>
      </c>
      <c r="Q241" s="181">
        <v>4.0000000000000003E-05</v>
      </c>
      <c r="R241" s="181">
        <f>Q241*H241</f>
        <v>0.0012800000000000001</v>
      </c>
      <c r="S241" s="181">
        <v>0</v>
      </c>
      <c r="T241" s="182">
        <f>S241*H241</f>
        <v>0</v>
      </c>
      <c r="U241" s="38"/>
      <c r="V241" s="38"/>
      <c r="W241" s="38"/>
      <c r="X241" s="38"/>
      <c r="Y241" s="38"/>
      <c r="Z241" s="38"/>
      <c r="AA241" s="38"/>
      <c r="AB241" s="38"/>
      <c r="AC241" s="38"/>
      <c r="AD241" s="38"/>
      <c r="AE241" s="38"/>
      <c r="AR241" s="183" t="s">
        <v>128</v>
      </c>
      <c r="AT241" s="183" t="s">
        <v>123</v>
      </c>
      <c r="AU241" s="183" t="s">
        <v>86</v>
      </c>
      <c r="AY241" s="19" t="s">
        <v>120</v>
      </c>
      <c r="BE241" s="184">
        <f>IF(N241="základní",J241,0)</f>
        <v>0</v>
      </c>
      <c r="BF241" s="184">
        <f>IF(N241="snížená",J241,0)</f>
        <v>0</v>
      </c>
      <c r="BG241" s="184">
        <f>IF(N241="zákl. přenesená",J241,0)</f>
        <v>0</v>
      </c>
      <c r="BH241" s="184">
        <f>IF(N241="sníž. přenesená",J241,0)</f>
        <v>0</v>
      </c>
      <c r="BI241" s="184">
        <f>IF(N241="nulová",J241,0)</f>
        <v>0</v>
      </c>
      <c r="BJ241" s="19" t="s">
        <v>84</v>
      </c>
      <c r="BK241" s="184">
        <f>ROUND(I241*H241,2)</f>
        <v>0</v>
      </c>
      <c r="BL241" s="19" t="s">
        <v>128</v>
      </c>
      <c r="BM241" s="183" t="s">
        <v>367</v>
      </c>
    </row>
    <row r="242" s="15" customFormat="1">
      <c r="A242" s="15"/>
      <c r="B242" s="208"/>
      <c r="C242" s="15"/>
      <c r="D242" s="186" t="s">
        <v>130</v>
      </c>
      <c r="E242" s="209" t="s">
        <v>1</v>
      </c>
      <c r="F242" s="210" t="s">
        <v>368</v>
      </c>
      <c r="G242" s="15"/>
      <c r="H242" s="209" t="s">
        <v>1</v>
      </c>
      <c r="I242" s="211"/>
      <c r="J242" s="15"/>
      <c r="K242" s="15"/>
      <c r="L242" s="208"/>
      <c r="M242" s="212"/>
      <c r="N242" s="213"/>
      <c r="O242" s="213"/>
      <c r="P242" s="213"/>
      <c r="Q242" s="213"/>
      <c r="R242" s="213"/>
      <c r="S242" s="213"/>
      <c r="T242" s="214"/>
      <c r="U242" s="15"/>
      <c r="V242" s="15"/>
      <c r="W242" s="15"/>
      <c r="X242" s="15"/>
      <c r="Y242" s="15"/>
      <c r="Z242" s="15"/>
      <c r="AA242" s="15"/>
      <c r="AB242" s="15"/>
      <c r="AC242" s="15"/>
      <c r="AD242" s="15"/>
      <c r="AE242" s="15"/>
      <c r="AT242" s="209" t="s">
        <v>130</v>
      </c>
      <c r="AU242" s="209" t="s">
        <v>86</v>
      </c>
      <c r="AV242" s="15" t="s">
        <v>84</v>
      </c>
      <c r="AW242" s="15" t="s">
        <v>32</v>
      </c>
      <c r="AX242" s="15" t="s">
        <v>76</v>
      </c>
      <c r="AY242" s="209" t="s">
        <v>120</v>
      </c>
    </row>
    <row r="243" s="13" customFormat="1">
      <c r="A243" s="13"/>
      <c r="B243" s="185"/>
      <c r="C243" s="13"/>
      <c r="D243" s="186" t="s">
        <v>130</v>
      </c>
      <c r="E243" s="187" t="s">
        <v>1</v>
      </c>
      <c r="F243" s="188" t="s">
        <v>369</v>
      </c>
      <c r="G243" s="13"/>
      <c r="H243" s="189">
        <v>31.359999999999999</v>
      </c>
      <c r="I243" s="190"/>
      <c r="J243" s="13"/>
      <c r="K243" s="13"/>
      <c r="L243" s="185"/>
      <c r="M243" s="191"/>
      <c r="N243" s="192"/>
      <c r="O243" s="192"/>
      <c r="P243" s="192"/>
      <c r="Q243" s="192"/>
      <c r="R243" s="192"/>
      <c r="S243" s="192"/>
      <c r="T243" s="193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187" t="s">
        <v>130</v>
      </c>
      <c r="AU243" s="187" t="s">
        <v>86</v>
      </c>
      <c r="AV243" s="13" t="s">
        <v>86</v>
      </c>
      <c r="AW243" s="13" t="s">
        <v>32</v>
      </c>
      <c r="AX243" s="13" t="s">
        <v>76</v>
      </c>
      <c r="AY243" s="187" t="s">
        <v>120</v>
      </c>
    </row>
    <row r="244" s="13" customFormat="1">
      <c r="A244" s="13"/>
      <c r="B244" s="185"/>
      <c r="C244" s="13"/>
      <c r="D244" s="186" t="s">
        <v>130</v>
      </c>
      <c r="E244" s="187" t="s">
        <v>1</v>
      </c>
      <c r="F244" s="188" t="s">
        <v>370</v>
      </c>
      <c r="G244" s="13"/>
      <c r="H244" s="189">
        <v>0.64000000000000001</v>
      </c>
      <c r="I244" s="190"/>
      <c r="J244" s="13"/>
      <c r="K244" s="13"/>
      <c r="L244" s="185"/>
      <c r="M244" s="191"/>
      <c r="N244" s="192"/>
      <c r="O244" s="192"/>
      <c r="P244" s="192"/>
      <c r="Q244" s="192"/>
      <c r="R244" s="192"/>
      <c r="S244" s="192"/>
      <c r="T244" s="193"/>
      <c r="U244" s="13"/>
      <c r="V244" s="13"/>
      <c r="W244" s="13"/>
      <c r="X244" s="13"/>
      <c r="Y244" s="13"/>
      <c r="Z244" s="13"/>
      <c r="AA244" s="13"/>
      <c r="AB244" s="13"/>
      <c r="AC244" s="13"/>
      <c r="AD244" s="13"/>
      <c r="AE244" s="13"/>
      <c r="AT244" s="187" t="s">
        <v>130</v>
      </c>
      <c r="AU244" s="187" t="s">
        <v>86</v>
      </c>
      <c r="AV244" s="13" t="s">
        <v>86</v>
      </c>
      <c r="AW244" s="13" t="s">
        <v>32</v>
      </c>
      <c r="AX244" s="13" t="s">
        <v>76</v>
      </c>
      <c r="AY244" s="187" t="s">
        <v>120</v>
      </c>
    </row>
    <row r="245" s="14" customFormat="1">
      <c r="A245" s="14"/>
      <c r="B245" s="194"/>
      <c r="C245" s="14"/>
      <c r="D245" s="186" t="s">
        <v>130</v>
      </c>
      <c r="E245" s="195" t="s">
        <v>1</v>
      </c>
      <c r="F245" s="196" t="s">
        <v>133</v>
      </c>
      <c r="G245" s="14"/>
      <c r="H245" s="197">
        <v>32</v>
      </c>
      <c r="I245" s="198"/>
      <c r="J245" s="14"/>
      <c r="K245" s="14"/>
      <c r="L245" s="194"/>
      <c r="M245" s="199"/>
      <c r="N245" s="200"/>
      <c r="O245" s="200"/>
      <c r="P245" s="200"/>
      <c r="Q245" s="200"/>
      <c r="R245" s="200"/>
      <c r="S245" s="200"/>
      <c r="T245" s="201"/>
      <c r="U245" s="14"/>
      <c r="V245" s="14"/>
      <c r="W245" s="14"/>
      <c r="X245" s="14"/>
      <c r="Y245" s="14"/>
      <c r="Z245" s="14"/>
      <c r="AA245" s="14"/>
      <c r="AB245" s="14"/>
      <c r="AC245" s="14"/>
      <c r="AD245" s="14"/>
      <c r="AE245" s="14"/>
      <c r="AT245" s="195" t="s">
        <v>130</v>
      </c>
      <c r="AU245" s="195" t="s">
        <v>86</v>
      </c>
      <c r="AV245" s="14" t="s">
        <v>128</v>
      </c>
      <c r="AW245" s="14" t="s">
        <v>32</v>
      </c>
      <c r="AX245" s="14" t="s">
        <v>84</v>
      </c>
      <c r="AY245" s="195" t="s">
        <v>120</v>
      </c>
    </row>
    <row r="246" s="2" customFormat="1" ht="24.15" customHeight="1">
      <c r="A246" s="38"/>
      <c r="B246" s="171"/>
      <c r="C246" s="215" t="s">
        <v>371</v>
      </c>
      <c r="D246" s="215" t="s">
        <v>372</v>
      </c>
      <c r="E246" s="216" t="s">
        <v>373</v>
      </c>
      <c r="F246" s="217" t="s">
        <v>374</v>
      </c>
      <c r="G246" s="218" t="s">
        <v>138</v>
      </c>
      <c r="H246" s="219">
        <v>0.016</v>
      </c>
      <c r="I246" s="220"/>
      <c r="J246" s="221">
        <f>ROUND(I246*H246,2)</f>
        <v>0</v>
      </c>
      <c r="K246" s="217" t="s">
        <v>127</v>
      </c>
      <c r="L246" s="222"/>
      <c r="M246" s="223" t="s">
        <v>1</v>
      </c>
      <c r="N246" s="224" t="s">
        <v>41</v>
      </c>
      <c r="O246" s="77"/>
      <c r="P246" s="181">
        <f>O246*H246</f>
        <v>0</v>
      </c>
      <c r="Q246" s="181">
        <v>1</v>
      </c>
      <c r="R246" s="181">
        <f>Q246*H246</f>
        <v>0.016</v>
      </c>
      <c r="S246" s="181">
        <v>0</v>
      </c>
      <c r="T246" s="182">
        <f>S246*H246</f>
        <v>0</v>
      </c>
      <c r="U246" s="38"/>
      <c r="V246" s="38"/>
      <c r="W246" s="38"/>
      <c r="X246" s="38"/>
      <c r="Y246" s="38"/>
      <c r="Z246" s="38"/>
      <c r="AA246" s="38"/>
      <c r="AB246" s="38"/>
      <c r="AC246" s="38"/>
      <c r="AD246" s="38"/>
      <c r="AE246" s="38"/>
      <c r="AR246" s="183" t="s">
        <v>233</v>
      </c>
      <c r="AT246" s="183" t="s">
        <v>372</v>
      </c>
      <c r="AU246" s="183" t="s">
        <v>86</v>
      </c>
      <c r="AY246" s="19" t="s">
        <v>120</v>
      </c>
      <c r="BE246" s="184">
        <f>IF(N246="základní",J246,0)</f>
        <v>0</v>
      </c>
      <c r="BF246" s="184">
        <f>IF(N246="snížená",J246,0)</f>
        <v>0</v>
      </c>
      <c r="BG246" s="184">
        <f>IF(N246="zákl. přenesená",J246,0)</f>
        <v>0</v>
      </c>
      <c r="BH246" s="184">
        <f>IF(N246="sníž. přenesená",J246,0)</f>
        <v>0</v>
      </c>
      <c r="BI246" s="184">
        <f>IF(N246="nulová",J246,0)</f>
        <v>0</v>
      </c>
      <c r="BJ246" s="19" t="s">
        <v>84</v>
      </c>
      <c r="BK246" s="184">
        <f>ROUND(I246*H246,2)</f>
        <v>0</v>
      </c>
      <c r="BL246" s="19" t="s">
        <v>128</v>
      </c>
      <c r="BM246" s="183" t="s">
        <v>375</v>
      </c>
    </row>
    <row r="247" s="13" customFormat="1">
      <c r="A247" s="13"/>
      <c r="B247" s="185"/>
      <c r="C247" s="13"/>
      <c r="D247" s="186" t="s">
        <v>130</v>
      </c>
      <c r="E247" s="187" t="s">
        <v>1</v>
      </c>
      <c r="F247" s="188" t="s">
        <v>376</v>
      </c>
      <c r="G247" s="13"/>
      <c r="H247" s="189">
        <v>0.016</v>
      </c>
      <c r="I247" s="190"/>
      <c r="J247" s="13"/>
      <c r="K247" s="13"/>
      <c r="L247" s="185"/>
      <c r="M247" s="191"/>
      <c r="N247" s="192"/>
      <c r="O247" s="192"/>
      <c r="P247" s="192"/>
      <c r="Q247" s="192"/>
      <c r="R247" s="192"/>
      <c r="S247" s="192"/>
      <c r="T247" s="193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187" t="s">
        <v>130</v>
      </c>
      <c r="AU247" s="187" t="s">
        <v>86</v>
      </c>
      <c r="AV247" s="13" t="s">
        <v>86</v>
      </c>
      <c r="AW247" s="13" t="s">
        <v>32</v>
      </c>
      <c r="AX247" s="13" t="s">
        <v>84</v>
      </c>
      <c r="AY247" s="187" t="s">
        <v>120</v>
      </c>
    </row>
    <row r="248" s="2" customFormat="1" ht="37.8" customHeight="1">
      <c r="A248" s="38"/>
      <c r="B248" s="171"/>
      <c r="C248" s="172" t="s">
        <v>377</v>
      </c>
      <c r="D248" s="172" t="s">
        <v>123</v>
      </c>
      <c r="E248" s="173" t="s">
        <v>378</v>
      </c>
      <c r="F248" s="174" t="s">
        <v>379</v>
      </c>
      <c r="G248" s="175" t="s">
        <v>126</v>
      </c>
      <c r="H248" s="176">
        <v>4.1580000000000004</v>
      </c>
      <c r="I248" s="177"/>
      <c r="J248" s="178">
        <f>ROUND(I248*H248,2)</f>
        <v>0</v>
      </c>
      <c r="K248" s="174" t="s">
        <v>127</v>
      </c>
      <c r="L248" s="39"/>
      <c r="M248" s="179" t="s">
        <v>1</v>
      </c>
      <c r="N248" s="180" t="s">
        <v>41</v>
      </c>
      <c r="O248" s="77"/>
      <c r="P248" s="181">
        <f>O248*H248</f>
        <v>0</v>
      </c>
      <c r="Q248" s="181">
        <v>0</v>
      </c>
      <c r="R248" s="181">
        <f>Q248*H248</f>
        <v>0</v>
      </c>
      <c r="S248" s="181">
        <v>2.2000000000000002</v>
      </c>
      <c r="T248" s="182">
        <f>S248*H248</f>
        <v>9.1476000000000024</v>
      </c>
      <c r="U248" s="38"/>
      <c r="V248" s="38"/>
      <c r="W248" s="38"/>
      <c r="X248" s="38"/>
      <c r="Y248" s="38"/>
      <c r="Z248" s="38"/>
      <c r="AA248" s="38"/>
      <c r="AB248" s="38"/>
      <c r="AC248" s="38"/>
      <c r="AD248" s="38"/>
      <c r="AE248" s="38"/>
      <c r="AR248" s="183" t="s">
        <v>128</v>
      </c>
      <c r="AT248" s="183" t="s">
        <v>123</v>
      </c>
      <c r="AU248" s="183" t="s">
        <v>86</v>
      </c>
      <c r="AY248" s="19" t="s">
        <v>120</v>
      </c>
      <c r="BE248" s="184">
        <f>IF(N248="základní",J248,0)</f>
        <v>0</v>
      </c>
      <c r="BF248" s="184">
        <f>IF(N248="snížená",J248,0)</f>
        <v>0</v>
      </c>
      <c r="BG248" s="184">
        <f>IF(N248="zákl. přenesená",J248,0)</f>
        <v>0</v>
      </c>
      <c r="BH248" s="184">
        <f>IF(N248="sníž. přenesená",J248,0)</f>
        <v>0</v>
      </c>
      <c r="BI248" s="184">
        <f>IF(N248="nulová",J248,0)</f>
        <v>0</v>
      </c>
      <c r="BJ248" s="19" t="s">
        <v>84</v>
      </c>
      <c r="BK248" s="184">
        <f>ROUND(I248*H248,2)</f>
        <v>0</v>
      </c>
      <c r="BL248" s="19" t="s">
        <v>128</v>
      </c>
      <c r="BM248" s="183" t="s">
        <v>380</v>
      </c>
    </row>
    <row r="249" s="13" customFormat="1">
      <c r="A249" s="13"/>
      <c r="B249" s="185"/>
      <c r="C249" s="13"/>
      <c r="D249" s="186" t="s">
        <v>130</v>
      </c>
      <c r="E249" s="187" t="s">
        <v>1</v>
      </c>
      <c r="F249" s="188" t="s">
        <v>381</v>
      </c>
      <c r="G249" s="13"/>
      <c r="H249" s="189">
        <v>2.0459999999999998</v>
      </c>
      <c r="I249" s="190"/>
      <c r="J249" s="13"/>
      <c r="K249" s="13"/>
      <c r="L249" s="185"/>
      <c r="M249" s="191"/>
      <c r="N249" s="192"/>
      <c r="O249" s="192"/>
      <c r="P249" s="192"/>
      <c r="Q249" s="192"/>
      <c r="R249" s="192"/>
      <c r="S249" s="192"/>
      <c r="T249" s="193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187" t="s">
        <v>130</v>
      </c>
      <c r="AU249" s="187" t="s">
        <v>86</v>
      </c>
      <c r="AV249" s="13" t="s">
        <v>86</v>
      </c>
      <c r="AW249" s="13" t="s">
        <v>32</v>
      </c>
      <c r="AX249" s="13" t="s">
        <v>76</v>
      </c>
      <c r="AY249" s="187" t="s">
        <v>120</v>
      </c>
    </row>
    <row r="250" s="13" customFormat="1">
      <c r="A250" s="13"/>
      <c r="B250" s="185"/>
      <c r="C250" s="13"/>
      <c r="D250" s="186" t="s">
        <v>130</v>
      </c>
      <c r="E250" s="187" t="s">
        <v>1</v>
      </c>
      <c r="F250" s="188" t="s">
        <v>382</v>
      </c>
      <c r="G250" s="13"/>
      <c r="H250" s="189">
        <v>2.1120000000000001</v>
      </c>
      <c r="I250" s="190"/>
      <c r="J250" s="13"/>
      <c r="K250" s="13"/>
      <c r="L250" s="185"/>
      <c r="M250" s="191"/>
      <c r="N250" s="192"/>
      <c r="O250" s="192"/>
      <c r="P250" s="192"/>
      <c r="Q250" s="192"/>
      <c r="R250" s="192"/>
      <c r="S250" s="192"/>
      <c r="T250" s="193"/>
      <c r="U250" s="13"/>
      <c r="V250" s="13"/>
      <c r="W250" s="13"/>
      <c r="X250" s="13"/>
      <c r="Y250" s="13"/>
      <c r="Z250" s="13"/>
      <c r="AA250" s="13"/>
      <c r="AB250" s="13"/>
      <c r="AC250" s="13"/>
      <c r="AD250" s="13"/>
      <c r="AE250" s="13"/>
      <c r="AT250" s="187" t="s">
        <v>130</v>
      </c>
      <c r="AU250" s="187" t="s">
        <v>86</v>
      </c>
      <c r="AV250" s="13" t="s">
        <v>86</v>
      </c>
      <c r="AW250" s="13" t="s">
        <v>32</v>
      </c>
      <c r="AX250" s="13" t="s">
        <v>76</v>
      </c>
      <c r="AY250" s="187" t="s">
        <v>120</v>
      </c>
    </row>
    <row r="251" s="14" customFormat="1">
      <c r="A251" s="14"/>
      <c r="B251" s="194"/>
      <c r="C251" s="14"/>
      <c r="D251" s="186" t="s">
        <v>130</v>
      </c>
      <c r="E251" s="195" t="s">
        <v>1</v>
      </c>
      <c r="F251" s="196" t="s">
        <v>133</v>
      </c>
      <c r="G251" s="14"/>
      <c r="H251" s="197">
        <v>4.1580000000000004</v>
      </c>
      <c r="I251" s="198"/>
      <c r="J251" s="14"/>
      <c r="K251" s="14"/>
      <c r="L251" s="194"/>
      <c r="M251" s="199"/>
      <c r="N251" s="200"/>
      <c r="O251" s="200"/>
      <c r="P251" s="200"/>
      <c r="Q251" s="200"/>
      <c r="R251" s="200"/>
      <c r="S251" s="200"/>
      <c r="T251" s="201"/>
      <c r="U251" s="14"/>
      <c r="V251" s="14"/>
      <c r="W251" s="14"/>
      <c r="X251" s="14"/>
      <c r="Y251" s="14"/>
      <c r="Z251" s="14"/>
      <c r="AA251" s="14"/>
      <c r="AB251" s="14"/>
      <c r="AC251" s="14"/>
      <c r="AD251" s="14"/>
      <c r="AE251" s="14"/>
      <c r="AT251" s="195" t="s">
        <v>130</v>
      </c>
      <c r="AU251" s="195" t="s">
        <v>86</v>
      </c>
      <c r="AV251" s="14" t="s">
        <v>128</v>
      </c>
      <c r="AW251" s="14" t="s">
        <v>32</v>
      </c>
      <c r="AX251" s="14" t="s">
        <v>84</v>
      </c>
      <c r="AY251" s="195" t="s">
        <v>120</v>
      </c>
    </row>
    <row r="252" s="2" customFormat="1" ht="16.5" customHeight="1">
      <c r="A252" s="38"/>
      <c r="B252" s="171"/>
      <c r="C252" s="172" t="s">
        <v>383</v>
      </c>
      <c r="D252" s="172" t="s">
        <v>123</v>
      </c>
      <c r="E252" s="173" t="s">
        <v>384</v>
      </c>
      <c r="F252" s="174" t="s">
        <v>385</v>
      </c>
      <c r="G252" s="175" t="s">
        <v>254</v>
      </c>
      <c r="H252" s="176">
        <v>5.3899999999999997</v>
      </c>
      <c r="I252" s="177"/>
      <c r="J252" s="178">
        <f>ROUND(I252*H252,2)</f>
        <v>0</v>
      </c>
      <c r="K252" s="174" t="s">
        <v>127</v>
      </c>
      <c r="L252" s="39"/>
      <c r="M252" s="179" t="s">
        <v>1</v>
      </c>
      <c r="N252" s="180" t="s">
        <v>41</v>
      </c>
      <c r="O252" s="77"/>
      <c r="P252" s="181">
        <f>O252*H252</f>
        <v>0</v>
      </c>
      <c r="Q252" s="181">
        <v>0</v>
      </c>
      <c r="R252" s="181">
        <f>Q252*H252</f>
        <v>0</v>
      </c>
      <c r="S252" s="181">
        <v>0.066000000000000003</v>
      </c>
      <c r="T252" s="182">
        <f>S252*H252</f>
        <v>0.35574</v>
      </c>
      <c r="U252" s="38"/>
      <c r="V252" s="38"/>
      <c r="W252" s="38"/>
      <c r="X252" s="38"/>
      <c r="Y252" s="38"/>
      <c r="Z252" s="38"/>
      <c r="AA252" s="38"/>
      <c r="AB252" s="38"/>
      <c r="AC252" s="38"/>
      <c r="AD252" s="38"/>
      <c r="AE252" s="38"/>
      <c r="AR252" s="183" t="s">
        <v>128</v>
      </c>
      <c r="AT252" s="183" t="s">
        <v>123</v>
      </c>
      <c r="AU252" s="183" t="s">
        <v>86</v>
      </c>
      <c r="AY252" s="19" t="s">
        <v>120</v>
      </c>
      <c r="BE252" s="184">
        <f>IF(N252="základní",J252,0)</f>
        <v>0</v>
      </c>
      <c r="BF252" s="184">
        <f>IF(N252="snížená",J252,0)</f>
        <v>0</v>
      </c>
      <c r="BG252" s="184">
        <f>IF(N252="zákl. přenesená",J252,0)</f>
        <v>0</v>
      </c>
      <c r="BH252" s="184">
        <f>IF(N252="sníž. přenesená",J252,0)</f>
        <v>0</v>
      </c>
      <c r="BI252" s="184">
        <f>IF(N252="nulová",J252,0)</f>
        <v>0</v>
      </c>
      <c r="BJ252" s="19" t="s">
        <v>84</v>
      </c>
      <c r="BK252" s="184">
        <f>ROUND(I252*H252,2)</f>
        <v>0</v>
      </c>
      <c r="BL252" s="19" t="s">
        <v>128</v>
      </c>
      <c r="BM252" s="183" t="s">
        <v>386</v>
      </c>
    </row>
    <row r="253" s="13" customFormat="1">
      <c r="A253" s="13"/>
      <c r="B253" s="185"/>
      <c r="C253" s="13"/>
      <c r="D253" s="186" t="s">
        <v>130</v>
      </c>
      <c r="E253" s="187" t="s">
        <v>1</v>
      </c>
      <c r="F253" s="188" t="s">
        <v>387</v>
      </c>
      <c r="G253" s="13"/>
      <c r="H253" s="189">
        <v>5.3899999999999997</v>
      </c>
      <c r="I253" s="190"/>
      <c r="J253" s="13"/>
      <c r="K253" s="13"/>
      <c r="L253" s="185"/>
      <c r="M253" s="191"/>
      <c r="N253" s="192"/>
      <c r="O253" s="192"/>
      <c r="P253" s="192"/>
      <c r="Q253" s="192"/>
      <c r="R253" s="192"/>
      <c r="S253" s="192"/>
      <c r="T253" s="193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187" t="s">
        <v>130</v>
      </c>
      <c r="AU253" s="187" t="s">
        <v>86</v>
      </c>
      <c r="AV253" s="13" t="s">
        <v>86</v>
      </c>
      <c r="AW253" s="13" t="s">
        <v>32</v>
      </c>
      <c r="AX253" s="13" t="s">
        <v>84</v>
      </c>
      <c r="AY253" s="187" t="s">
        <v>120</v>
      </c>
    </row>
    <row r="254" s="2" customFormat="1" ht="24.15" customHeight="1">
      <c r="A254" s="38"/>
      <c r="B254" s="171"/>
      <c r="C254" s="172" t="s">
        <v>388</v>
      </c>
      <c r="D254" s="172" t="s">
        <v>123</v>
      </c>
      <c r="E254" s="173" t="s">
        <v>389</v>
      </c>
      <c r="F254" s="174" t="s">
        <v>390</v>
      </c>
      <c r="G254" s="175" t="s">
        <v>391</v>
      </c>
      <c r="H254" s="176">
        <v>40.799999999999997</v>
      </c>
      <c r="I254" s="177"/>
      <c r="J254" s="178">
        <f>ROUND(I254*H254,2)</f>
        <v>0</v>
      </c>
      <c r="K254" s="174" t="s">
        <v>127</v>
      </c>
      <c r="L254" s="39"/>
      <c r="M254" s="179" t="s">
        <v>1</v>
      </c>
      <c r="N254" s="180" t="s">
        <v>41</v>
      </c>
      <c r="O254" s="77"/>
      <c r="P254" s="181">
        <f>O254*H254</f>
        <v>0</v>
      </c>
      <c r="Q254" s="181">
        <v>0</v>
      </c>
      <c r="R254" s="181">
        <f>Q254*H254</f>
        <v>0</v>
      </c>
      <c r="S254" s="181">
        <v>0.033000000000000002</v>
      </c>
      <c r="T254" s="182">
        <f>S254*H254</f>
        <v>1.3464</v>
      </c>
      <c r="U254" s="38"/>
      <c r="V254" s="38"/>
      <c r="W254" s="38"/>
      <c r="X254" s="38"/>
      <c r="Y254" s="38"/>
      <c r="Z254" s="38"/>
      <c r="AA254" s="38"/>
      <c r="AB254" s="38"/>
      <c r="AC254" s="38"/>
      <c r="AD254" s="38"/>
      <c r="AE254" s="38"/>
      <c r="AR254" s="183" t="s">
        <v>128</v>
      </c>
      <c r="AT254" s="183" t="s">
        <v>123</v>
      </c>
      <c r="AU254" s="183" t="s">
        <v>86</v>
      </c>
      <c r="AY254" s="19" t="s">
        <v>120</v>
      </c>
      <c r="BE254" s="184">
        <f>IF(N254="základní",J254,0)</f>
        <v>0</v>
      </c>
      <c r="BF254" s="184">
        <f>IF(N254="snížená",J254,0)</f>
        <v>0</v>
      </c>
      <c r="BG254" s="184">
        <f>IF(N254="zákl. přenesená",J254,0)</f>
        <v>0</v>
      </c>
      <c r="BH254" s="184">
        <f>IF(N254="sníž. přenesená",J254,0)</f>
        <v>0</v>
      </c>
      <c r="BI254" s="184">
        <f>IF(N254="nulová",J254,0)</f>
        <v>0</v>
      </c>
      <c r="BJ254" s="19" t="s">
        <v>84</v>
      </c>
      <c r="BK254" s="184">
        <f>ROUND(I254*H254,2)</f>
        <v>0</v>
      </c>
      <c r="BL254" s="19" t="s">
        <v>128</v>
      </c>
      <c r="BM254" s="183" t="s">
        <v>392</v>
      </c>
    </row>
    <row r="255" s="15" customFormat="1">
      <c r="A255" s="15"/>
      <c r="B255" s="208"/>
      <c r="C255" s="15"/>
      <c r="D255" s="186" t="s">
        <v>130</v>
      </c>
      <c r="E255" s="209" t="s">
        <v>1</v>
      </c>
      <c r="F255" s="210" t="s">
        <v>393</v>
      </c>
      <c r="G255" s="15"/>
      <c r="H255" s="209" t="s">
        <v>1</v>
      </c>
      <c r="I255" s="211"/>
      <c r="J255" s="15"/>
      <c r="K255" s="15"/>
      <c r="L255" s="208"/>
      <c r="M255" s="212"/>
      <c r="N255" s="213"/>
      <c r="O255" s="213"/>
      <c r="P255" s="213"/>
      <c r="Q255" s="213"/>
      <c r="R255" s="213"/>
      <c r="S255" s="213"/>
      <c r="T255" s="214"/>
      <c r="U255" s="15"/>
      <c r="V255" s="15"/>
      <c r="W255" s="15"/>
      <c r="X255" s="15"/>
      <c r="Y255" s="15"/>
      <c r="Z255" s="15"/>
      <c r="AA255" s="15"/>
      <c r="AB255" s="15"/>
      <c r="AC255" s="15"/>
      <c r="AD255" s="15"/>
      <c r="AE255" s="15"/>
      <c r="AT255" s="209" t="s">
        <v>130</v>
      </c>
      <c r="AU255" s="209" t="s">
        <v>86</v>
      </c>
      <c r="AV255" s="15" t="s">
        <v>84</v>
      </c>
      <c r="AW255" s="15" t="s">
        <v>32</v>
      </c>
      <c r="AX255" s="15" t="s">
        <v>76</v>
      </c>
      <c r="AY255" s="209" t="s">
        <v>120</v>
      </c>
    </row>
    <row r="256" s="13" customFormat="1">
      <c r="A256" s="13"/>
      <c r="B256" s="185"/>
      <c r="C256" s="13"/>
      <c r="D256" s="186" t="s">
        <v>130</v>
      </c>
      <c r="E256" s="187" t="s">
        <v>1</v>
      </c>
      <c r="F256" s="188" t="s">
        <v>394</v>
      </c>
      <c r="G256" s="13"/>
      <c r="H256" s="189">
        <v>20.199999999999999</v>
      </c>
      <c r="I256" s="190"/>
      <c r="J256" s="13"/>
      <c r="K256" s="13"/>
      <c r="L256" s="185"/>
      <c r="M256" s="191"/>
      <c r="N256" s="192"/>
      <c r="O256" s="192"/>
      <c r="P256" s="192"/>
      <c r="Q256" s="192"/>
      <c r="R256" s="192"/>
      <c r="S256" s="192"/>
      <c r="T256" s="193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187" t="s">
        <v>130</v>
      </c>
      <c r="AU256" s="187" t="s">
        <v>86</v>
      </c>
      <c r="AV256" s="13" t="s">
        <v>86</v>
      </c>
      <c r="AW256" s="13" t="s">
        <v>32</v>
      </c>
      <c r="AX256" s="13" t="s">
        <v>76</v>
      </c>
      <c r="AY256" s="187" t="s">
        <v>120</v>
      </c>
    </row>
    <row r="257" s="13" customFormat="1">
      <c r="A257" s="13"/>
      <c r="B257" s="185"/>
      <c r="C257" s="13"/>
      <c r="D257" s="186" t="s">
        <v>130</v>
      </c>
      <c r="E257" s="187" t="s">
        <v>1</v>
      </c>
      <c r="F257" s="188" t="s">
        <v>395</v>
      </c>
      <c r="G257" s="13"/>
      <c r="H257" s="189">
        <v>20.600000000000001</v>
      </c>
      <c r="I257" s="190"/>
      <c r="J257" s="13"/>
      <c r="K257" s="13"/>
      <c r="L257" s="185"/>
      <c r="M257" s="191"/>
      <c r="N257" s="192"/>
      <c r="O257" s="192"/>
      <c r="P257" s="192"/>
      <c r="Q257" s="192"/>
      <c r="R257" s="192"/>
      <c r="S257" s="192"/>
      <c r="T257" s="193"/>
      <c r="U257" s="13"/>
      <c r="V257" s="13"/>
      <c r="W257" s="13"/>
      <c r="X257" s="13"/>
      <c r="Y257" s="13"/>
      <c r="Z257" s="13"/>
      <c r="AA257" s="13"/>
      <c r="AB257" s="13"/>
      <c r="AC257" s="13"/>
      <c r="AD257" s="13"/>
      <c r="AE257" s="13"/>
      <c r="AT257" s="187" t="s">
        <v>130</v>
      </c>
      <c r="AU257" s="187" t="s">
        <v>86</v>
      </c>
      <c r="AV257" s="13" t="s">
        <v>86</v>
      </c>
      <c r="AW257" s="13" t="s">
        <v>32</v>
      </c>
      <c r="AX257" s="13" t="s">
        <v>76</v>
      </c>
      <c r="AY257" s="187" t="s">
        <v>120</v>
      </c>
    </row>
    <row r="258" s="14" customFormat="1">
      <c r="A258" s="14"/>
      <c r="B258" s="194"/>
      <c r="C258" s="14"/>
      <c r="D258" s="186" t="s">
        <v>130</v>
      </c>
      <c r="E258" s="195" t="s">
        <v>1</v>
      </c>
      <c r="F258" s="196" t="s">
        <v>133</v>
      </c>
      <c r="G258" s="14"/>
      <c r="H258" s="197">
        <v>40.799999999999997</v>
      </c>
      <c r="I258" s="198"/>
      <c r="J258" s="14"/>
      <c r="K258" s="14"/>
      <c r="L258" s="194"/>
      <c r="M258" s="199"/>
      <c r="N258" s="200"/>
      <c r="O258" s="200"/>
      <c r="P258" s="200"/>
      <c r="Q258" s="200"/>
      <c r="R258" s="200"/>
      <c r="S258" s="200"/>
      <c r="T258" s="201"/>
      <c r="U258" s="14"/>
      <c r="V258" s="14"/>
      <c r="W258" s="14"/>
      <c r="X258" s="14"/>
      <c r="Y258" s="14"/>
      <c r="Z258" s="14"/>
      <c r="AA258" s="14"/>
      <c r="AB258" s="14"/>
      <c r="AC258" s="14"/>
      <c r="AD258" s="14"/>
      <c r="AE258" s="14"/>
      <c r="AT258" s="195" t="s">
        <v>130</v>
      </c>
      <c r="AU258" s="195" t="s">
        <v>86</v>
      </c>
      <c r="AV258" s="14" t="s">
        <v>128</v>
      </c>
      <c r="AW258" s="14" t="s">
        <v>32</v>
      </c>
      <c r="AX258" s="14" t="s">
        <v>84</v>
      </c>
      <c r="AY258" s="195" t="s">
        <v>120</v>
      </c>
    </row>
    <row r="259" s="2" customFormat="1" ht="24.15" customHeight="1">
      <c r="A259" s="38"/>
      <c r="B259" s="171"/>
      <c r="C259" s="172" t="s">
        <v>396</v>
      </c>
      <c r="D259" s="172" t="s">
        <v>123</v>
      </c>
      <c r="E259" s="173" t="s">
        <v>397</v>
      </c>
      <c r="F259" s="174" t="s">
        <v>398</v>
      </c>
      <c r="G259" s="175" t="s">
        <v>254</v>
      </c>
      <c r="H259" s="176">
        <v>5.8799999999999999</v>
      </c>
      <c r="I259" s="177"/>
      <c r="J259" s="178">
        <f>ROUND(I259*H259,2)</f>
        <v>0</v>
      </c>
      <c r="K259" s="174" t="s">
        <v>127</v>
      </c>
      <c r="L259" s="39"/>
      <c r="M259" s="179" t="s">
        <v>1</v>
      </c>
      <c r="N259" s="180" t="s">
        <v>41</v>
      </c>
      <c r="O259" s="77"/>
      <c r="P259" s="181">
        <f>O259*H259</f>
        <v>0</v>
      </c>
      <c r="Q259" s="181">
        <v>0</v>
      </c>
      <c r="R259" s="181">
        <f>Q259*H259</f>
        <v>0</v>
      </c>
      <c r="S259" s="181">
        <v>0</v>
      </c>
      <c r="T259" s="182">
        <f>S259*H259</f>
        <v>0</v>
      </c>
      <c r="U259" s="38"/>
      <c r="V259" s="38"/>
      <c r="W259" s="38"/>
      <c r="X259" s="38"/>
      <c r="Y259" s="38"/>
      <c r="Z259" s="38"/>
      <c r="AA259" s="38"/>
      <c r="AB259" s="38"/>
      <c r="AC259" s="38"/>
      <c r="AD259" s="38"/>
      <c r="AE259" s="38"/>
      <c r="AR259" s="183" t="s">
        <v>128</v>
      </c>
      <c r="AT259" s="183" t="s">
        <v>123</v>
      </c>
      <c r="AU259" s="183" t="s">
        <v>86</v>
      </c>
      <c r="AY259" s="19" t="s">
        <v>120</v>
      </c>
      <c r="BE259" s="184">
        <f>IF(N259="základní",J259,0)</f>
        <v>0</v>
      </c>
      <c r="BF259" s="184">
        <f>IF(N259="snížená",J259,0)</f>
        <v>0</v>
      </c>
      <c r="BG259" s="184">
        <f>IF(N259="zákl. přenesená",J259,0)</f>
        <v>0</v>
      </c>
      <c r="BH259" s="184">
        <f>IF(N259="sníž. přenesená",J259,0)</f>
        <v>0</v>
      </c>
      <c r="BI259" s="184">
        <f>IF(N259="nulová",J259,0)</f>
        <v>0</v>
      </c>
      <c r="BJ259" s="19" t="s">
        <v>84</v>
      </c>
      <c r="BK259" s="184">
        <f>ROUND(I259*H259,2)</f>
        <v>0</v>
      </c>
      <c r="BL259" s="19" t="s">
        <v>128</v>
      </c>
      <c r="BM259" s="183" t="s">
        <v>399</v>
      </c>
    </row>
    <row r="260" s="15" customFormat="1">
      <c r="A260" s="15"/>
      <c r="B260" s="208"/>
      <c r="C260" s="15"/>
      <c r="D260" s="186" t="s">
        <v>130</v>
      </c>
      <c r="E260" s="209" t="s">
        <v>1</v>
      </c>
      <c r="F260" s="210" t="s">
        <v>400</v>
      </c>
      <c r="G260" s="15"/>
      <c r="H260" s="209" t="s">
        <v>1</v>
      </c>
      <c r="I260" s="211"/>
      <c r="J260" s="15"/>
      <c r="K260" s="15"/>
      <c r="L260" s="208"/>
      <c r="M260" s="212"/>
      <c r="N260" s="213"/>
      <c r="O260" s="213"/>
      <c r="P260" s="213"/>
      <c r="Q260" s="213"/>
      <c r="R260" s="213"/>
      <c r="S260" s="213"/>
      <c r="T260" s="214"/>
      <c r="U260" s="15"/>
      <c r="V260" s="15"/>
      <c r="W260" s="15"/>
      <c r="X260" s="15"/>
      <c r="Y260" s="15"/>
      <c r="Z260" s="15"/>
      <c r="AA260" s="15"/>
      <c r="AB260" s="15"/>
      <c r="AC260" s="15"/>
      <c r="AD260" s="15"/>
      <c r="AE260" s="15"/>
      <c r="AT260" s="209" t="s">
        <v>130</v>
      </c>
      <c r="AU260" s="209" t="s">
        <v>86</v>
      </c>
      <c r="AV260" s="15" t="s">
        <v>84</v>
      </c>
      <c r="AW260" s="15" t="s">
        <v>32</v>
      </c>
      <c r="AX260" s="15" t="s">
        <v>76</v>
      </c>
      <c r="AY260" s="209" t="s">
        <v>120</v>
      </c>
    </row>
    <row r="261" s="13" customFormat="1">
      <c r="A261" s="13"/>
      <c r="B261" s="185"/>
      <c r="C261" s="13"/>
      <c r="D261" s="186" t="s">
        <v>130</v>
      </c>
      <c r="E261" s="187" t="s">
        <v>1</v>
      </c>
      <c r="F261" s="188" t="s">
        <v>401</v>
      </c>
      <c r="G261" s="13"/>
      <c r="H261" s="189">
        <v>5.8799999999999999</v>
      </c>
      <c r="I261" s="190"/>
      <c r="J261" s="13"/>
      <c r="K261" s="13"/>
      <c r="L261" s="185"/>
      <c r="M261" s="191"/>
      <c r="N261" s="192"/>
      <c r="O261" s="192"/>
      <c r="P261" s="192"/>
      <c r="Q261" s="192"/>
      <c r="R261" s="192"/>
      <c r="S261" s="192"/>
      <c r="T261" s="193"/>
      <c r="U261" s="13"/>
      <c r="V261" s="13"/>
      <c r="W261" s="13"/>
      <c r="X261" s="13"/>
      <c r="Y261" s="13"/>
      <c r="Z261" s="13"/>
      <c r="AA261" s="13"/>
      <c r="AB261" s="13"/>
      <c r="AC261" s="13"/>
      <c r="AD261" s="13"/>
      <c r="AE261" s="13"/>
      <c r="AT261" s="187" t="s">
        <v>130</v>
      </c>
      <c r="AU261" s="187" t="s">
        <v>86</v>
      </c>
      <c r="AV261" s="13" t="s">
        <v>86</v>
      </c>
      <c r="AW261" s="13" t="s">
        <v>32</v>
      </c>
      <c r="AX261" s="13" t="s">
        <v>76</v>
      </c>
      <c r="AY261" s="187" t="s">
        <v>120</v>
      </c>
    </row>
    <row r="262" s="14" customFormat="1">
      <c r="A262" s="14"/>
      <c r="B262" s="194"/>
      <c r="C262" s="14"/>
      <c r="D262" s="186" t="s">
        <v>130</v>
      </c>
      <c r="E262" s="195" t="s">
        <v>1</v>
      </c>
      <c r="F262" s="196" t="s">
        <v>133</v>
      </c>
      <c r="G262" s="14"/>
      <c r="H262" s="197">
        <v>5.8799999999999999</v>
      </c>
      <c r="I262" s="198"/>
      <c r="J262" s="14"/>
      <c r="K262" s="14"/>
      <c r="L262" s="194"/>
      <c r="M262" s="199"/>
      <c r="N262" s="200"/>
      <c r="O262" s="200"/>
      <c r="P262" s="200"/>
      <c r="Q262" s="200"/>
      <c r="R262" s="200"/>
      <c r="S262" s="200"/>
      <c r="T262" s="201"/>
      <c r="U262" s="14"/>
      <c r="V262" s="14"/>
      <c r="W262" s="14"/>
      <c r="X262" s="14"/>
      <c r="Y262" s="14"/>
      <c r="Z262" s="14"/>
      <c r="AA262" s="14"/>
      <c r="AB262" s="14"/>
      <c r="AC262" s="14"/>
      <c r="AD262" s="14"/>
      <c r="AE262" s="14"/>
      <c r="AT262" s="195" t="s">
        <v>130</v>
      </c>
      <c r="AU262" s="195" t="s">
        <v>86</v>
      </c>
      <c r="AV262" s="14" t="s">
        <v>128</v>
      </c>
      <c r="AW262" s="14" t="s">
        <v>32</v>
      </c>
      <c r="AX262" s="14" t="s">
        <v>84</v>
      </c>
      <c r="AY262" s="195" t="s">
        <v>120</v>
      </c>
    </row>
    <row r="263" s="2" customFormat="1" ht="24.15" customHeight="1">
      <c r="A263" s="38"/>
      <c r="B263" s="171"/>
      <c r="C263" s="172" t="s">
        <v>402</v>
      </c>
      <c r="D263" s="172" t="s">
        <v>123</v>
      </c>
      <c r="E263" s="173" t="s">
        <v>403</v>
      </c>
      <c r="F263" s="174" t="s">
        <v>404</v>
      </c>
      <c r="G263" s="175" t="s">
        <v>254</v>
      </c>
      <c r="H263" s="176">
        <v>129.72</v>
      </c>
      <c r="I263" s="177"/>
      <c r="J263" s="178">
        <f>ROUND(I263*H263,2)</f>
        <v>0</v>
      </c>
      <c r="K263" s="174" t="s">
        <v>127</v>
      </c>
      <c r="L263" s="39"/>
      <c r="M263" s="179" t="s">
        <v>1</v>
      </c>
      <c r="N263" s="180" t="s">
        <v>41</v>
      </c>
      <c r="O263" s="77"/>
      <c r="P263" s="181">
        <f>O263*H263</f>
        <v>0</v>
      </c>
      <c r="Q263" s="181">
        <v>0</v>
      </c>
      <c r="R263" s="181">
        <f>Q263*H263</f>
        <v>0</v>
      </c>
      <c r="S263" s="181">
        <v>0</v>
      </c>
      <c r="T263" s="182">
        <f>S263*H263</f>
        <v>0</v>
      </c>
      <c r="U263" s="38"/>
      <c r="V263" s="38"/>
      <c r="W263" s="38"/>
      <c r="X263" s="38"/>
      <c r="Y263" s="38"/>
      <c r="Z263" s="38"/>
      <c r="AA263" s="38"/>
      <c r="AB263" s="38"/>
      <c r="AC263" s="38"/>
      <c r="AD263" s="38"/>
      <c r="AE263" s="38"/>
      <c r="AR263" s="183" t="s">
        <v>128</v>
      </c>
      <c r="AT263" s="183" t="s">
        <v>123</v>
      </c>
      <c r="AU263" s="183" t="s">
        <v>86</v>
      </c>
      <c r="AY263" s="19" t="s">
        <v>120</v>
      </c>
      <c r="BE263" s="184">
        <f>IF(N263="základní",J263,0)</f>
        <v>0</v>
      </c>
      <c r="BF263" s="184">
        <f>IF(N263="snížená",J263,0)</f>
        <v>0</v>
      </c>
      <c r="BG263" s="184">
        <f>IF(N263="zákl. přenesená",J263,0)</f>
        <v>0</v>
      </c>
      <c r="BH263" s="184">
        <f>IF(N263="sníž. přenesená",J263,0)</f>
        <v>0</v>
      </c>
      <c r="BI263" s="184">
        <f>IF(N263="nulová",J263,0)</f>
        <v>0</v>
      </c>
      <c r="BJ263" s="19" t="s">
        <v>84</v>
      </c>
      <c r="BK263" s="184">
        <f>ROUND(I263*H263,2)</f>
        <v>0</v>
      </c>
      <c r="BL263" s="19" t="s">
        <v>128</v>
      </c>
      <c r="BM263" s="183" t="s">
        <v>405</v>
      </c>
    </row>
    <row r="264" s="13" customFormat="1">
      <c r="A264" s="13"/>
      <c r="B264" s="185"/>
      <c r="C264" s="13"/>
      <c r="D264" s="186" t="s">
        <v>130</v>
      </c>
      <c r="E264" s="187" t="s">
        <v>1</v>
      </c>
      <c r="F264" s="188" t="s">
        <v>165</v>
      </c>
      <c r="G264" s="13"/>
      <c r="H264" s="189">
        <v>63.729999999999997</v>
      </c>
      <c r="I264" s="190"/>
      <c r="J264" s="13"/>
      <c r="K264" s="13"/>
      <c r="L264" s="185"/>
      <c r="M264" s="191"/>
      <c r="N264" s="192"/>
      <c r="O264" s="192"/>
      <c r="P264" s="192"/>
      <c r="Q264" s="192"/>
      <c r="R264" s="192"/>
      <c r="S264" s="192"/>
      <c r="T264" s="193"/>
      <c r="U264" s="13"/>
      <c r="V264" s="13"/>
      <c r="W264" s="13"/>
      <c r="X264" s="13"/>
      <c r="Y264" s="13"/>
      <c r="Z264" s="13"/>
      <c r="AA264" s="13"/>
      <c r="AB264" s="13"/>
      <c r="AC264" s="13"/>
      <c r="AD264" s="13"/>
      <c r="AE264" s="13"/>
      <c r="AT264" s="187" t="s">
        <v>130</v>
      </c>
      <c r="AU264" s="187" t="s">
        <v>86</v>
      </c>
      <c r="AV264" s="13" t="s">
        <v>86</v>
      </c>
      <c r="AW264" s="13" t="s">
        <v>32</v>
      </c>
      <c r="AX264" s="13" t="s">
        <v>76</v>
      </c>
      <c r="AY264" s="187" t="s">
        <v>120</v>
      </c>
    </row>
    <row r="265" s="13" customFormat="1">
      <c r="A265" s="13"/>
      <c r="B265" s="185"/>
      <c r="C265" s="13"/>
      <c r="D265" s="186" t="s">
        <v>130</v>
      </c>
      <c r="E265" s="187" t="s">
        <v>1</v>
      </c>
      <c r="F265" s="188" t="s">
        <v>316</v>
      </c>
      <c r="G265" s="13"/>
      <c r="H265" s="189">
        <v>60.109999999999999</v>
      </c>
      <c r="I265" s="190"/>
      <c r="J265" s="13"/>
      <c r="K265" s="13"/>
      <c r="L265" s="185"/>
      <c r="M265" s="191"/>
      <c r="N265" s="192"/>
      <c r="O265" s="192"/>
      <c r="P265" s="192"/>
      <c r="Q265" s="192"/>
      <c r="R265" s="192"/>
      <c r="S265" s="192"/>
      <c r="T265" s="193"/>
      <c r="U265" s="13"/>
      <c r="V265" s="13"/>
      <c r="W265" s="13"/>
      <c r="X265" s="13"/>
      <c r="Y265" s="13"/>
      <c r="Z265" s="13"/>
      <c r="AA265" s="13"/>
      <c r="AB265" s="13"/>
      <c r="AC265" s="13"/>
      <c r="AD265" s="13"/>
      <c r="AE265" s="13"/>
      <c r="AT265" s="187" t="s">
        <v>130</v>
      </c>
      <c r="AU265" s="187" t="s">
        <v>86</v>
      </c>
      <c r="AV265" s="13" t="s">
        <v>86</v>
      </c>
      <c r="AW265" s="13" t="s">
        <v>32</v>
      </c>
      <c r="AX265" s="13" t="s">
        <v>76</v>
      </c>
      <c r="AY265" s="187" t="s">
        <v>120</v>
      </c>
    </row>
    <row r="266" s="15" customFormat="1">
      <c r="A266" s="15"/>
      <c r="B266" s="208"/>
      <c r="C266" s="15"/>
      <c r="D266" s="186" t="s">
        <v>130</v>
      </c>
      <c r="E266" s="209" t="s">
        <v>1</v>
      </c>
      <c r="F266" s="210" t="s">
        <v>400</v>
      </c>
      <c r="G266" s="15"/>
      <c r="H266" s="209" t="s">
        <v>1</v>
      </c>
      <c r="I266" s="211"/>
      <c r="J266" s="15"/>
      <c r="K266" s="15"/>
      <c r="L266" s="208"/>
      <c r="M266" s="212"/>
      <c r="N266" s="213"/>
      <c r="O266" s="213"/>
      <c r="P266" s="213"/>
      <c r="Q266" s="213"/>
      <c r="R266" s="213"/>
      <c r="S266" s="213"/>
      <c r="T266" s="214"/>
      <c r="U266" s="15"/>
      <c r="V266" s="15"/>
      <c r="W266" s="15"/>
      <c r="X266" s="15"/>
      <c r="Y266" s="15"/>
      <c r="Z266" s="15"/>
      <c r="AA266" s="15"/>
      <c r="AB266" s="15"/>
      <c r="AC266" s="15"/>
      <c r="AD266" s="15"/>
      <c r="AE266" s="15"/>
      <c r="AT266" s="209" t="s">
        <v>130</v>
      </c>
      <c r="AU266" s="209" t="s">
        <v>86</v>
      </c>
      <c r="AV266" s="15" t="s">
        <v>84</v>
      </c>
      <c r="AW266" s="15" t="s">
        <v>32</v>
      </c>
      <c r="AX266" s="15" t="s">
        <v>76</v>
      </c>
      <c r="AY266" s="209" t="s">
        <v>120</v>
      </c>
    </row>
    <row r="267" s="13" customFormat="1">
      <c r="A267" s="13"/>
      <c r="B267" s="185"/>
      <c r="C267" s="13"/>
      <c r="D267" s="186" t="s">
        <v>130</v>
      </c>
      <c r="E267" s="187" t="s">
        <v>1</v>
      </c>
      <c r="F267" s="188" t="s">
        <v>401</v>
      </c>
      <c r="G267" s="13"/>
      <c r="H267" s="189">
        <v>5.8799999999999999</v>
      </c>
      <c r="I267" s="190"/>
      <c r="J267" s="13"/>
      <c r="K267" s="13"/>
      <c r="L267" s="185"/>
      <c r="M267" s="191"/>
      <c r="N267" s="192"/>
      <c r="O267" s="192"/>
      <c r="P267" s="192"/>
      <c r="Q267" s="192"/>
      <c r="R267" s="192"/>
      <c r="S267" s="192"/>
      <c r="T267" s="193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187" t="s">
        <v>130</v>
      </c>
      <c r="AU267" s="187" t="s">
        <v>86</v>
      </c>
      <c r="AV267" s="13" t="s">
        <v>86</v>
      </c>
      <c r="AW267" s="13" t="s">
        <v>32</v>
      </c>
      <c r="AX267" s="13" t="s">
        <v>76</v>
      </c>
      <c r="AY267" s="187" t="s">
        <v>120</v>
      </c>
    </row>
    <row r="268" s="14" customFormat="1">
      <c r="A268" s="14"/>
      <c r="B268" s="194"/>
      <c r="C268" s="14"/>
      <c r="D268" s="186" t="s">
        <v>130</v>
      </c>
      <c r="E268" s="195" t="s">
        <v>1</v>
      </c>
      <c r="F268" s="196" t="s">
        <v>133</v>
      </c>
      <c r="G268" s="14"/>
      <c r="H268" s="197">
        <v>129.72</v>
      </c>
      <c r="I268" s="198"/>
      <c r="J268" s="14"/>
      <c r="K268" s="14"/>
      <c r="L268" s="194"/>
      <c r="M268" s="199"/>
      <c r="N268" s="200"/>
      <c r="O268" s="200"/>
      <c r="P268" s="200"/>
      <c r="Q268" s="200"/>
      <c r="R268" s="200"/>
      <c r="S268" s="200"/>
      <c r="T268" s="201"/>
      <c r="U268" s="14"/>
      <c r="V268" s="14"/>
      <c r="W268" s="14"/>
      <c r="X268" s="14"/>
      <c r="Y268" s="14"/>
      <c r="Z268" s="14"/>
      <c r="AA268" s="14"/>
      <c r="AB268" s="14"/>
      <c r="AC268" s="14"/>
      <c r="AD268" s="14"/>
      <c r="AE268" s="14"/>
      <c r="AT268" s="195" t="s">
        <v>130</v>
      </c>
      <c r="AU268" s="195" t="s">
        <v>86</v>
      </c>
      <c r="AV268" s="14" t="s">
        <v>128</v>
      </c>
      <c r="AW268" s="14" t="s">
        <v>32</v>
      </c>
      <c r="AX268" s="14" t="s">
        <v>84</v>
      </c>
      <c r="AY268" s="195" t="s">
        <v>120</v>
      </c>
    </row>
    <row r="269" s="2" customFormat="1" ht="24.15" customHeight="1">
      <c r="A269" s="38"/>
      <c r="B269" s="171"/>
      <c r="C269" s="172" t="s">
        <v>406</v>
      </c>
      <c r="D269" s="172" t="s">
        <v>123</v>
      </c>
      <c r="E269" s="173" t="s">
        <v>407</v>
      </c>
      <c r="F269" s="174" t="s">
        <v>408</v>
      </c>
      <c r="G269" s="175" t="s">
        <v>254</v>
      </c>
      <c r="H269" s="176">
        <v>89.069999999999993</v>
      </c>
      <c r="I269" s="177"/>
      <c r="J269" s="178">
        <f>ROUND(I269*H269,2)</f>
        <v>0</v>
      </c>
      <c r="K269" s="174" t="s">
        <v>127</v>
      </c>
      <c r="L269" s="39"/>
      <c r="M269" s="179" t="s">
        <v>1</v>
      </c>
      <c r="N269" s="180" t="s">
        <v>41</v>
      </c>
      <c r="O269" s="77"/>
      <c r="P269" s="181">
        <f>O269*H269</f>
        <v>0</v>
      </c>
      <c r="Q269" s="181">
        <v>0</v>
      </c>
      <c r="R269" s="181">
        <f>Q269*H269</f>
        <v>0</v>
      </c>
      <c r="S269" s="181">
        <v>0</v>
      </c>
      <c r="T269" s="182">
        <f>S269*H269</f>
        <v>0</v>
      </c>
      <c r="U269" s="38"/>
      <c r="V269" s="38"/>
      <c r="W269" s="38"/>
      <c r="X269" s="38"/>
      <c r="Y269" s="38"/>
      <c r="Z269" s="38"/>
      <c r="AA269" s="38"/>
      <c r="AB269" s="38"/>
      <c r="AC269" s="38"/>
      <c r="AD269" s="38"/>
      <c r="AE269" s="38"/>
      <c r="AR269" s="183" t="s">
        <v>128</v>
      </c>
      <c r="AT269" s="183" t="s">
        <v>123</v>
      </c>
      <c r="AU269" s="183" t="s">
        <v>86</v>
      </c>
      <c r="AY269" s="19" t="s">
        <v>120</v>
      </c>
      <c r="BE269" s="184">
        <f>IF(N269="základní",J269,0)</f>
        <v>0</v>
      </c>
      <c r="BF269" s="184">
        <f>IF(N269="snížená",J269,0)</f>
        <v>0</v>
      </c>
      <c r="BG269" s="184">
        <f>IF(N269="zákl. přenesená",J269,0)</f>
        <v>0</v>
      </c>
      <c r="BH269" s="184">
        <f>IF(N269="sníž. přenesená",J269,0)</f>
        <v>0</v>
      </c>
      <c r="BI269" s="184">
        <f>IF(N269="nulová",J269,0)</f>
        <v>0</v>
      </c>
      <c r="BJ269" s="19" t="s">
        <v>84</v>
      </c>
      <c r="BK269" s="184">
        <f>ROUND(I269*H269,2)</f>
        <v>0</v>
      </c>
      <c r="BL269" s="19" t="s">
        <v>128</v>
      </c>
      <c r="BM269" s="183" t="s">
        <v>409</v>
      </c>
    </row>
    <row r="270" s="13" customFormat="1">
      <c r="A270" s="13"/>
      <c r="B270" s="185"/>
      <c r="C270" s="13"/>
      <c r="D270" s="186" t="s">
        <v>130</v>
      </c>
      <c r="E270" s="187" t="s">
        <v>1</v>
      </c>
      <c r="F270" s="188" t="s">
        <v>410</v>
      </c>
      <c r="G270" s="13"/>
      <c r="H270" s="189">
        <v>89.069999999999993</v>
      </c>
      <c r="I270" s="190"/>
      <c r="J270" s="13"/>
      <c r="K270" s="13"/>
      <c r="L270" s="185"/>
      <c r="M270" s="191"/>
      <c r="N270" s="192"/>
      <c r="O270" s="192"/>
      <c r="P270" s="192"/>
      <c r="Q270" s="192"/>
      <c r="R270" s="192"/>
      <c r="S270" s="192"/>
      <c r="T270" s="193"/>
      <c r="U270" s="13"/>
      <c r="V270" s="13"/>
      <c r="W270" s="13"/>
      <c r="X270" s="13"/>
      <c r="Y270" s="13"/>
      <c r="Z270" s="13"/>
      <c r="AA270" s="13"/>
      <c r="AB270" s="13"/>
      <c r="AC270" s="13"/>
      <c r="AD270" s="13"/>
      <c r="AE270" s="13"/>
      <c r="AT270" s="187" t="s">
        <v>130</v>
      </c>
      <c r="AU270" s="187" t="s">
        <v>86</v>
      </c>
      <c r="AV270" s="13" t="s">
        <v>86</v>
      </c>
      <c r="AW270" s="13" t="s">
        <v>32</v>
      </c>
      <c r="AX270" s="13" t="s">
        <v>84</v>
      </c>
      <c r="AY270" s="187" t="s">
        <v>120</v>
      </c>
    </row>
    <row r="271" s="2" customFormat="1" ht="24.15" customHeight="1">
      <c r="A271" s="38"/>
      <c r="B271" s="171"/>
      <c r="C271" s="172" t="s">
        <v>411</v>
      </c>
      <c r="D271" s="172" t="s">
        <v>123</v>
      </c>
      <c r="E271" s="173" t="s">
        <v>412</v>
      </c>
      <c r="F271" s="174" t="s">
        <v>413</v>
      </c>
      <c r="G271" s="175" t="s">
        <v>391</v>
      </c>
      <c r="H271" s="176">
        <v>33.399999999999999</v>
      </c>
      <c r="I271" s="177"/>
      <c r="J271" s="178">
        <f>ROUND(I271*H271,2)</f>
        <v>0</v>
      </c>
      <c r="K271" s="174" t="s">
        <v>127</v>
      </c>
      <c r="L271" s="39"/>
      <c r="M271" s="179" t="s">
        <v>1</v>
      </c>
      <c r="N271" s="180" t="s">
        <v>41</v>
      </c>
      <c r="O271" s="77"/>
      <c r="P271" s="181">
        <f>O271*H271</f>
        <v>0</v>
      </c>
      <c r="Q271" s="181">
        <v>0</v>
      </c>
      <c r="R271" s="181">
        <f>Q271*H271</f>
        <v>0</v>
      </c>
      <c r="S271" s="181">
        <v>0</v>
      </c>
      <c r="T271" s="182">
        <f>S271*H271</f>
        <v>0</v>
      </c>
      <c r="U271" s="38"/>
      <c r="V271" s="38"/>
      <c r="W271" s="38"/>
      <c r="X271" s="38"/>
      <c r="Y271" s="38"/>
      <c r="Z271" s="38"/>
      <c r="AA271" s="38"/>
      <c r="AB271" s="38"/>
      <c r="AC271" s="38"/>
      <c r="AD271" s="38"/>
      <c r="AE271" s="38"/>
      <c r="AR271" s="183" t="s">
        <v>128</v>
      </c>
      <c r="AT271" s="183" t="s">
        <v>123</v>
      </c>
      <c r="AU271" s="183" t="s">
        <v>86</v>
      </c>
      <c r="AY271" s="19" t="s">
        <v>120</v>
      </c>
      <c r="BE271" s="184">
        <f>IF(N271="základní",J271,0)</f>
        <v>0</v>
      </c>
      <c r="BF271" s="184">
        <f>IF(N271="snížená",J271,0)</f>
        <v>0</v>
      </c>
      <c r="BG271" s="184">
        <f>IF(N271="zákl. přenesená",J271,0)</f>
        <v>0</v>
      </c>
      <c r="BH271" s="184">
        <f>IF(N271="sníž. přenesená",J271,0)</f>
        <v>0</v>
      </c>
      <c r="BI271" s="184">
        <f>IF(N271="nulová",J271,0)</f>
        <v>0</v>
      </c>
      <c r="BJ271" s="19" t="s">
        <v>84</v>
      </c>
      <c r="BK271" s="184">
        <f>ROUND(I271*H271,2)</f>
        <v>0</v>
      </c>
      <c r="BL271" s="19" t="s">
        <v>128</v>
      </c>
      <c r="BM271" s="183" t="s">
        <v>414</v>
      </c>
    </row>
    <row r="272" s="15" customFormat="1">
      <c r="A272" s="15"/>
      <c r="B272" s="208"/>
      <c r="C272" s="15"/>
      <c r="D272" s="186" t="s">
        <v>130</v>
      </c>
      <c r="E272" s="209" t="s">
        <v>1</v>
      </c>
      <c r="F272" s="210" t="s">
        <v>415</v>
      </c>
      <c r="G272" s="15"/>
      <c r="H272" s="209" t="s">
        <v>1</v>
      </c>
      <c r="I272" s="211"/>
      <c r="J272" s="15"/>
      <c r="K272" s="15"/>
      <c r="L272" s="208"/>
      <c r="M272" s="212"/>
      <c r="N272" s="213"/>
      <c r="O272" s="213"/>
      <c r="P272" s="213"/>
      <c r="Q272" s="213"/>
      <c r="R272" s="213"/>
      <c r="S272" s="213"/>
      <c r="T272" s="214"/>
      <c r="U272" s="15"/>
      <c r="V272" s="15"/>
      <c r="W272" s="15"/>
      <c r="X272" s="15"/>
      <c r="Y272" s="15"/>
      <c r="Z272" s="15"/>
      <c r="AA272" s="15"/>
      <c r="AB272" s="15"/>
      <c r="AC272" s="15"/>
      <c r="AD272" s="15"/>
      <c r="AE272" s="15"/>
      <c r="AT272" s="209" t="s">
        <v>130</v>
      </c>
      <c r="AU272" s="209" t="s">
        <v>86</v>
      </c>
      <c r="AV272" s="15" t="s">
        <v>84</v>
      </c>
      <c r="AW272" s="15" t="s">
        <v>32</v>
      </c>
      <c r="AX272" s="15" t="s">
        <v>76</v>
      </c>
      <c r="AY272" s="209" t="s">
        <v>120</v>
      </c>
    </row>
    <row r="273" s="13" customFormat="1">
      <c r="A273" s="13"/>
      <c r="B273" s="185"/>
      <c r="C273" s="13"/>
      <c r="D273" s="186" t="s">
        <v>130</v>
      </c>
      <c r="E273" s="187" t="s">
        <v>1</v>
      </c>
      <c r="F273" s="188" t="s">
        <v>416</v>
      </c>
      <c r="G273" s="13"/>
      <c r="H273" s="189">
        <v>28.399999999999999</v>
      </c>
      <c r="I273" s="190"/>
      <c r="J273" s="13"/>
      <c r="K273" s="13"/>
      <c r="L273" s="185"/>
      <c r="M273" s="191"/>
      <c r="N273" s="192"/>
      <c r="O273" s="192"/>
      <c r="P273" s="192"/>
      <c r="Q273" s="192"/>
      <c r="R273" s="192"/>
      <c r="S273" s="192"/>
      <c r="T273" s="193"/>
      <c r="U273" s="13"/>
      <c r="V273" s="13"/>
      <c r="W273" s="13"/>
      <c r="X273" s="13"/>
      <c r="Y273" s="13"/>
      <c r="Z273" s="13"/>
      <c r="AA273" s="13"/>
      <c r="AB273" s="13"/>
      <c r="AC273" s="13"/>
      <c r="AD273" s="13"/>
      <c r="AE273" s="13"/>
      <c r="AT273" s="187" t="s">
        <v>130</v>
      </c>
      <c r="AU273" s="187" t="s">
        <v>86</v>
      </c>
      <c r="AV273" s="13" t="s">
        <v>86</v>
      </c>
      <c r="AW273" s="13" t="s">
        <v>32</v>
      </c>
      <c r="AX273" s="13" t="s">
        <v>76</v>
      </c>
      <c r="AY273" s="187" t="s">
        <v>120</v>
      </c>
    </row>
    <row r="274" s="16" customFormat="1">
      <c r="A274" s="16"/>
      <c r="B274" s="225"/>
      <c r="C274" s="16"/>
      <c r="D274" s="186" t="s">
        <v>130</v>
      </c>
      <c r="E274" s="226" t="s">
        <v>158</v>
      </c>
      <c r="F274" s="227" t="s">
        <v>417</v>
      </c>
      <c r="G274" s="16"/>
      <c r="H274" s="228">
        <v>28.399999999999999</v>
      </c>
      <c r="I274" s="229"/>
      <c r="J274" s="16"/>
      <c r="K274" s="16"/>
      <c r="L274" s="225"/>
      <c r="M274" s="230"/>
      <c r="N274" s="231"/>
      <c r="O274" s="231"/>
      <c r="P274" s="231"/>
      <c r="Q274" s="231"/>
      <c r="R274" s="231"/>
      <c r="S274" s="231"/>
      <c r="T274" s="232"/>
      <c r="U274" s="16"/>
      <c r="V274" s="16"/>
      <c r="W274" s="16"/>
      <c r="X274" s="16"/>
      <c r="Y274" s="16"/>
      <c r="Z274" s="16"/>
      <c r="AA274" s="16"/>
      <c r="AB274" s="16"/>
      <c r="AC274" s="16"/>
      <c r="AD274" s="16"/>
      <c r="AE274" s="16"/>
      <c r="AT274" s="226" t="s">
        <v>130</v>
      </c>
      <c r="AU274" s="226" t="s">
        <v>86</v>
      </c>
      <c r="AV274" s="16" t="s">
        <v>140</v>
      </c>
      <c r="AW274" s="16" t="s">
        <v>32</v>
      </c>
      <c r="AX274" s="16" t="s">
        <v>76</v>
      </c>
      <c r="AY274" s="226" t="s">
        <v>120</v>
      </c>
    </row>
    <row r="275" s="15" customFormat="1">
      <c r="A275" s="15"/>
      <c r="B275" s="208"/>
      <c r="C275" s="15"/>
      <c r="D275" s="186" t="s">
        <v>130</v>
      </c>
      <c r="E275" s="209" t="s">
        <v>1</v>
      </c>
      <c r="F275" s="210" t="s">
        <v>418</v>
      </c>
      <c r="G275" s="15"/>
      <c r="H275" s="209" t="s">
        <v>1</v>
      </c>
      <c r="I275" s="211"/>
      <c r="J275" s="15"/>
      <c r="K275" s="15"/>
      <c r="L275" s="208"/>
      <c r="M275" s="212"/>
      <c r="N275" s="213"/>
      <c r="O275" s="213"/>
      <c r="P275" s="213"/>
      <c r="Q275" s="213"/>
      <c r="R275" s="213"/>
      <c r="S275" s="213"/>
      <c r="T275" s="214"/>
      <c r="U275" s="15"/>
      <c r="V275" s="15"/>
      <c r="W275" s="15"/>
      <c r="X275" s="15"/>
      <c r="Y275" s="15"/>
      <c r="Z275" s="15"/>
      <c r="AA275" s="15"/>
      <c r="AB275" s="15"/>
      <c r="AC275" s="15"/>
      <c r="AD275" s="15"/>
      <c r="AE275" s="15"/>
      <c r="AT275" s="209" t="s">
        <v>130</v>
      </c>
      <c r="AU275" s="209" t="s">
        <v>86</v>
      </c>
      <c r="AV275" s="15" t="s">
        <v>84</v>
      </c>
      <c r="AW275" s="15" t="s">
        <v>32</v>
      </c>
      <c r="AX275" s="15" t="s">
        <v>76</v>
      </c>
      <c r="AY275" s="209" t="s">
        <v>120</v>
      </c>
    </row>
    <row r="276" s="13" customFormat="1">
      <c r="A276" s="13"/>
      <c r="B276" s="185"/>
      <c r="C276" s="13"/>
      <c r="D276" s="186" t="s">
        <v>130</v>
      </c>
      <c r="E276" s="187" t="s">
        <v>1</v>
      </c>
      <c r="F276" s="188" t="s">
        <v>419</v>
      </c>
      <c r="G276" s="13"/>
      <c r="H276" s="189">
        <v>5</v>
      </c>
      <c r="I276" s="190"/>
      <c r="J276" s="13"/>
      <c r="K276" s="13"/>
      <c r="L276" s="185"/>
      <c r="M276" s="191"/>
      <c r="N276" s="192"/>
      <c r="O276" s="192"/>
      <c r="P276" s="192"/>
      <c r="Q276" s="192"/>
      <c r="R276" s="192"/>
      <c r="S276" s="192"/>
      <c r="T276" s="193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187" t="s">
        <v>130</v>
      </c>
      <c r="AU276" s="187" t="s">
        <v>86</v>
      </c>
      <c r="AV276" s="13" t="s">
        <v>86</v>
      </c>
      <c r="AW276" s="13" t="s">
        <v>32</v>
      </c>
      <c r="AX276" s="13" t="s">
        <v>76</v>
      </c>
      <c r="AY276" s="187" t="s">
        <v>120</v>
      </c>
    </row>
    <row r="277" s="16" customFormat="1">
      <c r="A277" s="16"/>
      <c r="B277" s="225"/>
      <c r="C277" s="16"/>
      <c r="D277" s="186" t="s">
        <v>130</v>
      </c>
      <c r="E277" s="226" t="s">
        <v>161</v>
      </c>
      <c r="F277" s="227" t="s">
        <v>417</v>
      </c>
      <c r="G277" s="16"/>
      <c r="H277" s="228">
        <v>5</v>
      </c>
      <c r="I277" s="229"/>
      <c r="J277" s="16"/>
      <c r="K277" s="16"/>
      <c r="L277" s="225"/>
      <c r="M277" s="230"/>
      <c r="N277" s="231"/>
      <c r="O277" s="231"/>
      <c r="P277" s="231"/>
      <c r="Q277" s="231"/>
      <c r="R277" s="231"/>
      <c r="S277" s="231"/>
      <c r="T277" s="232"/>
      <c r="U277" s="16"/>
      <c r="V277" s="16"/>
      <c r="W277" s="16"/>
      <c r="X277" s="16"/>
      <c r="Y277" s="16"/>
      <c r="Z277" s="16"/>
      <c r="AA277" s="16"/>
      <c r="AB277" s="16"/>
      <c r="AC277" s="16"/>
      <c r="AD277" s="16"/>
      <c r="AE277" s="16"/>
      <c r="AT277" s="226" t="s">
        <v>130</v>
      </c>
      <c r="AU277" s="226" t="s">
        <v>86</v>
      </c>
      <c r="AV277" s="16" t="s">
        <v>140</v>
      </c>
      <c r="AW277" s="16" t="s">
        <v>32</v>
      </c>
      <c r="AX277" s="16" t="s">
        <v>76</v>
      </c>
      <c r="AY277" s="226" t="s">
        <v>120</v>
      </c>
    </row>
    <row r="278" s="14" customFormat="1">
      <c r="A278" s="14"/>
      <c r="B278" s="194"/>
      <c r="C278" s="14"/>
      <c r="D278" s="186" t="s">
        <v>130</v>
      </c>
      <c r="E278" s="195" t="s">
        <v>1</v>
      </c>
      <c r="F278" s="196" t="s">
        <v>133</v>
      </c>
      <c r="G278" s="14"/>
      <c r="H278" s="197">
        <v>33.399999999999999</v>
      </c>
      <c r="I278" s="198"/>
      <c r="J278" s="14"/>
      <c r="K278" s="14"/>
      <c r="L278" s="194"/>
      <c r="M278" s="199"/>
      <c r="N278" s="200"/>
      <c r="O278" s="200"/>
      <c r="P278" s="200"/>
      <c r="Q278" s="200"/>
      <c r="R278" s="200"/>
      <c r="S278" s="200"/>
      <c r="T278" s="201"/>
      <c r="U278" s="14"/>
      <c r="V278" s="14"/>
      <c r="W278" s="14"/>
      <c r="X278" s="14"/>
      <c r="Y278" s="14"/>
      <c r="Z278" s="14"/>
      <c r="AA278" s="14"/>
      <c r="AB278" s="14"/>
      <c r="AC278" s="14"/>
      <c r="AD278" s="14"/>
      <c r="AE278" s="14"/>
      <c r="AT278" s="195" t="s">
        <v>130</v>
      </c>
      <c r="AU278" s="195" t="s">
        <v>86</v>
      </c>
      <c r="AV278" s="14" t="s">
        <v>128</v>
      </c>
      <c r="AW278" s="14" t="s">
        <v>32</v>
      </c>
      <c r="AX278" s="14" t="s">
        <v>84</v>
      </c>
      <c r="AY278" s="195" t="s">
        <v>120</v>
      </c>
    </row>
    <row r="279" s="2" customFormat="1" ht="16.5" customHeight="1">
      <c r="A279" s="38"/>
      <c r="B279" s="171"/>
      <c r="C279" s="172" t="s">
        <v>420</v>
      </c>
      <c r="D279" s="172" t="s">
        <v>123</v>
      </c>
      <c r="E279" s="173" t="s">
        <v>421</v>
      </c>
      <c r="F279" s="174" t="s">
        <v>422</v>
      </c>
      <c r="G279" s="175" t="s">
        <v>254</v>
      </c>
      <c r="H279" s="176">
        <v>18.577000000000002</v>
      </c>
      <c r="I279" s="177"/>
      <c r="J279" s="178">
        <f>ROUND(I279*H279,2)</f>
        <v>0</v>
      </c>
      <c r="K279" s="174" t="s">
        <v>1</v>
      </c>
      <c r="L279" s="39"/>
      <c r="M279" s="179" t="s">
        <v>1</v>
      </c>
      <c r="N279" s="180" t="s">
        <v>41</v>
      </c>
      <c r="O279" s="77"/>
      <c r="P279" s="181">
        <f>O279*H279</f>
        <v>0</v>
      </c>
      <c r="Q279" s="181">
        <v>0.038850000000000003</v>
      </c>
      <c r="R279" s="181">
        <f>Q279*H279</f>
        <v>0.72171645000000006</v>
      </c>
      <c r="S279" s="181">
        <v>0</v>
      </c>
      <c r="T279" s="182">
        <f>S279*H279</f>
        <v>0</v>
      </c>
      <c r="U279" s="38"/>
      <c r="V279" s="38"/>
      <c r="W279" s="38"/>
      <c r="X279" s="38"/>
      <c r="Y279" s="38"/>
      <c r="Z279" s="38"/>
      <c r="AA279" s="38"/>
      <c r="AB279" s="38"/>
      <c r="AC279" s="38"/>
      <c r="AD279" s="38"/>
      <c r="AE279" s="38"/>
      <c r="AR279" s="183" t="s">
        <v>128</v>
      </c>
      <c r="AT279" s="183" t="s">
        <v>123</v>
      </c>
      <c r="AU279" s="183" t="s">
        <v>86</v>
      </c>
      <c r="AY279" s="19" t="s">
        <v>120</v>
      </c>
      <c r="BE279" s="184">
        <f>IF(N279="základní",J279,0)</f>
        <v>0</v>
      </c>
      <c r="BF279" s="184">
        <f>IF(N279="snížená",J279,0)</f>
        <v>0</v>
      </c>
      <c r="BG279" s="184">
        <f>IF(N279="zákl. přenesená",J279,0)</f>
        <v>0</v>
      </c>
      <c r="BH279" s="184">
        <f>IF(N279="sníž. přenesená",J279,0)</f>
        <v>0</v>
      </c>
      <c r="BI279" s="184">
        <f>IF(N279="nulová",J279,0)</f>
        <v>0</v>
      </c>
      <c r="BJ279" s="19" t="s">
        <v>84</v>
      </c>
      <c r="BK279" s="184">
        <f>ROUND(I279*H279,2)</f>
        <v>0</v>
      </c>
      <c r="BL279" s="19" t="s">
        <v>128</v>
      </c>
      <c r="BM279" s="183" t="s">
        <v>423</v>
      </c>
    </row>
    <row r="280" s="15" customFormat="1">
      <c r="A280" s="15"/>
      <c r="B280" s="208"/>
      <c r="C280" s="15"/>
      <c r="D280" s="186" t="s">
        <v>130</v>
      </c>
      <c r="E280" s="209" t="s">
        <v>1</v>
      </c>
      <c r="F280" s="210" t="s">
        <v>424</v>
      </c>
      <c r="G280" s="15"/>
      <c r="H280" s="209" t="s">
        <v>1</v>
      </c>
      <c r="I280" s="211"/>
      <c r="J280" s="15"/>
      <c r="K280" s="15"/>
      <c r="L280" s="208"/>
      <c r="M280" s="212"/>
      <c r="N280" s="213"/>
      <c r="O280" s="213"/>
      <c r="P280" s="213"/>
      <c r="Q280" s="213"/>
      <c r="R280" s="213"/>
      <c r="S280" s="213"/>
      <c r="T280" s="214"/>
      <c r="U280" s="15"/>
      <c r="V280" s="15"/>
      <c r="W280" s="15"/>
      <c r="X280" s="15"/>
      <c r="Y280" s="15"/>
      <c r="Z280" s="15"/>
      <c r="AA280" s="15"/>
      <c r="AB280" s="15"/>
      <c r="AC280" s="15"/>
      <c r="AD280" s="15"/>
      <c r="AE280" s="15"/>
      <c r="AT280" s="209" t="s">
        <v>130</v>
      </c>
      <c r="AU280" s="209" t="s">
        <v>86</v>
      </c>
      <c r="AV280" s="15" t="s">
        <v>84</v>
      </c>
      <c r="AW280" s="15" t="s">
        <v>32</v>
      </c>
      <c r="AX280" s="15" t="s">
        <v>76</v>
      </c>
      <c r="AY280" s="209" t="s">
        <v>120</v>
      </c>
    </row>
    <row r="281" s="13" customFormat="1">
      <c r="A281" s="13"/>
      <c r="B281" s="185"/>
      <c r="C281" s="13"/>
      <c r="D281" s="186" t="s">
        <v>130</v>
      </c>
      <c r="E281" s="187" t="s">
        <v>1</v>
      </c>
      <c r="F281" s="188" t="s">
        <v>425</v>
      </c>
      <c r="G281" s="13"/>
      <c r="H281" s="189">
        <v>9.5600000000000005</v>
      </c>
      <c r="I281" s="190"/>
      <c r="J281" s="13"/>
      <c r="K281" s="13"/>
      <c r="L281" s="185"/>
      <c r="M281" s="191"/>
      <c r="N281" s="192"/>
      <c r="O281" s="192"/>
      <c r="P281" s="192"/>
      <c r="Q281" s="192"/>
      <c r="R281" s="192"/>
      <c r="S281" s="192"/>
      <c r="T281" s="193"/>
      <c r="U281" s="13"/>
      <c r="V281" s="13"/>
      <c r="W281" s="13"/>
      <c r="X281" s="13"/>
      <c r="Y281" s="13"/>
      <c r="Z281" s="13"/>
      <c r="AA281" s="13"/>
      <c r="AB281" s="13"/>
      <c r="AC281" s="13"/>
      <c r="AD281" s="13"/>
      <c r="AE281" s="13"/>
      <c r="AT281" s="187" t="s">
        <v>130</v>
      </c>
      <c r="AU281" s="187" t="s">
        <v>86</v>
      </c>
      <c r="AV281" s="13" t="s">
        <v>86</v>
      </c>
      <c r="AW281" s="13" t="s">
        <v>32</v>
      </c>
      <c r="AX281" s="13" t="s">
        <v>76</v>
      </c>
      <c r="AY281" s="187" t="s">
        <v>120</v>
      </c>
    </row>
    <row r="282" s="13" customFormat="1">
      <c r="A282" s="13"/>
      <c r="B282" s="185"/>
      <c r="C282" s="13"/>
      <c r="D282" s="186" t="s">
        <v>130</v>
      </c>
      <c r="E282" s="187" t="s">
        <v>1</v>
      </c>
      <c r="F282" s="188" t="s">
        <v>426</v>
      </c>
      <c r="G282" s="13"/>
      <c r="H282" s="189">
        <v>9.0169999999999995</v>
      </c>
      <c r="I282" s="190"/>
      <c r="J282" s="13"/>
      <c r="K282" s="13"/>
      <c r="L282" s="185"/>
      <c r="M282" s="191"/>
      <c r="N282" s="192"/>
      <c r="O282" s="192"/>
      <c r="P282" s="192"/>
      <c r="Q282" s="192"/>
      <c r="R282" s="192"/>
      <c r="S282" s="192"/>
      <c r="T282" s="193"/>
      <c r="U282" s="13"/>
      <c r="V282" s="13"/>
      <c r="W282" s="13"/>
      <c r="X282" s="13"/>
      <c r="Y282" s="13"/>
      <c r="Z282" s="13"/>
      <c r="AA282" s="13"/>
      <c r="AB282" s="13"/>
      <c r="AC282" s="13"/>
      <c r="AD282" s="13"/>
      <c r="AE282" s="13"/>
      <c r="AT282" s="187" t="s">
        <v>130</v>
      </c>
      <c r="AU282" s="187" t="s">
        <v>86</v>
      </c>
      <c r="AV282" s="13" t="s">
        <v>86</v>
      </c>
      <c r="AW282" s="13" t="s">
        <v>32</v>
      </c>
      <c r="AX282" s="13" t="s">
        <v>76</v>
      </c>
      <c r="AY282" s="187" t="s">
        <v>120</v>
      </c>
    </row>
    <row r="283" s="14" customFormat="1">
      <c r="A283" s="14"/>
      <c r="B283" s="194"/>
      <c r="C283" s="14"/>
      <c r="D283" s="186" t="s">
        <v>130</v>
      </c>
      <c r="E283" s="195" t="s">
        <v>1</v>
      </c>
      <c r="F283" s="196" t="s">
        <v>133</v>
      </c>
      <c r="G283" s="14"/>
      <c r="H283" s="197">
        <v>18.577000000000002</v>
      </c>
      <c r="I283" s="198"/>
      <c r="J283" s="14"/>
      <c r="K283" s="14"/>
      <c r="L283" s="194"/>
      <c r="M283" s="199"/>
      <c r="N283" s="200"/>
      <c r="O283" s="200"/>
      <c r="P283" s="200"/>
      <c r="Q283" s="200"/>
      <c r="R283" s="200"/>
      <c r="S283" s="200"/>
      <c r="T283" s="201"/>
      <c r="U283" s="14"/>
      <c r="V283" s="14"/>
      <c r="W283" s="14"/>
      <c r="X283" s="14"/>
      <c r="Y283" s="14"/>
      <c r="Z283" s="14"/>
      <c r="AA283" s="14"/>
      <c r="AB283" s="14"/>
      <c r="AC283" s="14"/>
      <c r="AD283" s="14"/>
      <c r="AE283" s="14"/>
      <c r="AT283" s="195" t="s">
        <v>130</v>
      </c>
      <c r="AU283" s="195" t="s">
        <v>86</v>
      </c>
      <c r="AV283" s="14" t="s">
        <v>128</v>
      </c>
      <c r="AW283" s="14" t="s">
        <v>32</v>
      </c>
      <c r="AX283" s="14" t="s">
        <v>84</v>
      </c>
      <c r="AY283" s="195" t="s">
        <v>120</v>
      </c>
    </row>
    <row r="284" s="2" customFormat="1" ht="16.5" customHeight="1">
      <c r="A284" s="38"/>
      <c r="B284" s="171"/>
      <c r="C284" s="172" t="s">
        <v>427</v>
      </c>
      <c r="D284" s="172" t="s">
        <v>123</v>
      </c>
      <c r="E284" s="173" t="s">
        <v>428</v>
      </c>
      <c r="F284" s="174" t="s">
        <v>429</v>
      </c>
      <c r="G284" s="175" t="s">
        <v>254</v>
      </c>
      <c r="H284" s="176">
        <v>8.907</v>
      </c>
      <c r="I284" s="177"/>
      <c r="J284" s="178">
        <f>ROUND(I284*H284,2)</f>
        <v>0</v>
      </c>
      <c r="K284" s="174" t="s">
        <v>1</v>
      </c>
      <c r="L284" s="39"/>
      <c r="M284" s="179" t="s">
        <v>1</v>
      </c>
      <c r="N284" s="180" t="s">
        <v>41</v>
      </c>
      <c r="O284" s="77"/>
      <c r="P284" s="181">
        <f>O284*H284</f>
        <v>0</v>
      </c>
      <c r="Q284" s="181">
        <v>0.042200000000000001</v>
      </c>
      <c r="R284" s="181">
        <f>Q284*H284</f>
        <v>0.37587540000000003</v>
      </c>
      <c r="S284" s="181">
        <v>0</v>
      </c>
      <c r="T284" s="182">
        <f>S284*H284</f>
        <v>0</v>
      </c>
      <c r="U284" s="38"/>
      <c r="V284" s="38"/>
      <c r="W284" s="38"/>
      <c r="X284" s="38"/>
      <c r="Y284" s="38"/>
      <c r="Z284" s="38"/>
      <c r="AA284" s="38"/>
      <c r="AB284" s="38"/>
      <c r="AC284" s="38"/>
      <c r="AD284" s="38"/>
      <c r="AE284" s="38"/>
      <c r="AR284" s="183" t="s">
        <v>128</v>
      </c>
      <c r="AT284" s="183" t="s">
        <v>123</v>
      </c>
      <c r="AU284" s="183" t="s">
        <v>86</v>
      </c>
      <c r="AY284" s="19" t="s">
        <v>120</v>
      </c>
      <c r="BE284" s="184">
        <f>IF(N284="základní",J284,0)</f>
        <v>0</v>
      </c>
      <c r="BF284" s="184">
        <f>IF(N284="snížená",J284,0)</f>
        <v>0</v>
      </c>
      <c r="BG284" s="184">
        <f>IF(N284="zákl. přenesená",J284,0)</f>
        <v>0</v>
      </c>
      <c r="BH284" s="184">
        <f>IF(N284="sníž. přenesená",J284,0)</f>
        <v>0</v>
      </c>
      <c r="BI284" s="184">
        <f>IF(N284="nulová",J284,0)</f>
        <v>0</v>
      </c>
      <c r="BJ284" s="19" t="s">
        <v>84</v>
      </c>
      <c r="BK284" s="184">
        <f>ROUND(I284*H284,2)</f>
        <v>0</v>
      </c>
      <c r="BL284" s="19" t="s">
        <v>128</v>
      </c>
      <c r="BM284" s="183" t="s">
        <v>430</v>
      </c>
    </row>
    <row r="285" s="15" customFormat="1">
      <c r="A285" s="15"/>
      <c r="B285" s="208"/>
      <c r="C285" s="15"/>
      <c r="D285" s="186" t="s">
        <v>130</v>
      </c>
      <c r="E285" s="209" t="s">
        <v>1</v>
      </c>
      <c r="F285" s="210" t="s">
        <v>431</v>
      </c>
      <c r="G285" s="15"/>
      <c r="H285" s="209" t="s">
        <v>1</v>
      </c>
      <c r="I285" s="211"/>
      <c r="J285" s="15"/>
      <c r="K285" s="15"/>
      <c r="L285" s="208"/>
      <c r="M285" s="212"/>
      <c r="N285" s="213"/>
      <c r="O285" s="213"/>
      <c r="P285" s="213"/>
      <c r="Q285" s="213"/>
      <c r="R285" s="213"/>
      <c r="S285" s="213"/>
      <c r="T285" s="214"/>
      <c r="U285" s="15"/>
      <c r="V285" s="15"/>
      <c r="W285" s="15"/>
      <c r="X285" s="15"/>
      <c r="Y285" s="15"/>
      <c r="Z285" s="15"/>
      <c r="AA285" s="15"/>
      <c r="AB285" s="15"/>
      <c r="AC285" s="15"/>
      <c r="AD285" s="15"/>
      <c r="AE285" s="15"/>
      <c r="AT285" s="209" t="s">
        <v>130</v>
      </c>
      <c r="AU285" s="209" t="s">
        <v>86</v>
      </c>
      <c r="AV285" s="15" t="s">
        <v>84</v>
      </c>
      <c r="AW285" s="15" t="s">
        <v>32</v>
      </c>
      <c r="AX285" s="15" t="s">
        <v>76</v>
      </c>
      <c r="AY285" s="209" t="s">
        <v>120</v>
      </c>
    </row>
    <row r="286" s="13" customFormat="1">
      <c r="A286" s="13"/>
      <c r="B286" s="185"/>
      <c r="C286" s="13"/>
      <c r="D286" s="186" t="s">
        <v>130</v>
      </c>
      <c r="E286" s="187" t="s">
        <v>1</v>
      </c>
      <c r="F286" s="188" t="s">
        <v>432</v>
      </c>
      <c r="G286" s="13"/>
      <c r="H286" s="189">
        <v>4.2839999999999998</v>
      </c>
      <c r="I286" s="190"/>
      <c r="J286" s="13"/>
      <c r="K286" s="13"/>
      <c r="L286" s="185"/>
      <c r="M286" s="191"/>
      <c r="N286" s="192"/>
      <c r="O286" s="192"/>
      <c r="P286" s="192"/>
      <c r="Q286" s="192"/>
      <c r="R286" s="192"/>
      <c r="S286" s="192"/>
      <c r="T286" s="193"/>
      <c r="U286" s="13"/>
      <c r="V286" s="13"/>
      <c r="W286" s="13"/>
      <c r="X286" s="13"/>
      <c r="Y286" s="13"/>
      <c r="Z286" s="13"/>
      <c r="AA286" s="13"/>
      <c r="AB286" s="13"/>
      <c r="AC286" s="13"/>
      <c r="AD286" s="13"/>
      <c r="AE286" s="13"/>
      <c r="AT286" s="187" t="s">
        <v>130</v>
      </c>
      <c r="AU286" s="187" t="s">
        <v>86</v>
      </c>
      <c r="AV286" s="13" t="s">
        <v>86</v>
      </c>
      <c r="AW286" s="13" t="s">
        <v>32</v>
      </c>
      <c r="AX286" s="13" t="s">
        <v>76</v>
      </c>
      <c r="AY286" s="187" t="s">
        <v>120</v>
      </c>
    </row>
    <row r="287" s="13" customFormat="1">
      <c r="A287" s="13"/>
      <c r="B287" s="185"/>
      <c r="C287" s="13"/>
      <c r="D287" s="186" t="s">
        <v>130</v>
      </c>
      <c r="E287" s="187" t="s">
        <v>1</v>
      </c>
      <c r="F287" s="188" t="s">
        <v>433</v>
      </c>
      <c r="G287" s="13"/>
      <c r="H287" s="189">
        <v>4.6230000000000002</v>
      </c>
      <c r="I287" s="190"/>
      <c r="J287" s="13"/>
      <c r="K287" s="13"/>
      <c r="L287" s="185"/>
      <c r="M287" s="191"/>
      <c r="N287" s="192"/>
      <c r="O287" s="192"/>
      <c r="P287" s="192"/>
      <c r="Q287" s="192"/>
      <c r="R287" s="192"/>
      <c r="S287" s="192"/>
      <c r="T287" s="193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187" t="s">
        <v>130</v>
      </c>
      <c r="AU287" s="187" t="s">
        <v>86</v>
      </c>
      <c r="AV287" s="13" t="s">
        <v>86</v>
      </c>
      <c r="AW287" s="13" t="s">
        <v>32</v>
      </c>
      <c r="AX287" s="13" t="s">
        <v>76</v>
      </c>
      <c r="AY287" s="187" t="s">
        <v>120</v>
      </c>
    </row>
    <row r="288" s="14" customFormat="1">
      <c r="A288" s="14"/>
      <c r="B288" s="194"/>
      <c r="C288" s="14"/>
      <c r="D288" s="186" t="s">
        <v>130</v>
      </c>
      <c r="E288" s="195" t="s">
        <v>1</v>
      </c>
      <c r="F288" s="196" t="s">
        <v>133</v>
      </c>
      <c r="G288" s="14"/>
      <c r="H288" s="197">
        <v>8.907</v>
      </c>
      <c r="I288" s="198"/>
      <c r="J288" s="14"/>
      <c r="K288" s="14"/>
      <c r="L288" s="194"/>
      <c r="M288" s="199"/>
      <c r="N288" s="200"/>
      <c r="O288" s="200"/>
      <c r="P288" s="200"/>
      <c r="Q288" s="200"/>
      <c r="R288" s="200"/>
      <c r="S288" s="200"/>
      <c r="T288" s="201"/>
      <c r="U288" s="14"/>
      <c r="V288" s="14"/>
      <c r="W288" s="14"/>
      <c r="X288" s="14"/>
      <c r="Y288" s="14"/>
      <c r="Z288" s="14"/>
      <c r="AA288" s="14"/>
      <c r="AB288" s="14"/>
      <c r="AC288" s="14"/>
      <c r="AD288" s="14"/>
      <c r="AE288" s="14"/>
      <c r="AT288" s="195" t="s">
        <v>130</v>
      </c>
      <c r="AU288" s="195" t="s">
        <v>86</v>
      </c>
      <c r="AV288" s="14" t="s">
        <v>128</v>
      </c>
      <c r="AW288" s="14" t="s">
        <v>32</v>
      </c>
      <c r="AX288" s="14" t="s">
        <v>84</v>
      </c>
      <c r="AY288" s="195" t="s">
        <v>120</v>
      </c>
    </row>
    <row r="289" s="2" customFormat="1" ht="24.15" customHeight="1">
      <c r="A289" s="38"/>
      <c r="B289" s="171"/>
      <c r="C289" s="172" t="s">
        <v>434</v>
      </c>
      <c r="D289" s="172" t="s">
        <v>123</v>
      </c>
      <c r="E289" s="173" t="s">
        <v>435</v>
      </c>
      <c r="F289" s="174" t="s">
        <v>436</v>
      </c>
      <c r="G289" s="175" t="s">
        <v>254</v>
      </c>
      <c r="H289" s="176">
        <v>123.84</v>
      </c>
      <c r="I289" s="177"/>
      <c r="J289" s="178">
        <f>ROUND(I289*H289,2)</f>
        <v>0</v>
      </c>
      <c r="K289" s="174" t="s">
        <v>127</v>
      </c>
      <c r="L289" s="39"/>
      <c r="M289" s="179" t="s">
        <v>1</v>
      </c>
      <c r="N289" s="180" t="s">
        <v>41</v>
      </c>
      <c r="O289" s="77"/>
      <c r="P289" s="181">
        <f>O289*H289</f>
        <v>0</v>
      </c>
      <c r="Q289" s="181">
        <v>0.0061500000000000001</v>
      </c>
      <c r="R289" s="181">
        <f>Q289*H289</f>
        <v>0.76161600000000007</v>
      </c>
      <c r="S289" s="181">
        <v>0</v>
      </c>
      <c r="T289" s="182">
        <f>S289*H289</f>
        <v>0</v>
      </c>
      <c r="U289" s="38"/>
      <c r="V289" s="38"/>
      <c r="W289" s="38"/>
      <c r="X289" s="38"/>
      <c r="Y289" s="38"/>
      <c r="Z289" s="38"/>
      <c r="AA289" s="38"/>
      <c r="AB289" s="38"/>
      <c r="AC289" s="38"/>
      <c r="AD289" s="38"/>
      <c r="AE289" s="38"/>
      <c r="AR289" s="183" t="s">
        <v>128</v>
      </c>
      <c r="AT289" s="183" t="s">
        <v>123</v>
      </c>
      <c r="AU289" s="183" t="s">
        <v>86</v>
      </c>
      <c r="AY289" s="19" t="s">
        <v>120</v>
      </c>
      <c r="BE289" s="184">
        <f>IF(N289="základní",J289,0)</f>
        <v>0</v>
      </c>
      <c r="BF289" s="184">
        <f>IF(N289="snížená",J289,0)</f>
        <v>0</v>
      </c>
      <c r="BG289" s="184">
        <f>IF(N289="zákl. přenesená",J289,0)</f>
        <v>0</v>
      </c>
      <c r="BH289" s="184">
        <f>IF(N289="sníž. přenesená",J289,0)</f>
        <v>0</v>
      </c>
      <c r="BI289" s="184">
        <f>IF(N289="nulová",J289,0)</f>
        <v>0</v>
      </c>
      <c r="BJ289" s="19" t="s">
        <v>84</v>
      </c>
      <c r="BK289" s="184">
        <f>ROUND(I289*H289,2)</f>
        <v>0</v>
      </c>
      <c r="BL289" s="19" t="s">
        <v>128</v>
      </c>
      <c r="BM289" s="183" t="s">
        <v>437</v>
      </c>
    </row>
    <row r="290" s="13" customFormat="1">
      <c r="A290" s="13"/>
      <c r="B290" s="185"/>
      <c r="C290" s="13"/>
      <c r="D290" s="186" t="s">
        <v>130</v>
      </c>
      <c r="E290" s="187" t="s">
        <v>1</v>
      </c>
      <c r="F290" s="188" t="s">
        <v>165</v>
      </c>
      <c r="G290" s="13"/>
      <c r="H290" s="189">
        <v>63.729999999999997</v>
      </c>
      <c r="I290" s="190"/>
      <c r="J290" s="13"/>
      <c r="K290" s="13"/>
      <c r="L290" s="185"/>
      <c r="M290" s="191"/>
      <c r="N290" s="192"/>
      <c r="O290" s="192"/>
      <c r="P290" s="192"/>
      <c r="Q290" s="192"/>
      <c r="R290" s="192"/>
      <c r="S290" s="192"/>
      <c r="T290" s="193"/>
      <c r="U290" s="13"/>
      <c r="V290" s="13"/>
      <c r="W290" s="13"/>
      <c r="X290" s="13"/>
      <c r="Y290" s="13"/>
      <c r="Z290" s="13"/>
      <c r="AA290" s="13"/>
      <c r="AB290" s="13"/>
      <c r="AC290" s="13"/>
      <c r="AD290" s="13"/>
      <c r="AE290" s="13"/>
      <c r="AT290" s="187" t="s">
        <v>130</v>
      </c>
      <c r="AU290" s="187" t="s">
        <v>86</v>
      </c>
      <c r="AV290" s="13" t="s">
        <v>86</v>
      </c>
      <c r="AW290" s="13" t="s">
        <v>32</v>
      </c>
      <c r="AX290" s="13" t="s">
        <v>76</v>
      </c>
      <c r="AY290" s="187" t="s">
        <v>120</v>
      </c>
    </row>
    <row r="291" s="13" customFormat="1">
      <c r="A291" s="13"/>
      <c r="B291" s="185"/>
      <c r="C291" s="13"/>
      <c r="D291" s="186" t="s">
        <v>130</v>
      </c>
      <c r="E291" s="187" t="s">
        <v>1</v>
      </c>
      <c r="F291" s="188" t="s">
        <v>316</v>
      </c>
      <c r="G291" s="13"/>
      <c r="H291" s="189">
        <v>60.109999999999999</v>
      </c>
      <c r="I291" s="190"/>
      <c r="J291" s="13"/>
      <c r="K291" s="13"/>
      <c r="L291" s="185"/>
      <c r="M291" s="191"/>
      <c r="N291" s="192"/>
      <c r="O291" s="192"/>
      <c r="P291" s="192"/>
      <c r="Q291" s="192"/>
      <c r="R291" s="192"/>
      <c r="S291" s="192"/>
      <c r="T291" s="193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187" t="s">
        <v>130</v>
      </c>
      <c r="AU291" s="187" t="s">
        <v>86</v>
      </c>
      <c r="AV291" s="13" t="s">
        <v>86</v>
      </c>
      <c r="AW291" s="13" t="s">
        <v>32</v>
      </c>
      <c r="AX291" s="13" t="s">
        <v>76</v>
      </c>
      <c r="AY291" s="187" t="s">
        <v>120</v>
      </c>
    </row>
    <row r="292" s="14" customFormat="1">
      <c r="A292" s="14"/>
      <c r="B292" s="194"/>
      <c r="C292" s="14"/>
      <c r="D292" s="186" t="s">
        <v>130</v>
      </c>
      <c r="E292" s="195" t="s">
        <v>1</v>
      </c>
      <c r="F292" s="196" t="s">
        <v>133</v>
      </c>
      <c r="G292" s="14"/>
      <c r="H292" s="197">
        <v>123.84</v>
      </c>
      <c r="I292" s="198"/>
      <c r="J292" s="14"/>
      <c r="K292" s="14"/>
      <c r="L292" s="194"/>
      <c r="M292" s="199"/>
      <c r="N292" s="200"/>
      <c r="O292" s="200"/>
      <c r="P292" s="200"/>
      <c r="Q292" s="200"/>
      <c r="R292" s="200"/>
      <c r="S292" s="200"/>
      <c r="T292" s="201"/>
      <c r="U292" s="14"/>
      <c r="V292" s="14"/>
      <c r="W292" s="14"/>
      <c r="X292" s="14"/>
      <c r="Y292" s="14"/>
      <c r="Z292" s="14"/>
      <c r="AA292" s="14"/>
      <c r="AB292" s="14"/>
      <c r="AC292" s="14"/>
      <c r="AD292" s="14"/>
      <c r="AE292" s="14"/>
      <c r="AT292" s="195" t="s">
        <v>130</v>
      </c>
      <c r="AU292" s="195" t="s">
        <v>86</v>
      </c>
      <c r="AV292" s="14" t="s">
        <v>128</v>
      </c>
      <c r="AW292" s="14" t="s">
        <v>32</v>
      </c>
      <c r="AX292" s="14" t="s">
        <v>84</v>
      </c>
      <c r="AY292" s="195" t="s">
        <v>120</v>
      </c>
    </row>
    <row r="293" s="2" customFormat="1" ht="24.15" customHeight="1">
      <c r="A293" s="38"/>
      <c r="B293" s="171"/>
      <c r="C293" s="172" t="s">
        <v>438</v>
      </c>
      <c r="D293" s="172" t="s">
        <v>123</v>
      </c>
      <c r="E293" s="173" t="s">
        <v>439</v>
      </c>
      <c r="F293" s="174" t="s">
        <v>440</v>
      </c>
      <c r="G293" s="175" t="s">
        <v>254</v>
      </c>
      <c r="H293" s="176">
        <v>42.840000000000003</v>
      </c>
      <c r="I293" s="177"/>
      <c r="J293" s="178">
        <f>ROUND(I293*H293,2)</f>
        <v>0</v>
      </c>
      <c r="K293" s="174" t="s">
        <v>127</v>
      </c>
      <c r="L293" s="39"/>
      <c r="M293" s="179" t="s">
        <v>1</v>
      </c>
      <c r="N293" s="180" t="s">
        <v>41</v>
      </c>
      <c r="O293" s="77"/>
      <c r="P293" s="181">
        <f>O293*H293</f>
        <v>0</v>
      </c>
      <c r="Q293" s="181">
        <v>0.0064000000000000003</v>
      </c>
      <c r="R293" s="181">
        <f>Q293*H293</f>
        <v>0.27417600000000003</v>
      </c>
      <c r="S293" s="181">
        <v>0</v>
      </c>
      <c r="T293" s="182">
        <f>S293*H293</f>
        <v>0</v>
      </c>
      <c r="U293" s="38"/>
      <c r="V293" s="38"/>
      <c r="W293" s="38"/>
      <c r="X293" s="38"/>
      <c r="Y293" s="38"/>
      <c r="Z293" s="38"/>
      <c r="AA293" s="38"/>
      <c r="AB293" s="38"/>
      <c r="AC293" s="38"/>
      <c r="AD293" s="38"/>
      <c r="AE293" s="38"/>
      <c r="AR293" s="183" t="s">
        <v>128</v>
      </c>
      <c r="AT293" s="183" t="s">
        <v>123</v>
      </c>
      <c r="AU293" s="183" t="s">
        <v>86</v>
      </c>
      <c r="AY293" s="19" t="s">
        <v>120</v>
      </c>
      <c r="BE293" s="184">
        <f>IF(N293="základní",J293,0)</f>
        <v>0</v>
      </c>
      <c r="BF293" s="184">
        <f>IF(N293="snížená",J293,0)</f>
        <v>0</v>
      </c>
      <c r="BG293" s="184">
        <f>IF(N293="zákl. přenesená",J293,0)</f>
        <v>0</v>
      </c>
      <c r="BH293" s="184">
        <f>IF(N293="sníž. přenesená",J293,0)</f>
        <v>0</v>
      </c>
      <c r="BI293" s="184">
        <f>IF(N293="nulová",J293,0)</f>
        <v>0</v>
      </c>
      <c r="BJ293" s="19" t="s">
        <v>84</v>
      </c>
      <c r="BK293" s="184">
        <f>ROUND(I293*H293,2)</f>
        <v>0</v>
      </c>
      <c r="BL293" s="19" t="s">
        <v>128</v>
      </c>
      <c r="BM293" s="183" t="s">
        <v>441</v>
      </c>
    </row>
    <row r="294" s="13" customFormat="1">
      <c r="A294" s="13"/>
      <c r="B294" s="185"/>
      <c r="C294" s="13"/>
      <c r="D294" s="186" t="s">
        <v>130</v>
      </c>
      <c r="E294" s="187" t="s">
        <v>1</v>
      </c>
      <c r="F294" s="188" t="s">
        <v>163</v>
      </c>
      <c r="G294" s="13"/>
      <c r="H294" s="189">
        <v>42.840000000000003</v>
      </c>
      <c r="I294" s="190"/>
      <c r="J294" s="13"/>
      <c r="K294" s="13"/>
      <c r="L294" s="185"/>
      <c r="M294" s="191"/>
      <c r="N294" s="192"/>
      <c r="O294" s="192"/>
      <c r="P294" s="192"/>
      <c r="Q294" s="192"/>
      <c r="R294" s="192"/>
      <c r="S294" s="192"/>
      <c r="T294" s="193"/>
      <c r="U294" s="13"/>
      <c r="V294" s="13"/>
      <c r="W294" s="13"/>
      <c r="X294" s="13"/>
      <c r="Y294" s="13"/>
      <c r="Z294" s="13"/>
      <c r="AA294" s="13"/>
      <c r="AB294" s="13"/>
      <c r="AC294" s="13"/>
      <c r="AD294" s="13"/>
      <c r="AE294" s="13"/>
      <c r="AT294" s="187" t="s">
        <v>130</v>
      </c>
      <c r="AU294" s="187" t="s">
        <v>86</v>
      </c>
      <c r="AV294" s="13" t="s">
        <v>86</v>
      </c>
      <c r="AW294" s="13" t="s">
        <v>32</v>
      </c>
      <c r="AX294" s="13" t="s">
        <v>84</v>
      </c>
      <c r="AY294" s="187" t="s">
        <v>120</v>
      </c>
    </row>
    <row r="295" s="2" customFormat="1" ht="16.5" customHeight="1">
      <c r="A295" s="38"/>
      <c r="B295" s="171"/>
      <c r="C295" s="172" t="s">
        <v>442</v>
      </c>
      <c r="D295" s="172" t="s">
        <v>123</v>
      </c>
      <c r="E295" s="173" t="s">
        <v>443</v>
      </c>
      <c r="F295" s="174" t="s">
        <v>444</v>
      </c>
      <c r="G295" s="175" t="s">
        <v>391</v>
      </c>
      <c r="H295" s="176">
        <v>33.399999999999999</v>
      </c>
      <c r="I295" s="177"/>
      <c r="J295" s="178">
        <f>ROUND(I295*H295,2)</f>
        <v>0</v>
      </c>
      <c r="K295" s="174" t="s">
        <v>1</v>
      </c>
      <c r="L295" s="39"/>
      <c r="M295" s="179" t="s">
        <v>1</v>
      </c>
      <c r="N295" s="180" t="s">
        <v>41</v>
      </c>
      <c r="O295" s="77"/>
      <c r="P295" s="181">
        <f>O295*H295</f>
        <v>0</v>
      </c>
      <c r="Q295" s="181">
        <v>0.016299999999999999</v>
      </c>
      <c r="R295" s="181">
        <f>Q295*H295</f>
        <v>0.5444199999999999</v>
      </c>
      <c r="S295" s="181">
        <v>0</v>
      </c>
      <c r="T295" s="182">
        <f>S295*H295</f>
        <v>0</v>
      </c>
      <c r="U295" s="38"/>
      <c r="V295" s="38"/>
      <c r="W295" s="38"/>
      <c r="X295" s="38"/>
      <c r="Y295" s="38"/>
      <c r="Z295" s="38"/>
      <c r="AA295" s="38"/>
      <c r="AB295" s="38"/>
      <c r="AC295" s="38"/>
      <c r="AD295" s="38"/>
      <c r="AE295" s="38"/>
      <c r="AR295" s="183" t="s">
        <v>128</v>
      </c>
      <c r="AT295" s="183" t="s">
        <v>123</v>
      </c>
      <c r="AU295" s="183" t="s">
        <v>86</v>
      </c>
      <c r="AY295" s="19" t="s">
        <v>120</v>
      </c>
      <c r="BE295" s="184">
        <f>IF(N295="základní",J295,0)</f>
        <v>0</v>
      </c>
      <c r="BF295" s="184">
        <f>IF(N295="snížená",J295,0)</f>
        <v>0</v>
      </c>
      <c r="BG295" s="184">
        <f>IF(N295="zákl. přenesená",J295,0)</f>
        <v>0</v>
      </c>
      <c r="BH295" s="184">
        <f>IF(N295="sníž. přenesená",J295,0)</f>
        <v>0</v>
      </c>
      <c r="BI295" s="184">
        <f>IF(N295="nulová",J295,0)</f>
        <v>0</v>
      </c>
      <c r="BJ295" s="19" t="s">
        <v>84</v>
      </c>
      <c r="BK295" s="184">
        <f>ROUND(I295*H295,2)</f>
        <v>0</v>
      </c>
      <c r="BL295" s="19" t="s">
        <v>128</v>
      </c>
      <c r="BM295" s="183" t="s">
        <v>445</v>
      </c>
    </row>
    <row r="296" s="13" customFormat="1">
      <c r="A296" s="13"/>
      <c r="B296" s="185"/>
      <c r="C296" s="13"/>
      <c r="D296" s="186" t="s">
        <v>130</v>
      </c>
      <c r="E296" s="187" t="s">
        <v>1</v>
      </c>
      <c r="F296" s="188" t="s">
        <v>446</v>
      </c>
      <c r="G296" s="13"/>
      <c r="H296" s="189">
        <v>33.399999999999999</v>
      </c>
      <c r="I296" s="190"/>
      <c r="J296" s="13"/>
      <c r="K296" s="13"/>
      <c r="L296" s="185"/>
      <c r="M296" s="191"/>
      <c r="N296" s="192"/>
      <c r="O296" s="192"/>
      <c r="P296" s="192"/>
      <c r="Q296" s="192"/>
      <c r="R296" s="192"/>
      <c r="S296" s="192"/>
      <c r="T296" s="193"/>
      <c r="U296" s="13"/>
      <c r="V296" s="13"/>
      <c r="W296" s="13"/>
      <c r="X296" s="13"/>
      <c r="Y296" s="13"/>
      <c r="Z296" s="13"/>
      <c r="AA296" s="13"/>
      <c r="AB296" s="13"/>
      <c r="AC296" s="13"/>
      <c r="AD296" s="13"/>
      <c r="AE296" s="13"/>
      <c r="AT296" s="187" t="s">
        <v>130</v>
      </c>
      <c r="AU296" s="187" t="s">
        <v>86</v>
      </c>
      <c r="AV296" s="13" t="s">
        <v>86</v>
      </c>
      <c r="AW296" s="13" t="s">
        <v>32</v>
      </c>
      <c r="AX296" s="13" t="s">
        <v>84</v>
      </c>
      <c r="AY296" s="187" t="s">
        <v>120</v>
      </c>
    </row>
    <row r="297" s="2" customFormat="1" ht="24.15" customHeight="1">
      <c r="A297" s="38"/>
      <c r="B297" s="171"/>
      <c r="C297" s="172" t="s">
        <v>447</v>
      </c>
      <c r="D297" s="172" t="s">
        <v>123</v>
      </c>
      <c r="E297" s="173" t="s">
        <v>448</v>
      </c>
      <c r="F297" s="174" t="s">
        <v>449</v>
      </c>
      <c r="G297" s="175" t="s">
        <v>391</v>
      </c>
      <c r="H297" s="176">
        <v>27.199999999999999</v>
      </c>
      <c r="I297" s="177"/>
      <c r="J297" s="178">
        <f>ROUND(I297*H297,2)</f>
        <v>0</v>
      </c>
      <c r="K297" s="174" t="s">
        <v>127</v>
      </c>
      <c r="L297" s="39"/>
      <c r="M297" s="179" t="s">
        <v>1</v>
      </c>
      <c r="N297" s="180" t="s">
        <v>41</v>
      </c>
      <c r="O297" s="77"/>
      <c r="P297" s="181">
        <f>O297*H297</f>
        <v>0</v>
      </c>
      <c r="Q297" s="181">
        <v>0.087150000000000005</v>
      </c>
      <c r="R297" s="181">
        <f>Q297*H297</f>
        <v>2.3704800000000001</v>
      </c>
      <c r="S297" s="181">
        <v>0</v>
      </c>
      <c r="T297" s="182">
        <f>S297*H297</f>
        <v>0</v>
      </c>
      <c r="U297" s="38"/>
      <c r="V297" s="38"/>
      <c r="W297" s="38"/>
      <c r="X297" s="38"/>
      <c r="Y297" s="38"/>
      <c r="Z297" s="38"/>
      <c r="AA297" s="38"/>
      <c r="AB297" s="38"/>
      <c r="AC297" s="38"/>
      <c r="AD297" s="38"/>
      <c r="AE297" s="38"/>
      <c r="AR297" s="183" t="s">
        <v>128</v>
      </c>
      <c r="AT297" s="183" t="s">
        <v>123</v>
      </c>
      <c r="AU297" s="183" t="s">
        <v>86</v>
      </c>
      <c r="AY297" s="19" t="s">
        <v>120</v>
      </c>
      <c r="BE297" s="184">
        <f>IF(N297="základní",J297,0)</f>
        <v>0</v>
      </c>
      <c r="BF297" s="184">
        <f>IF(N297="snížená",J297,0)</f>
        <v>0</v>
      </c>
      <c r="BG297" s="184">
        <f>IF(N297="zákl. přenesená",J297,0)</f>
        <v>0</v>
      </c>
      <c r="BH297" s="184">
        <f>IF(N297="sníž. přenesená",J297,0)</f>
        <v>0</v>
      </c>
      <c r="BI297" s="184">
        <f>IF(N297="nulová",J297,0)</f>
        <v>0</v>
      </c>
      <c r="BJ297" s="19" t="s">
        <v>84</v>
      </c>
      <c r="BK297" s="184">
        <f>ROUND(I297*H297,2)</f>
        <v>0</v>
      </c>
      <c r="BL297" s="19" t="s">
        <v>128</v>
      </c>
      <c r="BM297" s="183" t="s">
        <v>450</v>
      </c>
    </row>
    <row r="298" s="13" customFormat="1">
      <c r="A298" s="13"/>
      <c r="B298" s="185"/>
      <c r="C298" s="13"/>
      <c r="D298" s="186" t="s">
        <v>130</v>
      </c>
      <c r="E298" s="187" t="s">
        <v>1</v>
      </c>
      <c r="F298" s="188" t="s">
        <v>451</v>
      </c>
      <c r="G298" s="13"/>
      <c r="H298" s="189">
        <v>27.199999999999999</v>
      </c>
      <c r="I298" s="190"/>
      <c r="J298" s="13"/>
      <c r="K298" s="13"/>
      <c r="L298" s="185"/>
      <c r="M298" s="191"/>
      <c r="N298" s="192"/>
      <c r="O298" s="192"/>
      <c r="P298" s="192"/>
      <c r="Q298" s="192"/>
      <c r="R298" s="192"/>
      <c r="S298" s="192"/>
      <c r="T298" s="193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187" t="s">
        <v>130</v>
      </c>
      <c r="AU298" s="187" t="s">
        <v>86</v>
      </c>
      <c r="AV298" s="13" t="s">
        <v>86</v>
      </c>
      <c r="AW298" s="13" t="s">
        <v>32</v>
      </c>
      <c r="AX298" s="13" t="s">
        <v>84</v>
      </c>
      <c r="AY298" s="187" t="s">
        <v>120</v>
      </c>
    </row>
    <row r="299" s="2" customFormat="1" ht="33" customHeight="1">
      <c r="A299" s="38"/>
      <c r="B299" s="171"/>
      <c r="C299" s="172" t="s">
        <v>452</v>
      </c>
      <c r="D299" s="172" t="s">
        <v>123</v>
      </c>
      <c r="E299" s="173" t="s">
        <v>453</v>
      </c>
      <c r="F299" s="174" t="s">
        <v>454</v>
      </c>
      <c r="G299" s="175" t="s">
        <v>391</v>
      </c>
      <c r="H299" s="176">
        <v>27.199999999999999</v>
      </c>
      <c r="I299" s="177"/>
      <c r="J299" s="178">
        <f>ROUND(I299*H299,2)</f>
        <v>0</v>
      </c>
      <c r="K299" s="174" t="s">
        <v>127</v>
      </c>
      <c r="L299" s="39"/>
      <c r="M299" s="179" t="s">
        <v>1</v>
      </c>
      <c r="N299" s="180" t="s">
        <v>41</v>
      </c>
      <c r="O299" s="77"/>
      <c r="P299" s="181">
        <f>O299*H299</f>
        <v>0</v>
      </c>
      <c r="Q299" s="181">
        <v>0.0038300000000000001</v>
      </c>
      <c r="R299" s="181">
        <f>Q299*H299</f>
        <v>0.10417600000000001</v>
      </c>
      <c r="S299" s="181">
        <v>0</v>
      </c>
      <c r="T299" s="182">
        <f>S299*H299</f>
        <v>0</v>
      </c>
      <c r="U299" s="38"/>
      <c r="V299" s="38"/>
      <c r="W299" s="38"/>
      <c r="X299" s="38"/>
      <c r="Y299" s="38"/>
      <c r="Z299" s="38"/>
      <c r="AA299" s="38"/>
      <c r="AB299" s="38"/>
      <c r="AC299" s="38"/>
      <c r="AD299" s="38"/>
      <c r="AE299" s="38"/>
      <c r="AR299" s="183" t="s">
        <v>128</v>
      </c>
      <c r="AT299" s="183" t="s">
        <v>123</v>
      </c>
      <c r="AU299" s="183" t="s">
        <v>86</v>
      </c>
      <c r="AY299" s="19" t="s">
        <v>120</v>
      </c>
      <c r="BE299" s="184">
        <f>IF(N299="základní",J299,0)</f>
        <v>0</v>
      </c>
      <c r="BF299" s="184">
        <f>IF(N299="snížená",J299,0)</f>
        <v>0</v>
      </c>
      <c r="BG299" s="184">
        <f>IF(N299="zákl. přenesená",J299,0)</f>
        <v>0</v>
      </c>
      <c r="BH299" s="184">
        <f>IF(N299="sníž. přenesená",J299,0)</f>
        <v>0</v>
      </c>
      <c r="BI299" s="184">
        <f>IF(N299="nulová",J299,0)</f>
        <v>0</v>
      </c>
      <c r="BJ299" s="19" t="s">
        <v>84</v>
      </c>
      <c r="BK299" s="184">
        <f>ROUND(I299*H299,2)</f>
        <v>0</v>
      </c>
      <c r="BL299" s="19" t="s">
        <v>128</v>
      </c>
      <c r="BM299" s="183" t="s">
        <v>455</v>
      </c>
    </row>
    <row r="300" s="2" customFormat="1" ht="33" customHeight="1">
      <c r="A300" s="38"/>
      <c r="B300" s="171"/>
      <c r="C300" s="172" t="s">
        <v>456</v>
      </c>
      <c r="D300" s="172" t="s">
        <v>123</v>
      </c>
      <c r="E300" s="173" t="s">
        <v>457</v>
      </c>
      <c r="F300" s="174" t="s">
        <v>458</v>
      </c>
      <c r="G300" s="175" t="s">
        <v>366</v>
      </c>
      <c r="H300" s="176">
        <v>8</v>
      </c>
      <c r="I300" s="177"/>
      <c r="J300" s="178">
        <f>ROUND(I300*H300,2)</f>
        <v>0</v>
      </c>
      <c r="K300" s="174" t="s">
        <v>127</v>
      </c>
      <c r="L300" s="39"/>
      <c r="M300" s="179" t="s">
        <v>1</v>
      </c>
      <c r="N300" s="180" t="s">
        <v>41</v>
      </c>
      <c r="O300" s="77"/>
      <c r="P300" s="181">
        <f>O300*H300</f>
        <v>0</v>
      </c>
      <c r="Q300" s="181">
        <v>0.12404999999999999</v>
      </c>
      <c r="R300" s="181">
        <f>Q300*H300</f>
        <v>0.99239999999999995</v>
      </c>
      <c r="S300" s="181">
        <v>0</v>
      </c>
      <c r="T300" s="182">
        <f>S300*H300</f>
        <v>0</v>
      </c>
      <c r="U300" s="38"/>
      <c r="V300" s="38"/>
      <c r="W300" s="38"/>
      <c r="X300" s="38"/>
      <c r="Y300" s="38"/>
      <c r="Z300" s="38"/>
      <c r="AA300" s="38"/>
      <c r="AB300" s="38"/>
      <c r="AC300" s="38"/>
      <c r="AD300" s="38"/>
      <c r="AE300" s="38"/>
      <c r="AR300" s="183" t="s">
        <v>128</v>
      </c>
      <c r="AT300" s="183" t="s">
        <v>123</v>
      </c>
      <c r="AU300" s="183" t="s">
        <v>86</v>
      </c>
      <c r="AY300" s="19" t="s">
        <v>120</v>
      </c>
      <c r="BE300" s="184">
        <f>IF(N300="základní",J300,0)</f>
        <v>0</v>
      </c>
      <c r="BF300" s="184">
        <f>IF(N300="snížená",J300,0)</f>
        <v>0</v>
      </c>
      <c r="BG300" s="184">
        <f>IF(N300="zákl. přenesená",J300,0)</f>
        <v>0</v>
      </c>
      <c r="BH300" s="184">
        <f>IF(N300="sníž. přenesená",J300,0)</f>
        <v>0</v>
      </c>
      <c r="BI300" s="184">
        <f>IF(N300="nulová",J300,0)</f>
        <v>0</v>
      </c>
      <c r="BJ300" s="19" t="s">
        <v>84</v>
      </c>
      <c r="BK300" s="184">
        <f>ROUND(I300*H300,2)</f>
        <v>0</v>
      </c>
      <c r="BL300" s="19" t="s">
        <v>128</v>
      </c>
      <c r="BM300" s="183" t="s">
        <v>459</v>
      </c>
    </row>
    <row r="301" s="2" customFormat="1" ht="16.5" customHeight="1">
      <c r="A301" s="38"/>
      <c r="B301" s="171"/>
      <c r="C301" s="172" t="s">
        <v>460</v>
      </c>
      <c r="D301" s="172" t="s">
        <v>123</v>
      </c>
      <c r="E301" s="173" t="s">
        <v>461</v>
      </c>
      <c r="F301" s="174" t="s">
        <v>462</v>
      </c>
      <c r="G301" s="175" t="s">
        <v>391</v>
      </c>
      <c r="H301" s="176">
        <v>5</v>
      </c>
      <c r="I301" s="177"/>
      <c r="J301" s="178">
        <f>ROUND(I301*H301,2)</f>
        <v>0</v>
      </c>
      <c r="K301" s="174" t="s">
        <v>1</v>
      </c>
      <c r="L301" s="39"/>
      <c r="M301" s="179" t="s">
        <v>1</v>
      </c>
      <c r="N301" s="180" t="s">
        <v>41</v>
      </c>
      <c r="O301" s="77"/>
      <c r="P301" s="181">
        <f>O301*H301</f>
        <v>0</v>
      </c>
      <c r="Q301" s="181">
        <v>0</v>
      </c>
      <c r="R301" s="181">
        <f>Q301*H301</f>
        <v>0</v>
      </c>
      <c r="S301" s="181">
        <v>0</v>
      </c>
      <c r="T301" s="182">
        <f>S301*H301</f>
        <v>0</v>
      </c>
      <c r="U301" s="38"/>
      <c r="V301" s="38"/>
      <c r="W301" s="38"/>
      <c r="X301" s="38"/>
      <c r="Y301" s="38"/>
      <c r="Z301" s="38"/>
      <c r="AA301" s="38"/>
      <c r="AB301" s="38"/>
      <c r="AC301" s="38"/>
      <c r="AD301" s="38"/>
      <c r="AE301" s="38"/>
      <c r="AR301" s="183" t="s">
        <v>128</v>
      </c>
      <c r="AT301" s="183" t="s">
        <v>123</v>
      </c>
      <c r="AU301" s="183" t="s">
        <v>86</v>
      </c>
      <c r="AY301" s="19" t="s">
        <v>120</v>
      </c>
      <c r="BE301" s="184">
        <f>IF(N301="základní",J301,0)</f>
        <v>0</v>
      </c>
      <c r="BF301" s="184">
        <f>IF(N301="snížená",J301,0)</f>
        <v>0</v>
      </c>
      <c r="BG301" s="184">
        <f>IF(N301="zákl. přenesená",J301,0)</f>
        <v>0</v>
      </c>
      <c r="BH301" s="184">
        <f>IF(N301="sníž. přenesená",J301,0)</f>
        <v>0</v>
      </c>
      <c r="BI301" s="184">
        <f>IF(N301="nulová",J301,0)</f>
        <v>0</v>
      </c>
      <c r="BJ301" s="19" t="s">
        <v>84</v>
      </c>
      <c r="BK301" s="184">
        <f>ROUND(I301*H301,2)</f>
        <v>0</v>
      </c>
      <c r="BL301" s="19" t="s">
        <v>128</v>
      </c>
      <c r="BM301" s="183" t="s">
        <v>463</v>
      </c>
    </row>
    <row r="302" s="13" customFormat="1">
      <c r="A302" s="13"/>
      <c r="B302" s="185"/>
      <c r="C302" s="13"/>
      <c r="D302" s="186" t="s">
        <v>130</v>
      </c>
      <c r="E302" s="187" t="s">
        <v>1</v>
      </c>
      <c r="F302" s="188" t="s">
        <v>161</v>
      </c>
      <c r="G302" s="13"/>
      <c r="H302" s="189">
        <v>5</v>
      </c>
      <c r="I302" s="190"/>
      <c r="J302" s="13"/>
      <c r="K302" s="13"/>
      <c r="L302" s="185"/>
      <c r="M302" s="191"/>
      <c r="N302" s="192"/>
      <c r="O302" s="192"/>
      <c r="P302" s="192"/>
      <c r="Q302" s="192"/>
      <c r="R302" s="192"/>
      <c r="S302" s="192"/>
      <c r="T302" s="193"/>
      <c r="U302" s="13"/>
      <c r="V302" s="13"/>
      <c r="W302" s="13"/>
      <c r="X302" s="13"/>
      <c r="Y302" s="13"/>
      <c r="Z302" s="13"/>
      <c r="AA302" s="13"/>
      <c r="AB302" s="13"/>
      <c r="AC302" s="13"/>
      <c r="AD302" s="13"/>
      <c r="AE302" s="13"/>
      <c r="AT302" s="187" t="s">
        <v>130</v>
      </c>
      <c r="AU302" s="187" t="s">
        <v>86</v>
      </c>
      <c r="AV302" s="13" t="s">
        <v>86</v>
      </c>
      <c r="AW302" s="13" t="s">
        <v>32</v>
      </c>
      <c r="AX302" s="13" t="s">
        <v>84</v>
      </c>
      <c r="AY302" s="187" t="s">
        <v>120</v>
      </c>
    </row>
    <row r="303" s="2" customFormat="1" ht="16.5" customHeight="1">
      <c r="A303" s="38"/>
      <c r="B303" s="171"/>
      <c r="C303" s="172" t="s">
        <v>464</v>
      </c>
      <c r="D303" s="172" t="s">
        <v>123</v>
      </c>
      <c r="E303" s="173" t="s">
        <v>465</v>
      </c>
      <c r="F303" s="174" t="s">
        <v>466</v>
      </c>
      <c r="G303" s="175" t="s">
        <v>467</v>
      </c>
      <c r="H303" s="176">
        <v>4</v>
      </c>
      <c r="I303" s="177"/>
      <c r="J303" s="178">
        <f>ROUND(I303*H303,2)</f>
        <v>0</v>
      </c>
      <c r="K303" s="174" t="s">
        <v>1</v>
      </c>
      <c r="L303" s="39"/>
      <c r="M303" s="179" t="s">
        <v>1</v>
      </c>
      <c r="N303" s="180" t="s">
        <v>41</v>
      </c>
      <c r="O303" s="77"/>
      <c r="P303" s="181">
        <f>O303*H303</f>
        <v>0</v>
      </c>
      <c r="Q303" s="181">
        <v>0</v>
      </c>
      <c r="R303" s="181">
        <f>Q303*H303</f>
        <v>0</v>
      </c>
      <c r="S303" s="181">
        <v>0</v>
      </c>
      <c r="T303" s="182">
        <f>S303*H303</f>
        <v>0</v>
      </c>
      <c r="U303" s="38"/>
      <c r="V303" s="38"/>
      <c r="W303" s="38"/>
      <c r="X303" s="38"/>
      <c r="Y303" s="38"/>
      <c r="Z303" s="38"/>
      <c r="AA303" s="38"/>
      <c r="AB303" s="38"/>
      <c r="AC303" s="38"/>
      <c r="AD303" s="38"/>
      <c r="AE303" s="38"/>
      <c r="AR303" s="183" t="s">
        <v>128</v>
      </c>
      <c r="AT303" s="183" t="s">
        <v>123</v>
      </c>
      <c r="AU303" s="183" t="s">
        <v>86</v>
      </c>
      <c r="AY303" s="19" t="s">
        <v>120</v>
      </c>
      <c r="BE303" s="184">
        <f>IF(N303="základní",J303,0)</f>
        <v>0</v>
      </c>
      <c r="BF303" s="184">
        <f>IF(N303="snížená",J303,0)</f>
        <v>0</v>
      </c>
      <c r="BG303" s="184">
        <f>IF(N303="zákl. přenesená",J303,0)</f>
        <v>0</v>
      </c>
      <c r="BH303" s="184">
        <f>IF(N303="sníž. přenesená",J303,0)</f>
        <v>0</v>
      </c>
      <c r="BI303" s="184">
        <f>IF(N303="nulová",J303,0)</f>
        <v>0</v>
      </c>
      <c r="BJ303" s="19" t="s">
        <v>84</v>
      </c>
      <c r="BK303" s="184">
        <f>ROUND(I303*H303,2)</f>
        <v>0</v>
      </c>
      <c r="BL303" s="19" t="s">
        <v>128</v>
      </c>
      <c r="BM303" s="183" t="s">
        <v>468</v>
      </c>
    </row>
    <row r="304" s="2" customFormat="1" ht="24.15" customHeight="1">
      <c r="A304" s="38"/>
      <c r="B304" s="171"/>
      <c r="C304" s="172" t="s">
        <v>469</v>
      </c>
      <c r="D304" s="172" t="s">
        <v>123</v>
      </c>
      <c r="E304" s="173" t="s">
        <v>470</v>
      </c>
      <c r="F304" s="174" t="s">
        <v>471</v>
      </c>
      <c r="G304" s="175" t="s">
        <v>467</v>
      </c>
      <c r="H304" s="176">
        <v>4</v>
      </c>
      <c r="I304" s="177"/>
      <c r="J304" s="178">
        <f>ROUND(I304*H304,2)</f>
        <v>0</v>
      </c>
      <c r="K304" s="174" t="s">
        <v>1</v>
      </c>
      <c r="L304" s="39"/>
      <c r="M304" s="179" t="s">
        <v>1</v>
      </c>
      <c r="N304" s="180" t="s">
        <v>41</v>
      </c>
      <c r="O304" s="77"/>
      <c r="P304" s="181">
        <f>O304*H304</f>
        <v>0</v>
      </c>
      <c r="Q304" s="181">
        <v>0</v>
      </c>
      <c r="R304" s="181">
        <f>Q304*H304</f>
        <v>0</v>
      </c>
      <c r="S304" s="181">
        <v>0</v>
      </c>
      <c r="T304" s="182">
        <f>S304*H304</f>
        <v>0</v>
      </c>
      <c r="U304" s="38"/>
      <c r="V304" s="38"/>
      <c r="W304" s="38"/>
      <c r="X304" s="38"/>
      <c r="Y304" s="38"/>
      <c r="Z304" s="38"/>
      <c r="AA304" s="38"/>
      <c r="AB304" s="38"/>
      <c r="AC304" s="38"/>
      <c r="AD304" s="38"/>
      <c r="AE304" s="38"/>
      <c r="AR304" s="183" t="s">
        <v>128</v>
      </c>
      <c r="AT304" s="183" t="s">
        <v>123</v>
      </c>
      <c r="AU304" s="183" t="s">
        <v>86</v>
      </c>
      <c r="AY304" s="19" t="s">
        <v>120</v>
      </c>
      <c r="BE304" s="184">
        <f>IF(N304="základní",J304,0)</f>
        <v>0</v>
      </c>
      <c r="BF304" s="184">
        <f>IF(N304="snížená",J304,0)</f>
        <v>0</v>
      </c>
      <c r="BG304" s="184">
        <f>IF(N304="zákl. přenesená",J304,0)</f>
        <v>0</v>
      </c>
      <c r="BH304" s="184">
        <f>IF(N304="sníž. přenesená",J304,0)</f>
        <v>0</v>
      </c>
      <c r="BI304" s="184">
        <f>IF(N304="nulová",J304,0)</f>
        <v>0</v>
      </c>
      <c r="BJ304" s="19" t="s">
        <v>84</v>
      </c>
      <c r="BK304" s="184">
        <f>ROUND(I304*H304,2)</f>
        <v>0</v>
      </c>
      <c r="BL304" s="19" t="s">
        <v>128</v>
      </c>
      <c r="BM304" s="183" t="s">
        <v>472</v>
      </c>
    </row>
    <row r="305" s="12" customFormat="1" ht="22.8" customHeight="1">
      <c r="A305" s="12"/>
      <c r="B305" s="158"/>
      <c r="C305" s="12"/>
      <c r="D305" s="159" t="s">
        <v>75</v>
      </c>
      <c r="E305" s="169" t="s">
        <v>134</v>
      </c>
      <c r="F305" s="169" t="s">
        <v>135</v>
      </c>
      <c r="G305" s="12"/>
      <c r="H305" s="12"/>
      <c r="I305" s="161"/>
      <c r="J305" s="170">
        <f>BK305</f>
        <v>0</v>
      </c>
      <c r="K305" s="12"/>
      <c r="L305" s="158"/>
      <c r="M305" s="163"/>
      <c r="N305" s="164"/>
      <c r="O305" s="164"/>
      <c r="P305" s="165">
        <f>SUM(P306:P310)</f>
        <v>0</v>
      </c>
      <c r="Q305" s="164"/>
      <c r="R305" s="165">
        <f>SUM(R306:R310)</f>
        <v>0</v>
      </c>
      <c r="S305" s="164"/>
      <c r="T305" s="166">
        <f>SUM(T306:T310)</f>
        <v>0</v>
      </c>
      <c r="U305" s="12"/>
      <c r="V305" s="12"/>
      <c r="W305" s="12"/>
      <c r="X305" s="12"/>
      <c r="Y305" s="12"/>
      <c r="Z305" s="12"/>
      <c r="AA305" s="12"/>
      <c r="AB305" s="12"/>
      <c r="AC305" s="12"/>
      <c r="AD305" s="12"/>
      <c r="AE305" s="12"/>
      <c r="AR305" s="159" t="s">
        <v>84</v>
      </c>
      <c r="AT305" s="167" t="s">
        <v>75</v>
      </c>
      <c r="AU305" s="167" t="s">
        <v>84</v>
      </c>
      <c r="AY305" s="159" t="s">
        <v>120</v>
      </c>
      <c r="BK305" s="168">
        <f>SUM(BK306:BK310)</f>
        <v>0</v>
      </c>
    </row>
    <row r="306" s="2" customFormat="1" ht="24.15" customHeight="1">
      <c r="A306" s="38"/>
      <c r="B306" s="171"/>
      <c r="C306" s="172" t="s">
        <v>473</v>
      </c>
      <c r="D306" s="172" t="s">
        <v>123</v>
      </c>
      <c r="E306" s="173" t="s">
        <v>136</v>
      </c>
      <c r="F306" s="174" t="s">
        <v>137</v>
      </c>
      <c r="G306" s="175" t="s">
        <v>138</v>
      </c>
      <c r="H306" s="176">
        <v>12.775</v>
      </c>
      <c r="I306" s="177"/>
      <c r="J306" s="178">
        <f>ROUND(I306*H306,2)</f>
        <v>0</v>
      </c>
      <c r="K306" s="174" t="s">
        <v>127</v>
      </c>
      <c r="L306" s="39"/>
      <c r="M306" s="179" t="s">
        <v>1</v>
      </c>
      <c r="N306" s="180" t="s">
        <v>41</v>
      </c>
      <c r="O306" s="77"/>
      <c r="P306" s="181">
        <f>O306*H306</f>
        <v>0</v>
      </c>
      <c r="Q306" s="181">
        <v>0</v>
      </c>
      <c r="R306" s="181">
        <f>Q306*H306</f>
        <v>0</v>
      </c>
      <c r="S306" s="181">
        <v>0</v>
      </c>
      <c r="T306" s="182">
        <f>S306*H306</f>
        <v>0</v>
      </c>
      <c r="U306" s="38"/>
      <c r="V306" s="38"/>
      <c r="W306" s="38"/>
      <c r="X306" s="38"/>
      <c r="Y306" s="38"/>
      <c r="Z306" s="38"/>
      <c r="AA306" s="38"/>
      <c r="AB306" s="38"/>
      <c r="AC306" s="38"/>
      <c r="AD306" s="38"/>
      <c r="AE306" s="38"/>
      <c r="AR306" s="183" t="s">
        <v>128</v>
      </c>
      <c r="AT306" s="183" t="s">
        <v>123</v>
      </c>
      <c r="AU306" s="183" t="s">
        <v>86</v>
      </c>
      <c r="AY306" s="19" t="s">
        <v>120</v>
      </c>
      <c r="BE306" s="184">
        <f>IF(N306="základní",J306,0)</f>
        <v>0</v>
      </c>
      <c r="BF306" s="184">
        <f>IF(N306="snížená",J306,0)</f>
        <v>0</v>
      </c>
      <c r="BG306" s="184">
        <f>IF(N306="zákl. přenesená",J306,0)</f>
        <v>0</v>
      </c>
      <c r="BH306" s="184">
        <f>IF(N306="sníž. přenesená",J306,0)</f>
        <v>0</v>
      </c>
      <c r="BI306" s="184">
        <f>IF(N306="nulová",J306,0)</f>
        <v>0</v>
      </c>
      <c r="BJ306" s="19" t="s">
        <v>84</v>
      </c>
      <c r="BK306" s="184">
        <f>ROUND(I306*H306,2)</f>
        <v>0</v>
      </c>
      <c r="BL306" s="19" t="s">
        <v>128</v>
      </c>
      <c r="BM306" s="183" t="s">
        <v>474</v>
      </c>
    </row>
    <row r="307" s="2" customFormat="1" ht="24.15" customHeight="1">
      <c r="A307" s="38"/>
      <c r="B307" s="171"/>
      <c r="C307" s="172" t="s">
        <v>475</v>
      </c>
      <c r="D307" s="172" t="s">
        <v>123</v>
      </c>
      <c r="E307" s="173" t="s">
        <v>141</v>
      </c>
      <c r="F307" s="174" t="s">
        <v>142</v>
      </c>
      <c r="G307" s="175" t="s">
        <v>138</v>
      </c>
      <c r="H307" s="176">
        <v>63.875</v>
      </c>
      <c r="I307" s="177"/>
      <c r="J307" s="178">
        <f>ROUND(I307*H307,2)</f>
        <v>0</v>
      </c>
      <c r="K307" s="174" t="s">
        <v>127</v>
      </c>
      <c r="L307" s="39"/>
      <c r="M307" s="179" t="s">
        <v>1</v>
      </c>
      <c r="N307" s="180" t="s">
        <v>41</v>
      </c>
      <c r="O307" s="77"/>
      <c r="P307" s="181">
        <f>O307*H307</f>
        <v>0</v>
      </c>
      <c r="Q307" s="181">
        <v>0</v>
      </c>
      <c r="R307" s="181">
        <f>Q307*H307</f>
        <v>0</v>
      </c>
      <c r="S307" s="181">
        <v>0</v>
      </c>
      <c r="T307" s="182">
        <f>S307*H307</f>
        <v>0</v>
      </c>
      <c r="U307" s="38"/>
      <c r="V307" s="38"/>
      <c r="W307" s="38"/>
      <c r="X307" s="38"/>
      <c r="Y307" s="38"/>
      <c r="Z307" s="38"/>
      <c r="AA307" s="38"/>
      <c r="AB307" s="38"/>
      <c r="AC307" s="38"/>
      <c r="AD307" s="38"/>
      <c r="AE307" s="38"/>
      <c r="AR307" s="183" t="s">
        <v>128</v>
      </c>
      <c r="AT307" s="183" t="s">
        <v>123</v>
      </c>
      <c r="AU307" s="183" t="s">
        <v>86</v>
      </c>
      <c r="AY307" s="19" t="s">
        <v>120</v>
      </c>
      <c r="BE307" s="184">
        <f>IF(N307="základní",J307,0)</f>
        <v>0</v>
      </c>
      <c r="BF307" s="184">
        <f>IF(N307="snížená",J307,0)</f>
        <v>0</v>
      </c>
      <c r="BG307" s="184">
        <f>IF(N307="zákl. přenesená",J307,0)</f>
        <v>0</v>
      </c>
      <c r="BH307" s="184">
        <f>IF(N307="sníž. přenesená",J307,0)</f>
        <v>0</v>
      </c>
      <c r="BI307" s="184">
        <f>IF(N307="nulová",J307,0)</f>
        <v>0</v>
      </c>
      <c r="BJ307" s="19" t="s">
        <v>84</v>
      </c>
      <c r="BK307" s="184">
        <f>ROUND(I307*H307,2)</f>
        <v>0</v>
      </c>
      <c r="BL307" s="19" t="s">
        <v>128</v>
      </c>
      <c r="BM307" s="183" t="s">
        <v>476</v>
      </c>
    </row>
    <row r="308" s="13" customFormat="1">
      <c r="A308" s="13"/>
      <c r="B308" s="185"/>
      <c r="C308" s="13"/>
      <c r="D308" s="186" t="s">
        <v>130</v>
      </c>
      <c r="E308" s="13"/>
      <c r="F308" s="188" t="s">
        <v>477</v>
      </c>
      <c r="G308" s="13"/>
      <c r="H308" s="189">
        <v>63.875</v>
      </c>
      <c r="I308" s="190"/>
      <c r="J308" s="13"/>
      <c r="K308" s="13"/>
      <c r="L308" s="185"/>
      <c r="M308" s="191"/>
      <c r="N308" s="192"/>
      <c r="O308" s="192"/>
      <c r="P308" s="192"/>
      <c r="Q308" s="192"/>
      <c r="R308" s="192"/>
      <c r="S308" s="192"/>
      <c r="T308" s="193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187" t="s">
        <v>130</v>
      </c>
      <c r="AU308" s="187" t="s">
        <v>86</v>
      </c>
      <c r="AV308" s="13" t="s">
        <v>86</v>
      </c>
      <c r="AW308" s="13" t="s">
        <v>3</v>
      </c>
      <c r="AX308" s="13" t="s">
        <v>84</v>
      </c>
      <c r="AY308" s="187" t="s">
        <v>120</v>
      </c>
    </row>
    <row r="309" s="2" customFormat="1" ht="33" customHeight="1">
      <c r="A309" s="38"/>
      <c r="B309" s="171"/>
      <c r="C309" s="172" t="s">
        <v>478</v>
      </c>
      <c r="D309" s="172" t="s">
        <v>123</v>
      </c>
      <c r="E309" s="173" t="s">
        <v>145</v>
      </c>
      <c r="F309" s="174" t="s">
        <v>146</v>
      </c>
      <c r="G309" s="175" t="s">
        <v>138</v>
      </c>
      <c r="H309" s="176">
        <v>12.266</v>
      </c>
      <c r="I309" s="177"/>
      <c r="J309" s="178">
        <f>ROUND(I309*H309,2)</f>
        <v>0</v>
      </c>
      <c r="K309" s="174" t="s">
        <v>127</v>
      </c>
      <c r="L309" s="39"/>
      <c r="M309" s="179" t="s">
        <v>1</v>
      </c>
      <c r="N309" s="180" t="s">
        <v>41</v>
      </c>
      <c r="O309" s="77"/>
      <c r="P309" s="181">
        <f>O309*H309</f>
        <v>0</v>
      </c>
      <c r="Q309" s="181">
        <v>0</v>
      </c>
      <c r="R309" s="181">
        <f>Q309*H309</f>
        <v>0</v>
      </c>
      <c r="S309" s="181">
        <v>0</v>
      </c>
      <c r="T309" s="182">
        <f>S309*H309</f>
        <v>0</v>
      </c>
      <c r="U309" s="38"/>
      <c r="V309" s="38"/>
      <c r="W309" s="38"/>
      <c r="X309" s="38"/>
      <c r="Y309" s="38"/>
      <c r="Z309" s="38"/>
      <c r="AA309" s="38"/>
      <c r="AB309" s="38"/>
      <c r="AC309" s="38"/>
      <c r="AD309" s="38"/>
      <c r="AE309" s="38"/>
      <c r="AR309" s="183" t="s">
        <v>128</v>
      </c>
      <c r="AT309" s="183" t="s">
        <v>123</v>
      </c>
      <c r="AU309" s="183" t="s">
        <v>86</v>
      </c>
      <c r="AY309" s="19" t="s">
        <v>120</v>
      </c>
      <c r="BE309" s="184">
        <f>IF(N309="základní",J309,0)</f>
        <v>0</v>
      </c>
      <c r="BF309" s="184">
        <f>IF(N309="snížená",J309,0)</f>
        <v>0</v>
      </c>
      <c r="BG309" s="184">
        <f>IF(N309="zákl. přenesená",J309,0)</f>
        <v>0</v>
      </c>
      <c r="BH309" s="184">
        <f>IF(N309="sníž. přenesená",J309,0)</f>
        <v>0</v>
      </c>
      <c r="BI309" s="184">
        <f>IF(N309="nulová",J309,0)</f>
        <v>0</v>
      </c>
      <c r="BJ309" s="19" t="s">
        <v>84</v>
      </c>
      <c r="BK309" s="184">
        <f>ROUND(I309*H309,2)</f>
        <v>0</v>
      </c>
      <c r="BL309" s="19" t="s">
        <v>128</v>
      </c>
      <c r="BM309" s="183" t="s">
        <v>479</v>
      </c>
    </row>
    <row r="310" s="2" customFormat="1" ht="33" customHeight="1">
      <c r="A310" s="38"/>
      <c r="B310" s="171"/>
      <c r="C310" s="172" t="s">
        <v>480</v>
      </c>
      <c r="D310" s="172" t="s">
        <v>123</v>
      </c>
      <c r="E310" s="173" t="s">
        <v>481</v>
      </c>
      <c r="F310" s="174" t="s">
        <v>482</v>
      </c>
      <c r="G310" s="175" t="s">
        <v>138</v>
      </c>
      <c r="H310" s="176">
        <v>0.50900000000000001</v>
      </c>
      <c r="I310" s="177"/>
      <c r="J310" s="178">
        <f>ROUND(I310*H310,2)</f>
        <v>0</v>
      </c>
      <c r="K310" s="174" t="s">
        <v>127</v>
      </c>
      <c r="L310" s="39"/>
      <c r="M310" s="179" t="s">
        <v>1</v>
      </c>
      <c r="N310" s="180" t="s">
        <v>41</v>
      </c>
      <c r="O310" s="77"/>
      <c r="P310" s="181">
        <f>O310*H310</f>
        <v>0</v>
      </c>
      <c r="Q310" s="181">
        <v>0</v>
      </c>
      <c r="R310" s="181">
        <f>Q310*H310</f>
        <v>0</v>
      </c>
      <c r="S310" s="181">
        <v>0</v>
      </c>
      <c r="T310" s="182">
        <f>S310*H310</f>
        <v>0</v>
      </c>
      <c r="U310" s="38"/>
      <c r="V310" s="38"/>
      <c r="W310" s="38"/>
      <c r="X310" s="38"/>
      <c r="Y310" s="38"/>
      <c r="Z310" s="38"/>
      <c r="AA310" s="38"/>
      <c r="AB310" s="38"/>
      <c r="AC310" s="38"/>
      <c r="AD310" s="38"/>
      <c r="AE310" s="38"/>
      <c r="AR310" s="183" t="s">
        <v>128</v>
      </c>
      <c r="AT310" s="183" t="s">
        <v>123</v>
      </c>
      <c r="AU310" s="183" t="s">
        <v>86</v>
      </c>
      <c r="AY310" s="19" t="s">
        <v>120</v>
      </c>
      <c r="BE310" s="184">
        <f>IF(N310="základní",J310,0)</f>
        <v>0</v>
      </c>
      <c r="BF310" s="184">
        <f>IF(N310="snížená",J310,0)</f>
        <v>0</v>
      </c>
      <c r="BG310" s="184">
        <f>IF(N310="zákl. přenesená",J310,0)</f>
        <v>0</v>
      </c>
      <c r="BH310" s="184">
        <f>IF(N310="sníž. přenesená",J310,0)</f>
        <v>0</v>
      </c>
      <c r="BI310" s="184">
        <f>IF(N310="nulová",J310,0)</f>
        <v>0</v>
      </c>
      <c r="BJ310" s="19" t="s">
        <v>84</v>
      </c>
      <c r="BK310" s="184">
        <f>ROUND(I310*H310,2)</f>
        <v>0</v>
      </c>
      <c r="BL310" s="19" t="s">
        <v>128</v>
      </c>
      <c r="BM310" s="183" t="s">
        <v>483</v>
      </c>
    </row>
    <row r="311" s="12" customFormat="1" ht="22.8" customHeight="1">
      <c r="A311" s="12"/>
      <c r="B311" s="158"/>
      <c r="C311" s="12"/>
      <c r="D311" s="159" t="s">
        <v>75</v>
      </c>
      <c r="E311" s="169" t="s">
        <v>484</v>
      </c>
      <c r="F311" s="169" t="s">
        <v>485</v>
      </c>
      <c r="G311" s="12"/>
      <c r="H311" s="12"/>
      <c r="I311" s="161"/>
      <c r="J311" s="170">
        <f>BK311</f>
        <v>0</v>
      </c>
      <c r="K311" s="12"/>
      <c r="L311" s="158"/>
      <c r="M311" s="163"/>
      <c r="N311" s="164"/>
      <c r="O311" s="164"/>
      <c r="P311" s="165">
        <f>P312</f>
        <v>0</v>
      </c>
      <c r="Q311" s="164"/>
      <c r="R311" s="165">
        <f>R312</f>
        <v>0</v>
      </c>
      <c r="S311" s="164"/>
      <c r="T311" s="166">
        <f>T312</f>
        <v>0</v>
      </c>
      <c r="U311" s="12"/>
      <c r="V311" s="12"/>
      <c r="W311" s="12"/>
      <c r="X311" s="12"/>
      <c r="Y311" s="12"/>
      <c r="Z311" s="12"/>
      <c r="AA311" s="12"/>
      <c r="AB311" s="12"/>
      <c r="AC311" s="12"/>
      <c r="AD311" s="12"/>
      <c r="AE311" s="12"/>
      <c r="AR311" s="159" t="s">
        <v>84</v>
      </c>
      <c r="AT311" s="167" t="s">
        <v>75</v>
      </c>
      <c r="AU311" s="167" t="s">
        <v>84</v>
      </c>
      <c r="AY311" s="159" t="s">
        <v>120</v>
      </c>
      <c r="BK311" s="168">
        <f>BK312</f>
        <v>0</v>
      </c>
    </row>
    <row r="312" s="2" customFormat="1" ht="16.5" customHeight="1">
      <c r="A312" s="38"/>
      <c r="B312" s="171"/>
      <c r="C312" s="172" t="s">
        <v>486</v>
      </c>
      <c r="D312" s="172" t="s">
        <v>123</v>
      </c>
      <c r="E312" s="173" t="s">
        <v>487</v>
      </c>
      <c r="F312" s="174" t="s">
        <v>488</v>
      </c>
      <c r="G312" s="175" t="s">
        <v>138</v>
      </c>
      <c r="H312" s="176">
        <v>46.396999999999998</v>
      </c>
      <c r="I312" s="177"/>
      <c r="J312" s="178">
        <f>ROUND(I312*H312,2)</f>
        <v>0</v>
      </c>
      <c r="K312" s="174" t="s">
        <v>127</v>
      </c>
      <c r="L312" s="39"/>
      <c r="M312" s="179" t="s">
        <v>1</v>
      </c>
      <c r="N312" s="180" t="s">
        <v>41</v>
      </c>
      <c r="O312" s="77"/>
      <c r="P312" s="181">
        <f>O312*H312</f>
        <v>0</v>
      </c>
      <c r="Q312" s="181">
        <v>0</v>
      </c>
      <c r="R312" s="181">
        <f>Q312*H312</f>
        <v>0</v>
      </c>
      <c r="S312" s="181">
        <v>0</v>
      </c>
      <c r="T312" s="182">
        <f>S312*H312</f>
        <v>0</v>
      </c>
      <c r="U312" s="38"/>
      <c r="V312" s="38"/>
      <c r="W312" s="38"/>
      <c r="X312" s="38"/>
      <c r="Y312" s="38"/>
      <c r="Z312" s="38"/>
      <c r="AA312" s="38"/>
      <c r="AB312" s="38"/>
      <c r="AC312" s="38"/>
      <c r="AD312" s="38"/>
      <c r="AE312" s="38"/>
      <c r="AR312" s="183" t="s">
        <v>128</v>
      </c>
      <c r="AT312" s="183" t="s">
        <v>123</v>
      </c>
      <c r="AU312" s="183" t="s">
        <v>86</v>
      </c>
      <c r="AY312" s="19" t="s">
        <v>120</v>
      </c>
      <c r="BE312" s="184">
        <f>IF(N312="základní",J312,0)</f>
        <v>0</v>
      </c>
      <c r="BF312" s="184">
        <f>IF(N312="snížená",J312,0)</f>
        <v>0</v>
      </c>
      <c r="BG312" s="184">
        <f>IF(N312="zákl. přenesená",J312,0)</f>
        <v>0</v>
      </c>
      <c r="BH312" s="184">
        <f>IF(N312="sníž. přenesená",J312,0)</f>
        <v>0</v>
      </c>
      <c r="BI312" s="184">
        <f>IF(N312="nulová",J312,0)</f>
        <v>0</v>
      </c>
      <c r="BJ312" s="19" t="s">
        <v>84</v>
      </c>
      <c r="BK312" s="184">
        <f>ROUND(I312*H312,2)</f>
        <v>0</v>
      </c>
      <c r="BL312" s="19" t="s">
        <v>128</v>
      </c>
      <c r="BM312" s="183" t="s">
        <v>489</v>
      </c>
    </row>
    <row r="313" s="12" customFormat="1" ht="25.92" customHeight="1">
      <c r="A313" s="12"/>
      <c r="B313" s="158"/>
      <c r="C313" s="12"/>
      <c r="D313" s="159" t="s">
        <v>75</v>
      </c>
      <c r="E313" s="160" t="s">
        <v>490</v>
      </c>
      <c r="F313" s="160" t="s">
        <v>491</v>
      </c>
      <c r="G313" s="12"/>
      <c r="H313" s="12"/>
      <c r="I313" s="161"/>
      <c r="J313" s="162">
        <f>BK313</f>
        <v>0</v>
      </c>
      <c r="K313" s="12"/>
      <c r="L313" s="158"/>
      <c r="M313" s="163"/>
      <c r="N313" s="164"/>
      <c r="O313" s="164"/>
      <c r="P313" s="165">
        <f>P314+P336+P349+P352+P384+P403+P411+P417+P433</f>
        <v>0</v>
      </c>
      <c r="Q313" s="164"/>
      <c r="R313" s="165">
        <f>R314+R336+R349+R352+R384+R403+R411+R417+R433</f>
        <v>2.17622991</v>
      </c>
      <c r="S313" s="164"/>
      <c r="T313" s="166">
        <f>T314+T336+T349+T352+T384+T403+T411+T417+T433</f>
        <v>1.92476</v>
      </c>
      <c r="U313" s="12"/>
      <c r="V313" s="12"/>
      <c r="W313" s="12"/>
      <c r="X313" s="12"/>
      <c r="Y313" s="12"/>
      <c r="Z313" s="12"/>
      <c r="AA313" s="12"/>
      <c r="AB313" s="12"/>
      <c r="AC313" s="12"/>
      <c r="AD313" s="12"/>
      <c r="AE313" s="12"/>
      <c r="AR313" s="159" t="s">
        <v>86</v>
      </c>
      <c r="AT313" s="167" t="s">
        <v>75</v>
      </c>
      <c r="AU313" s="167" t="s">
        <v>76</v>
      </c>
      <c r="AY313" s="159" t="s">
        <v>120</v>
      </c>
      <c r="BK313" s="168">
        <f>BK314+BK336+BK349+BK352+BK384+BK403+BK411+BK417+BK433</f>
        <v>0</v>
      </c>
    </row>
    <row r="314" s="12" customFormat="1" ht="22.8" customHeight="1">
      <c r="A314" s="12"/>
      <c r="B314" s="158"/>
      <c r="C314" s="12"/>
      <c r="D314" s="159" t="s">
        <v>75</v>
      </c>
      <c r="E314" s="169" t="s">
        <v>492</v>
      </c>
      <c r="F314" s="169" t="s">
        <v>493</v>
      </c>
      <c r="G314" s="12"/>
      <c r="H314" s="12"/>
      <c r="I314" s="161"/>
      <c r="J314" s="170">
        <f>BK314</f>
        <v>0</v>
      </c>
      <c r="K314" s="12"/>
      <c r="L314" s="158"/>
      <c r="M314" s="163"/>
      <c r="N314" s="164"/>
      <c r="O314" s="164"/>
      <c r="P314" s="165">
        <f>SUM(P315:P335)</f>
        <v>0</v>
      </c>
      <c r="Q314" s="164"/>
      <c r="R314" s="165">
        <f>SUM(R315:R335)</f>
        <v>0.31864520000000002</v>
      </c>
      <c r="S314" s="164"/>
      <c r="T314" s="166">
        <f>SUM(T315:T335)</f>
        <v>0</v>
      </c>
      <c r="U314" s="12"/>
      <c r="V314" s="12"/>
      <c r="W314" s="12"/>
      <c r="X314" s="12"/>
      <c r="Y314" s="12"/>
      <c r="Z314" s="12"/>
      <c r="AA314" s="12"/>
      <c r="AB314" s="12"/>
      <c r="AC314" s="12"/>
      <c r="AD314" s="12"/>
      <c r="AE314" s="12"/>
      <c r="AR314" s="159" t="s">
        <v>86</v>
      </c>
      <c r="AT314" s="167" t="s">
        <v>75</v>
      </c>
      <c r="AU314" s="167" t="s">
        <v>84</v>
      </c>
      <c r="AY314" s="159" t="s">
        <v>120</v>
      </c>
      <c r="BK314" s="168">
        <f>SUM(BK315:BK335)</f>
        <v>0</v>
      </c>
    </row>
    <row r="315" s="2" customFormat="1" ht="24.15" customHeight="1">
      <c r="A315" s="38"/>
      <c r="B315" s="171"/>
      <c r="C315" s="172" t="s">
        <v>494</v>
      </c>
      <c r="D315" s="172" t="s">
        <v>123</v>
      </c>
      <c r="E315" s="173" t="s">
        <v>495</v>
      </c>
      <c r="F315" s="174" t="s">
        <v>496</v>
      </c>
      <c r="G315" s="175" t="s">
        <v>254</v>
      </c>
      <c r="H315" s="176">
        <v>41.579999999999998</v>
      </c>
      <c r="I315" s="177"/>
      <c r="J315" s="178">
        <f>ROUND(I315*H315,2)</f>
        <v>0</v>
      </c>
      <c r="K315" s="174" t="s">
        <v>127</v>
      </c>
      <c r="L315" s="39"/>
      <c r="M315" s="179" t="s">
        <v>1</v>
      </c>
      <c r="N315" s="180" t="s">
        <v>41</v>
      </c>
      <c r="O315" s="77"/>
      <c r="P315" s="181">
        <f>O315*H315</f>
        <v>0</v>
      </c>
      <c r="Q315" s="181">
        <v>0</v>
      </c>
      <c r="R315" s="181">
        <f>Q315*H315</f>
        <v>0</v>
      </c>
      <c r="S315" s="181">
        <v>0</v>
      </c>
      <c r="T315" s="182">
        <f>S315*H315</f>
        <v>0</v>
      </c>
      <c r="U315" s="38"/>
      <c r="V315" s="38"/>
      <c r="W315" s="38"/>
      <c r="X315" s="38"/>
      <c r="Y315" s="38"/>
      <c r="Z315" s="38"/>
      <c r="AA315" s="38"/>
      <c r="AB315" s="38"/>
      <c r="AC315" s="38"/>
      <c r="AD315" s="38"/>
      <c r="AE315" s="38"/>
      <c r="AR315" s="183" t="s">
        <v>277</v>
      </c>
      <c r="AT315" s="183" t="s">
        <v>123</v>
      </c>
      <c r="AU315" s="183" t="s">
        <v>86</v>
      </c>
      <c r="AY315" s="19" t="s">
        <v>120</v>
      </c>
      <c r="BE315" s="184">
        <f>IF(N315="základní",J315,0)</f>
        <v>0</v>
      </c>
      <c r="BF315" s="184">
        <f>IF(N315="snížená",J315,0)</f>
        <v>0</v>
      </c>
      <c r="BG315" s="184">
        <f>IF(N315="zákl. přenesená",J315,0)</f>
        <v>0</v>
      </c>
      <c r="BH315" s="184">
        <f>IF(N315="sníž. přenesená",J315,0)</f>
        <v>0</v>
      </c>
      <c r="BI315" s="184">
        <f>IF(N315="nulová",J315,0)</f>
        <v>0</v>
      </c>
      <c r="BJ315" s="19" t="s">
        <v>84</v>
      </c>
      <c r="BK315" s="184">
        <f>ROUND(I315*H315,2)</f>
        <v>0</v>
      </c>
      <c r="BL315" s="19" t="s">
        <v>277</v>
      </c>
      <c r="BM315" s="183" t="s">
        <v>497</v>
      </c>
    </row>
    <row r="316" s="13" customFormat="1">
      <c r="A316" s="13"/>
      <c r="B316" s="185"/>
      <c r="C316" s="13"/>
      <c r="D316" s="186" t="s">
        <v>130</v>
      </c>
      <c r="E316" s="187" t="s">
        <v>1</v>
      </c>
      <c r="F316" s="188" t="s">
        <v>498</v>
      </c>
      <c r="G316" s="13"/>
      <c r="H316" s="189">
        <v>20.460000000000001</v>
      </c>
      <c r="I316" s="190"/>
      <c r="J316" s="13"/>
      <c r="K316" s="13"/>
      <c r="L316" s="185"/>
      <c r="M316" s="191"/>
      <c r="N316" s="192"/>
      <c r="O316" s="192"/>
      <c r="P316" s="192"/>
      <c r="Q316" s="192"/>
      <c r="R316" s="192"/>
      <c r="S316" s="192"/>
      <c r="T316" s="193"/>
      <c r="U316" s="13"/>
      <c r="V316" s="13"/>
      <c r="W316" s="13"/>
      <c r="X316" s="13"/>
      <c r="Y316" s="13"/>
      <c r="Z316" s="13"/>
      <c r="AA316" s="13"/>
      <c r="AB316" s="13"/>
      <c r="AC316" s="13"/>
      <c r="AD316" s="13"/>
      <c r="AE316" s="13"/>
      <c r="AT316" s="187" t="s">
        <v>130</v>
      </c>
      <c r="AU316" s="187" t="s">
        <v>86</v>
      </c>
      <c r="AV316" s="13" t="s">
        <v>86</v>
      </c>
      <c r="AW316" s="13" t="s">
        <v>32</v>
      </c>
      <c r="AX316" s="13" t="s">
        <v>76</v>
      </c>
      <c r="AY316" s="187" t="s">
        <v>120</v>
      </c>
    </row>
    <row r="317" s="13" customFormat="1">
      <c r="A317" s="13"/>
      <c r="B317" s="185"/>
      <c r="C317" s="13"/>
      <c r="D317" s="186" t="s">
        <v>130</v>
      </c>
      <c r="E317" s="187" t="s">
        <v>1</v>
      </c>
      <c r="F317" s="188" t="s">
        <v>499</v>
      </c>
      <c r="G317" s="13"/>
      <c r="H317" s="189">
        <v>21.120000000000001</v>
      </c>
      <c r="I317" s="190"/>
      <c r="J317" s="13"/>
      <c r="K317" s="13"/>
      <c r="L317" s="185"/>
      <c r="M317" s="191"/>
      <c r="N317" s="192"/>
      <c r="O317" s="192"/>
      <c r="P317" s="192"/>
      <c r="Q317" s="192"/>
      <c r="R317" s="192"/>
      <c r="S317" s="192"/>
      <c r="T317" s="193"/>
      <c r="U317" s="13"/>
      <c r="V317" s="13"/>
      <c r="W317" s="13"/>
      <c r="X317" s="13"/>
      <c r="Y317" s="13"/>
      <c r="Z317" s="13"/>
      <c r="AA317" s="13"/>
      <c r="AB317" s="13"/>
      <c r="AC317" s="13"/>
      <c r="AD317" s="13"/>
      <c r="AE317" s="13"/>
      <c r="AT317" s="187" t="s">
        <v>130</v>
      </c>
      <c r="AU317" s="187" t="s">
        <v>86</v>
      </c>
      <c r="AV317" s="13" t="s">
        <v>86</v>
      </c>
      <c r="AW317" s="13" t="s">
        <v>32</v>
      </c>
      <c r="AX317" s="13" t="s">
        <v>76</v>
      </c>
      <c r="AY317" s="187" t="s">
        <v>120</v>
      </c>
    </row>
    <row r="318" s="14" customFormat="1">
      <c r="A318" s="14"/>
      <c r="B318" s="194"/>
      <c r="C318" s="14"/>
      <c r="D318" s="186" t="s">
        <v>130</v>
      </c>
      <c r="E318" s="195" t="s">
        <v>156</v>
      </c>
      <c r="F318" s="196" t="s">
        <v>133</v>
      </c>
      <c r="G318" s="14"/>
      <c r="H318" s="197">
        <v>41.579999999999998</v>
      </c>
      <c r="I318" s="198"/>
      <c r="J318" s="14"/>
      <c r="K318" s="14"/>
      <c r="L318" s="194"/>
      <c r="M318" s="199"/>
      <c r="N318" s="200"/>
      <c r="O318" s="200"/>
      <c r="P318" s="200"/>
      <c r="Q318" s="200"/>
      <c r="R318" s="200"/>
      <c r="S318" s="200"/>
      <c r="T318" s="201"/>
      <c r="U318" s="14"/>
      <c r="V318" s="14"/>
      <c r="W318" s="14"/>
      <c r="X318" s="14"/>
      <c r="Y318" s="14"/>
      <c r="Z318" s="14"/>
      <c r="AA318" s="14"/>
      <c r="AB318" s="14"/>
      <c r="AC318" s="14"/>
      <c r="AD318" s="14"/>
      <c r="AE318" s="14"/>
      <c r="AT318" s="195" t="s">
        <v>130</v>
      </c>
      <c r="AU318" s="195" t="s">
        <v>86</v>
      </c>
      <c r="AV318" s="14" t="s">
        <v>128</v>
      </c>
      <c r="AW318" s="14" t="s">
        <v>32</v>
      </c>
      <c r="AX318" s="14" t="s">
        <v>84</v>
      </c>
      <c r="AY318" s="195" t="s">
        <v>120</v>
      </c>
    </row>
    <row r="319" s="2" customFormat="1" ht="24.15" customHeight="1">
      <c r="A319" s="38"/>
      <c r="B319" s="171"/>
      <c r="C319" s="172" t="s">
        <v>500</v>
      </c>
      <c r="D319" s="172" t="s">
        <v>123</v>
      </c>
      <c r="E319" s="173" t="s">
        <v>501</v>
      </c>
      <c r="F319" s="174" t="s">
        <v>502</v>
      </c>
      <c r="G319" s="175" t="s">
        <v>254</v>
      </c>
      <c r="H319" s="176">
        <v>5.1159999999999997</v>
      </c>
      <c r="I319" s="177"/>
      <c r="J319" s="178">
        <f>ROUND(I319*H319,2)</f>
        <v>0</v>
      </c>
      <c r="K319" s="174" t="s">
        <v>127</v>
      </c>
      <c r="L319" s="39"/>
      <c r="M319" s="179" t="s">
        <v>1</v>
      </c>
      <c r="N319" s="180" t="s">
        <v>41</v>
      </c>
      <c r="O319" s="77"/>
      <c r="P319" s="181">
        <f>O319*H319</f>
        <v>0</v>
      </c>
      <c r="Q319" s="181">
        <v>0</v>
      </c>
      <c r="R319" s="181">
        <f>Q319*H319</f>
        <v>0</v>
      </c>
      <c r="S319" s="181">
        <v>0</v>
      </c>
      <c r="T319" s="182">
        <f>S319*H319</f>
        <v>0</v>
      </c>
      <c r="U319" s="38"/>
      <c r="V319" s="38"/>
      <c r="W319" s="38"/>
      <c r="X319" s="38"/>
      <c r="Y319" s="38"/>
      <c r="Z319" s="38"/>
      <c r="AA319" s="38"/>
      <c r="AB319" s="38"/>
      <c r="AC319" s="38"/>
      <c r="AD319" s="38"/>
      <c r="AE319" s="38"/>
      <c r="AR319" s="183" t="s">
        <v>277</v>
      </c>
      <c r="AT319" s="183" t="s">
        <v>123</v>
      </c>
      <c r="AU319" s="183" t="s">
        <v>86</v>
      </c>
      <c r="AY319" s="19" t="s">
        <v>120</v>
      </c>
      <c r="BE319" s="184">
        <f>IF(N319="základní",J319,0)</f>
        <v>0</v>
      </c>
      <c r="BF319" s="184">
        <f>IF(N319="snížená",J319,0)</f>
        <v>0</v>
      </c>
      <c r="BG319" s="184">
        <f>IF(N319="zákl. přenesená",J319,0)</f>
        <v>0</v>
      </c>
      <c r="BH319" s="184">
        <f>IF(N319="sníž. přenesená",J319,0)</f>
        <v>0</v>
      </c>
      <c r="BI319" s="184">
        <f>IF(N319="nulová",J319,0)</f>
        <v>0</v>
      </c>
      <c r="BJ319" s="19" t="s">
        <v>84</v>
      </c>
      <c r="BK319" s="184">
        <f>ROUND(I319*H319,2)</f>
        <v>0</v>
      </c>
      <c r="BL319" s="19" t="s">
        <v>277</v>
      </c>
      <c r="BM319" s="183" t="s">
        <v>503</v>
      </c>
    </row>
    <row r="320" s="13" customFormat="1">
      <c r="A320" s="13"/>
      <c r="B320" s="185"/>
      <c r="C320" s="13"/>
      <c r="D320" s="186" t="s">
        <v>130</v>
      </c>
      <c r="E320" s="187" t="s">
        <v>1</v>
      </c>
      <c r="F320" s="188" t="s">
        <v>288</v>
      </c>
      <c r="G320" s="13"/>
      <c r="H320" s="189">
        <v>2.5430000000000001</v>
      </c>
      <c r="I320" s="190"/>
      <c r="J320" s="13"/>
      <c r="K320" s="13"/>
      <c r="L320" s="185"/>
      <c r="M320" s="191"/>
      <c r="N320" s="192"/>
      <c r="O320" s="192"/>
      <c r="P320" s="192"/>
      <c r="Q320" s="192"/>
      <c r="R320" s="192"/>
      <c r="S320" s="192"/>
      <c r="T320" s="193"/>
      <c r="U320" s="13"/>
      <c r="V320" s="13"/>
      <c r="W320" s="13"/>
      <c r="X320" s="13"/>
      <c r="Y320" s="13"/>
      <c r="Z320" s="13"/>
      <c r="AA320" s="13"/>
      <c r="AB320" s="13"/>
      <c r="AC320" s="13"/>
      <c r="AD320" s="13"/>
      <c r="AE320" s="13"/>
      <c r="AT320" s="187" t="s">
        <v>130</v>
      </c>
      <c r="AU320" s="187" t="s">
        <v>86</v>
      </c>
      <c r="AV320" s="13" t="s">
        <v>86</v>
      </c>
      <c r="AW320" s="13" t="s">
        <v>32</v>
      </c>
      <c r="AX320" s="13" t="s">
        <v>76</v>
      </c>
      <c r="AY320" s="187" t="s">
        <v>120</v>
      </c>
    </row>
    <row r="321" s="13" customFormat="1">
      <c r="A321" s="13"/>
      <c r="B321" s="185"/>
      <c r="C321" s="13"/>
      <c r="D321" s="186" t="s">
        <v>130</v>
      </c>
      <c r="E321" s="187" t="s">
        <v>1</v>
      </c>
      <c r="F321" s="188" t="s">
        <v>289</v>
      </c>
      <c r="G321" s="13"/>
      <c r="H321" s="189">
        <v>2.573</v>
      </c>
      <c r="I321" s="190"/>
      <c r="J321" s="13"/>
      <c r="K321" s="13"/>
      <c r="L321" s="185"/>
      <c r="M321" s="191"/>
      <c r="N321" s="192"/>
      <c r="O321" s="192"/>
      <c r="P321" s="192"/>
      <c r="Q321" s="192"/>
      <c r="R321" s="192"/>
      <c r="S321" s="192"/>
      <c r="T321" s="193"/>
      <c r="U321" s="13"/>
      <c r="V321" s="13"/>
      <c r="W321" s="13"/>
      <c r="X321" s="13"/>
      <c r="Y321" s="13"/>
      <c r="Z321" s="13"/>
      <c r="AA321" s="13"/>
      <c r="AB321" s="13"/>
      <c r="AC321" s="13"/>
      <c r="AD321" s="13"/>
      <c r="AE321" s="13"/>
      <c r="AT321" s="187" t="s">
        <v>130</v>
      </c>
      <c r="AU321" s="187" t="s">
        <v>86</v>
      </c>
      <c r="AV321" s="13" t="s">
        <v>86</v>
      </c>
      <c r="AW321" s="13" t="s">
        <v>32</v>
      </c>
      <c r="AX321" s="13" t="s">
        <v>76</v>
      </c>
      <c r="AY321" s="187" t="s">
        <v>120</v>
      </c>
    </row>
    <row r="322" s="14" customFormat="1">
      <c r="A322" s="14"/>
      <c r="B322" s="194"/>
      <c r="C322" s="14"/>
      <c r="D322" s="186" t="s">
        <v>130</v>
      </c>
      <c r="E322" s="195" t="s">
        <v>157</v>
      </c>
      <c r="F322" s="196" t="s">
        <v>133</v>
      </c>
      <c r="G322" s="14"/>
      <c r="H322" s="197">
        <v>5.1159999999999997</v>
      </c>
      <c r="I322" s="198"/>
      <c r="J322" s="14"/>
      <c r="K322" s="14"/>
      <c r="L322" s="194"/>
      <c r="M322" s="199"/>
      <c r="N322" s="200"/>
      <c r="O322" s="200"/>
      <c r="P322" s="200"/>
      <c r="Q322" s="200"/>
      <c r="R322" s="200"/>
      <c r="S322" s="200"/>
      <c r="T322" s="201"/>
      <c r="U322" s="14"/>
      <c r="V322" s="14"/>
      <c r="W322" s="14"/>
      <c r="X322" s="14"/>
      <c r="Y322" s="14"/>
      <c r="Z322" s="14"/>
      <c r="AA322" s="14"/>
      <c r="AB322" s="14"/>
      <c r="AC322" s="14"/>
      <c r="AD322" s="14"/>
      <c r="AE322" s="14"/>
      <c r="AT322" s="195" t="s">
        <v>130</v>
      </c>
      <c r="AU322" s="195" t="s">
        <v>86</v>
      </c>
      <c r="AV322" s="14" t="s">
        <v>128</v>
      </c>
      <c r="AW322" s="14" t="s">
        <v>32</v>
      </c>
      <c r="AX322" s="14" t="s">
        <v>84</v>
      </c>
      <c r="AY322" s="195" t="s">
        <v>120</v>
      </c>
    </row>
    <row r="323" s="2" customFormat="1" ht="16.5" customHeight="1">
      <c r="A323" s="38"/>
      <c r="B323" s="171"/>
      <c r="C323" s="215" t="s">
        <v>504</v>
      </c>
      <c r="D323" s="215" t="s">
        <v>372</v>
      </c>
      <c r="E323" s="216" t="s">
        <v>505</v>
      </c>
      <c r="F323" s="217" t="s">
        <v>506</v>
      </c>
      <c r="G323" s="218" t="s">
        <v>138</v>
      </c>
      <c r="H323" s="219">
        <v>0.014</v>
      </c>
      <c r="I323" s="220"/>
      <c r="J323" s="221">
        <f>ROUND(I323*H323,2)</f>
        <v>0</v>
      </c>
      <c r="K323" s="217" t="s">
        <v>127</v>
      </c>
      <c r="L323" s="222"/>
      <c r="M323" s="223" t="s">
        <v>1</v>
      </c>
      <c r="N323" s="224" t="s">
        <v>41</v>
      </c>
      <c r="O323" s="77"/>
      <c r="P323" s="181">
        <f>O323*H323</f>
        <v>0</v>
      </c>
      <c r="Q323" s="181">
        <v>1</v>
      </c>
      <c r="R323" s="181">
        <f>Q323*H323</f>
        <v>0.014</v>
      </c>
      <c r="S323" s="181">
        <v>0</v>
      </c>
      <c r="T323" s="182">
        <f>S323*H323</f>
        <v>0</v>
      </c>
      <c r="U323" s="38"/>
      <c r="V323" s="38"/>
      <c r="W323" s="38"/>
      <c r="X323" s="38"/>
      <c r="Y323" s="38"/>
      <c r="Z323" s="38"/>
      <c r="AA323" s="38"/>
      <c r="AB323" s="38"/>
      <c r="AC323" s="38"/>
      <c r="AD323" s="38"/>
      <c r="AE323" s="38"/>
      <c r="AR323" s="183" t="s">
        <v>363</v>
      </c>
      <c r="AT323" s="183" t="s">
        <v>372</v>
      </c>
      <c r="AU323" s="183" t="s">
        <v>86</v>
      </c>
      <c r="AY323" s="19" t="s">
        <v>120</v>
      </c>
      <c r="BE323" s="184">
        <f>IF(N323="základní",J323,0)</f>
        <v>0</v>
      </c>
      <c r="BF323" s="184">
        <f>IF(N323="snížená",J323,0)</f>
        <v>0</v>
      </c>
      <c r="BG323" s="184">
        <f>IF(N323="zákl. přenesená",J323,0)</f>
        <v>0</v>
      </c>
      <c r="BH323" s="184">
        <f>IF(N323="sníž. přenesená",J323,0)</f>
        <v>0</v>
      </c>
      <c r="BI323" s="184">
        <f>IF(N323="nulová",J323,0)</f>
        <v>0</v>
      </c>
      <c r="BJ323" s="19" t="s">
        <v>84</v>
      </c>
      <c r="BK323" s="184">
        <f>ROUND(I323*H323,2)</f>
        <v>0</v>
      </c>
      <c r="BL323" s="19" t="s">
        <v>277</v>
      </c>
      <c r="BM323" s="183" t="s">
        <v>507</v>
      </c>
    </row>
    <row r="324" s="13" customFormat="1">
      <c r="A324" s="13"/>
      <c r="B324" s="185"/>
      <c r="C324" s="13"/>
      <c r="D324" s="186" t="s">
        <v>130</v>
      </c>
      <c r="E324" s="187" t="s">
        <v>1</v>
      </c>
      <c r="F324" s="188" t="s">
        <v>508</v>
      </c>
      <c r="G324" s="13"/>
      <c r="H324" s="189">
        <v>0.012</v>
      </c>
      <c r="I324" s="190"/>
      <c r="J324" s="13"/>
      <c r="K324" s="13"/>
      <c r="L324" s="185"/>
      <c r="M324" s="191"/>
      <c r="N324" s="192"/>
      <c r="O324" s="192"/>
      <c r="P324" s="192"/>
      <c r="Q324" s="192"/>
      <c r="R324" s="192"/>
      <c r="S324" s="192"/>
      <c r="T324" s="193"/>
      <c r="U324" s="13"/>
      <c r="V324" s="13"/>
      <c r="W324" s="13"/>
      <c r="X324" s="13"/>
      <c r="Y324" s="13"/>
      <c r="Z324" s="13"/>
      <c r="AA324" s="13"/>
      <c r="AB324" s="13"/>
      <c r="AC324" s="13"/>
      <c r="AD324" s="13"/>
      <c r="AE324" s="13"/>
      <c r="AT324" s="187" t="s">
        <v>130</v>
      </c>
      <c r="AU324" s="187" t="s">
        <v>86</v>
      </c>
      <c r="AV324" s="13" t="s">
        <v>86</v>
      </c>
      <c r="AW324" s="13" t="s">
        <v>32</v>
      </c>
      <c r="AX324" s="13" t="s">
        <v>76</v>
      </c>
      <c r="AY324" s="187" t="s">
        <v>120</v>
      </c>
    </row>
    <row r="325" s="13" customFormat="1">
      <c r="A325" s="13"/>
      <c r="B325" s="185"/>
      <c r="C325" s="13"/>
      <c r="D325" s="186" t="s">
        <v>130</v>
      </c>
      <c r="E325" s="187" t="s">
        <v>1</v>
      </c>
      <c r="F325" s="188" t="s">
        <v>509</v>
      </c>
      <c r="G325" s="13"/>
      <c r="H325" s="189">
        <v>0.002</v>
      </c>
      <c r="I325" s="190"/>
      <c r="J325" s="13"/>
      <c r="K325" s="13"/>
      <c r="L325" s="185"/>
      <c r="M325" s="191"/>
      <c r="N325" s="192"/>
      <c r="O325" s="192"/>
      <c r="P325" s="192"/>
      <c r="Q325" s="192"/>
      <c r="R325" s="192"/>
      <c r="S325" s="192"/>
      <c r="T325" s="193"/>
      <c r="U325" s="13"/>
      <c r="V325" s="13"/>
      <c r="W325" s="13"/>
      <c r="X325" s="13"/>
      <c r="Y325" s="13"/>
      <c r="Z325" s="13"/>
      <c r="AA325" s="13"/>
      <c r="AB325" s="13"/>
      <c r="AC325" s="13"/>
      <c r="AD325" s="13"/>
      <c r="AE325" s="13"/>
      <c r="AT325" s="187" t="s">
        <v>130</v>
      </c>
      <c r="AU325" s="187" t="s">
        <v>86</v>
      </c>
      <c r="AV325" s="13" t="s">
        <v>86</v>
      </c>
      <c r="AW325" s="13" t="s">
        <v>32</v>
      </c>
      <c r="AX325" s="13" t="s">
        <v>76</v>
      </c>
      <c r="AY325" s="187" t="s">
        <v>120</v>
      </c>
    </row>
    <row r="326" s="14" customFormat="1">
      <c r="A326" s="14"/>
      <c r="B326" s="194"/>
      <c r="C326" s="14"/>
      <c r="D326" s="186" t="s">
        <v>130</v>
      </c>
      <c r="E326" s="195" t="s">
        <v>1</v>
      </c>
      <c r="F326" s="196" t="s">
        <v>133</v>
      </c>
      <c r="G326" s="14"/>
      <c r="H326" s="197">
        <v>0.014</v>
      </c>
      <c r="I326" s="198"/>
      <c r="J326" s="14"/>
      <c r="K326" s="14"/>
      <c r="L326" s="194"/>
      <c r="M326" s="199"/>
      <c r="N326" s="200"/>
      <c r="O326" s="200"/>
      <c r="P326" s="200"/>
      <c r="Q326" s="200"/>
      <c r="R326" s="200"/>
      <c r="S326" s="200"/>
      <c r="T326" s="201"/>
      <c r="U326" s="14"/>
      <c r="V326" s="14"/>
      <c r="W326" s="14"/>
      <c r="X326" s="14"/>
      <c r="Y326" s="14"/>
      <c r="Z326" s="14"/>
      <c r="AA326" s="14"/>
      <c r="AB326" s="14"/>
      <c r="AC326" s="14"/>
      <c r="AD326" s="14"/>
      <c r="AE326" s="14"/>
      <c r="AT326" s="195" t="s">
        <v>130</v>
      </c>
      <c r="AU326" s="195" t="s">
        <v>86</v>
      </c>
      <c r="AV326" s="14" t="s">
        <v>128</v>
      </c>
      <c r="AW326" s="14" t="s">
        <v>32</v>
      </c>
      <c r="AX326" s="14" t="s">
        <v>84</v>
      </c>
      <c r="AY326" s="195" t="s">
        <v>120</v>
      </c>
    </row>
    <row r="327" s="2" customFormat="1" ht="24.15" customHeight="1">
      <c r="A327" s="38"/>
      <c r="B327" s="171"/>
      <c r="C327" s="172" t="s">
        <v>510</v>
      </c>
      <c r="D327" s="172" t="s">
        <v>123</v>
      </c>
      <c r="E327" s="173" t="s">
        <v>511</v>
      </c>
      <c r="F327" s="174" t="s">
        <v>512</v>
      </c>
      <c r="G327" s="175" t="s">
        <v>254</v>
      </c>
      <c r="H327" s="176">
        <v>41.579999999999998</v>
      </c>
      <c r="I327" s="177"/>
      <c r="J327" s="178">
        <f>ROUND(I327*H327,2)</f>
        <v>0</v>
      </c>
      <c r="K327" s="174" t="s">
        <v>127</v>
      </c>
      <c r="L327" s="39"/>
      <c r="M327" s="179" t="s">
        <v>1</v>
      </c>
      <c r="N327" s="180" t="s">
        <v>41</v>
      </c>
      <c r="O327" s="77"/>
      <c r="P327" s="181">
        <f>O327*H327</f>
        <v>0</v>
      </c>
      <c r="Q327" s="181">
        <v>0.00040000000000000002</v>
      </c>
      <c r="R327" s="181">
        <f>Q327*H327</f>
        <v>0.016632000000000001</v>
      </c>
      <c r="S327" s="181">
        <v>0</v>
      </c>
      <c r="T327" s="182">
        <f>S327*H327</f>
        <v>0</v>
      </c>
      <c r="U327" s="38"/>
      <c r="V327" s="38"/>
      <c r="W327" s="38"/>
      <c r="X327" s="38"/>
      <c r="Y327" s="38"/>
      <c r="Z327" s="38"/>
      <c r="AA327" s="38"/>
      <c r="AB327" s="38"/>
      <c r="AC327" s="38"/>
      <c r="AD327" s="38"/>
      <c r="AE327" s="38"/>
      <c r="AR327" s="183" t="s">
        <v>277</v>
      </c>
      <c r="AT327" s="183" t="s">
        <v>123</v>
      </c>
      <c r="AU327" s="183" t="s">
        <v>86</v>
      </c>
      <c r="AY327" s="19" t="s">
        <v>120</v>
      </c>
      <c r="BE327" s="184">
        <f>IF(N327="základní",J327,0)</f>
        <v>0</v>
      </c>
      <c r="BF327" s="184">
        <f>IF(N327="snížená",J327,0)</f>
        <v>0</v>
      </c>
      <c r="BG327" s="184">
        <f>IF(N327="zákl. přenesená",J327,0)</f>
        <v>0</v>
      </c>
      <c r="BH327" s="184">
        <f>IF(N327="sníž. přenesená",J327,0)</f>
        <v>0</v>
      </c>
      <c r="BI327" s="184">
        <f>IF(N327="nulová",J327,0)</f>
        <v>0</v>
      </c>
      <c r="BJ327" s="19" t="s">
        <v>84</v>
      </c>
      <c r="BK327" s="184">
        <f>ROUND(I327*H327,2)</f>
        <v>0</v>
      </c>
      <c r="BL327" s="19" t="s">
        <v>277</v>
      </c>
      <c r="BM327" s="183" t="s">
        <v>513</v>
      </c>
    </row>
    <row r="328" s="13" customFormat="1">
      <c r="A328" s="13"/>
      <c r="B328" s="185"/>
      <c r="C328" s="13"/>
      <c r="D328" s="186" t="s">
        <v>130</v>
      </c>
      <c r="E328" s="187" t="s">
        <v>1</v>
      </c>
      <c r="F328" s="188" t="s">
        <v>156</v>
      </c>
      <c r="G328" s="13"/>
      <c r="H328" s="189">
        <v>41.579999999999998</v>
      </c>
      <c r="I328" s="190"/>
      <c r="J328" s="13"/>
      <c r="K328" s="13"/>
      <c r="L328" s="185"/>
      <c r="M328" s="191"/>
      <c r="N328" s="192"/>
      <c r="O328" s="192"/>
      <c r="P328" s="192"/>
      <c r="Q328" s="192"/>
      <c r="R328" s="192"/>
      <c r="S328" s="192"/>
      <c r="T328" s="193"/>
      <c r="U328" s="13"/>
      <c r="V328" s="13"/>
      <c r="W328" s="13"/>
      <c r="X328" s="13"/>
      <c r="Y328" s="13"/>
      <c r="Z328" s="13"/>
      <c r="AA328" s="13"/>
      <c r="AB328" s="13"/>
      <c r="AC328" s="13"/>
      <c r="AD328" s="13"/>
      <c r="AE328" s="13"/>
      <c r="AT328" s="187" t="s">
        <v>130</v>
      </c>
      <c r="AU328" s="187" t="s">
        <v>86</v>
      </c>
      <c r="AV328" s="13" t="s">
        <v>86</v>
      </c>
      <c r="AW328" s="13" t="s">
        <v>32</v>
      </c>
      <c r="AX328" s="13" t="s">
        <v>84</v>
      </c>
      <c r="AY328" s="187" t="s">
        <v>120</v>
      </c>
    </row>
    <row r="329" s="2" customFormat="1" ht="24.15" customHeight="1">
      <c r="A329" s="38"/>
      <c r="B329" s="171"/>
      <c r="C329" s="172" t="s">
        <v>514</v>
      </c>
      <c r="D329" s="172" t="s">
        <v>123</v>
      </c>
      <c r="E329" s="173" t="s">
        <v>515</v>
      </c>
      <c r="F329" s="174" t="s">
        <v>516</v>
      </c>
      <c r="G329" s="175" t="s">
        <v>254</v>
      </c>
      <c r="H329" s="176">
        <v>5.1159999999999997</v>
      </c>
      <c r="I329" s="177"/>
      <c r="J329" s="178">
        <f>ROUND(I329*H329,2)</f>
        <v>0</v>
      </c>
      <c r="K329" s="174" t="s">
        <v>127</v>
      </c>
      <c r="L329" s="39"/>
      <c r="M329" s="179" t="s">
        <v>1</v>
      </c>
      <c r="N329" s="180" t="s">
        <v>41</v>
      </c>
      <c r="O329" s="77"/>
      <c r="P329" s="181">
        <f>O329*H329</f>
        <v>0</v>
      </c>
      <c r="Q329" s="181">
        <v>0.00040000000000000002</v>
      </c>
      <c r="R329" s="181">
        <f>Q329*H329</f>
        <v>0.0020463999999999999</v>
      </c>
      <c r="S329" s="181">
        <v>0</v>
      </c>
      <c r="T329" s="182">
        <f>S329*H329</f>
        <v>0</v>
      </c>
      <c r="U329" s="38"/>
      <c r="V329" s="38"/>
      <c r="W329" s="38"/>
      <c r="X329" s="38"/>
      <c r="Y329" s="38"/>
      <c r="Z329" s="38"/>
      <c r="AA329" s="38"/>
      <c r="AB329" s="38"/>
      <c r="AC329" s="38"/>
      <c r="AD329" s="38"/>
      <c r="AE329" s="38"/>
      <c r="AR329" s="183" t="s">
        <v>277</v>
      </c>
      <c r="AT329" s="183" t="s">
        <v>123</v>
      </c>
      <c r="AU329" s="183" t="s">
        <v>86</v>
      </c>
      <c r="AY329" s="19" t="s">
        <v>120</v>
      </c>
      <c r="BE329" s="184">
        <f>IF(N329="základní",J329,0)</f>
        <v>0</v>
      </c>
      <c r="BF329" s="184">
        <f>IF(N329="snížená",J329,0)</f>
        <v>0</v>
      </c>
      <c r="BG329" s="184">
        <f>IF(N329="zákl. přenesená",J329,0)</f>
        <v>0</v>
      </c>
      <c r="BH329" s="184">
        <f>IF(N329="sníž. přenesená",J329,0)</f>
        <v>0</v>
      </c>
      <c r="BI329" s="184">
        <f>IF(N329="nulová",J329,0)</f>
        <v>0</v>
      </c>
      <c r="BJ329" s="19" t="s">
        <v>84</v>
      </c>
      <c r="BK329" s="184">
        <f>ROUND(I329*H329,2)</f>
        <v>0</v>
      </c>
      <c r="BL329" s="19" t="s">
        <v>277</v>
      </c>
      <c r="BM329" s="183" t="s">
        <v>517</v>
      </c>
    </row>
    <row r="330" s="13" customFormat="1">
      <c r="A330" s="13"/>
      <c r="B330" s="185"/>
      <c r="C330" s="13"/>
      <c r="D330" s="186" t="s">
        <v>130</v>
      </c>
      <c r="E330" s="187" t="s">
        <v>1</v>
      </c>
      <c r="F330" s="188" t="s">
        <v>157</v>
      </c>
      <c r="G330" s="13"/>
      <c r="H330" s="189">
        <v>5.1159999999999997</v>
      </c>
      <c r="I330" s="190"/>
      <c r="J330" s="13"/>
      <c r="K330" s="13"/>
      <c r="L330" s="185"/>
      <c r="M330" s="191"/>
      <c r="N330" s="192"/>
      <c r="O330" s="192"/>
      <c r="P330" s="192"/>
      <c r="Q330" s="192"/>
      <c r="R330" s="192"/>
      <c r="S330" s="192"/>
      <c r="T330" s="193"/>
      <c r="U330" s="13"/>
      <c r="V330" s="13"/>
      <c r="W330" s="13"/>
      <c r="X330" s="13"/>
      <c r="Y330" s="13"/>
      <c r="Z330" s="13"/>
      <c r="AA330" s="13"/>
      <c r="AB330" s="13"/>
      <c r="AC330" s="13"/>
      <c r="AD330" s="13"/>
      <c r="AE330" s="13"/>
      <c r="AT330" s="187" t="s">
        <v>130</v>
      </c>
      <c r="AU330" s="187" t="s">
        <v>86</v>
      </c>
      <c r="AV330" s="13" t="s">
        <v>86</v>
      </c>
      <c r="AW330" s="13" t="s">
        <v>32</v>
      </c>
      <c r="AX330" s="13" t="s">
        <v>84</v>
      </c>
      <c r="AY330" s="187" t="s">
        <v>120</v>
      </c>
    </row>
    <row r="331" s="2" customFormat="1" ht="49.05" customHeight="1">
      <c r="A331" s="38"/>
      <c r="B331" s="171"/>
      <c r="C331" s="215" t="s">
        <v>518</v>
      </c>
      <c r="D331" s="215" t="s">
        <v>372</v>
      </c>
      <c r="E331" s="216" t="s">
        <v>519</v>
      </c>
      <c r="F331" s="217" t="s">
        <v>520</v>
      </c>
      <c r="G331" s="218" t="s">
        <v>254</v>
      </c>
      <c r="H331" s="219">
        <v>53.956000000000003</v>
      </c>
      <c r="I331" s="220"/>
      <c r="J331" s="221">
        <f>ROUND(I331*H331,2)</f>
        <v>0</v>
      </c>
      <c r="K331" s="217" t="s">
        <v>127</v>
      </c>
      <c r="L331" s="222"/>
      <c r="M331" s="223" t="s">
        <v>1</v>
      </c>
      <c r="N331" s="224" t="s">
        <v>41</v>
      </c>
      <c r="O331" s="77"/>
      <c r="P331" s="181">
        <f>O331*H331</f>
        <v>0</v>
      </c>
      <c r="Q331" s="181">
        <v>0.0053</v>
      </c>
      <c r="R331" s="181">
        <f>Q331*H331</f>
        <v>0.28596680000000002</v>
      </c>
      <c r="S331" s="181">
        <v>0</v>
      </c>
      <c r="T331" s="182">
        <f>S331*H331</f>
        <v>0</v>
      </c>
      <c r="U331" s="38"/>
      <c r="V331" s="38"/>
      <c r="W331" s="38"/>
      <c r="X331" s="38"/>
      <c r="Y331" s="38"/>
      <c r="Z331" s="38"/>
      <c r="AA331" s="38"/>
      <c r="AB331" s="38"/>
      <c r="AC331" s="38"/>
      <c r="AD331" s="38"/>
      <c r="AE331" s="38"/>
      <c r="AR331" s="183" t="s">
        <v>363</v>
      </c>
      <c r="AT331" s="183" t="s">
        <v>372</v>
      </c>
      <c r="AU331" s="183" t="s">
        <v>86</v>
      </c>
      <c r="AY331" s="19" t="s">
        <v>120</v>
      </c>
      <c r="BE331" s="184">
        <f>IF(N331="základní",J331,0)</f>
        <v>0</v>
      </c>
      <c r="BF331" s="184">
        <f>IF(N331="snížená",J331,0)</f>
        <v>0</v>
      </c>
      <c r="BG331" s="184">
        <f>IF(N331="zákl. přenesená",J331,0)</f>
        <v>0</v>
      </c>
      <c r="BH331" s="184">
        <f>IF(N331="sníž. přenesená",J331,0)</f>
        <v>0</v>
      </c>
      <c r="BI331" s="184">
        <f>IF(N331="nulová",J331,0)</f>
        <v>0</v>
      </c>
      <c r="BJ331" s="19" t="s">
        <v>84</v>
      </c>
      <c r="BK331" s="184">
        <f>ROUND(I331*H331,2)</f>
        <v>0</v>
      </c>
      <c r="BL331" s="19" t="s">
        <v>277</v>
      </c>
      <c r="BM331" s="183" t="s">
        <v>521</v>
      </c>
    </row>
    <row r="332" s="13" customFormat="1">
      <c r="A332" s="13"/>
      <c r="B332" s="185"/>
      <c r="C332" s="13"/>
      <c r="D332" s="186" t="s">
        <v>130</v>
      </c>
      <c r="E332" s="187" t="s">
        <v>1</v>
      </c>
      <c r="F332" s="188" t="s">
        <v>522</v>
      </c>
      <c r="G332" s="13"/>
      <c r="H332" s="189">
        <v>47.817</v>
      </c>
      <c r="I332" s="190"/>
      <c r="J332" s="13"/>
      <c r="K332" s="13"/>
      <c r="L332" s="185"/>
      <c r="M332" s="191"/>
      <c r="N332" s="192"/>
      <c r="O332" s="192"/>
      <c r="P332" s="192"/>
      <c r="Q332" s="192"/>
      <c r="R332" s="192"/>
      <c r="S332" s="192"/>
      <c r="T332" s="193"/>
      <c r="U332" s="13"/>
      <c r="V332" s="13"/>
      <c r="W332" s="13"/>
      <c r="X332" s="13"/>
      <c r="Y332" s="13"/>
      <c r="Z332" s="13"/>
      <c r="AA332" s="13"/>
      <c r="AB332" s="13"/>
      <c r="AC332" s="13"/>
      <c r="AD332" s="13"/>
      <c r="AE332" s="13"/>
      <c r="AT332" s="187" t="s">
        <v>130</v>
      </c>
      <c r="AU332" s="187" t="s">
        <v>86</v>
      </c>
      <c r="AV332" s="13" t="s">
        <v>86</v>
      </c>
      <c r="AW332" s="13" t="s">
        <v>32</v>
      </c>
      <c r="AX332" s="13" t="s">
        <v>76</v>
      </c>
      <c r="AY332" s="187" t="s">
        <v>120</v>
      </c>
    </row>
    <row r="333" s="13" customFormat="1">
      <c r="A333" s="13"/>
      <c r="B333" s="185"/>
      <c r="C333" s="13"/>
      <c r="D333" s="186" t="s">
        <v>130</v>
      </c>
      <c r="E333" s="187" t="s">
        <v>1</v>
      </c>
      <c r="F333" s="188" t="s">
        <v>523</v>
      </c>
      <c r="G333" s="13"/>
      <c r="H333" s="189">
        <v>6.1390000000000002</v>
      </c>
      <c r="I333" s="190"/>
      <c r="J333" s="13"/>
      <c r="K333" s="13"/>
      <c r="L333" s="185"/>
      <c r="M333" s="191"/>
      <c r="N333" s="192"/>
      <c r="O333" s="192"/>
      <c r="P333" s="192"/>
      <c r="Q333" s="192"/>
      <c r="R333" s="192"/>
      <c r="S333" s="192"/>
      <c r="T333" s="193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187" t="s">
        <v>130</v>
      </c>
      <c r="AU333" s="187" t="s">
        <v>86</v>
      </c>
      <c r="AV333" s="13" t="s">
        <v>86</v>
      </c>
      <c r="AW333" s="13" t="s">
        <v>32</v>
      </c>
      <c r="AX333" s="13" t="s">
        <v>76</v>
      </c>
      <c r="AY333" s="187" t="s">
        <v>120</v>
      </c>
    </row>
    <row r="334" s="14" customFormat="1">
      <c r="A334" s="14"/>
      <c r="B334" s="194"/>
      <c r="C334" s="14"/>
      <c r="D334" s="186" t="s">
        <v>130</v>
      </c>
      <c r="E334" s="195" t="s">
        <v>1</v>
      </c>
      <c r="F334" s="196" t="s">
        <v>133</v>
      </c>
      <c r="G334" s="14"/>
      <c r="H334" s="197">
        <v>53.956000000000003</v>
      </c>
      <c r="I334" s="198"/>
      <c r="J334" s="14"/>
      <c r="K334" s="14"/>
      <c r="L334" s="194"/>
      <c r="M334" s="199"/>
      <c r="N334" s="200"/>
      <c r="O334" s="200"/>
      <c r="P334" s="200"/>
      <c r="Q334" s="200"/>
      <c r="R334" s="200"/>
      <c r="S334" s="200"/>
      <c r="T334" s="201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195" t="s">
        <v>130</v>
      </c>
      <c r="AU334" s="195" t="s">
        <v>86</v>
      </c>
      <c r="AV334" s="14" t="s">
        <v>128</v>
      </c>
      <c r="AW334" s="14" t="s">
        <v>32</v>
      </c>
      <c r="AX334" s="14" t="s">
        <v>84</v>
      </c>
      <c r="AY334" s="195" t="s">
        <v>120</v>
      </c>
    </row>
    <row r="335" s="2" customFormat="1" ht="24.15" customHeight="1">
      <c r="A335" s="38"/>
      <c r="B335" s="171"/>
      <c r="C335" s="172" t="s">
        <v>524</v>
      </c>
      <c r="D335" s="172" t="s">
        <v>123</v>
      </c>
      <c r="E335" s="173" t="s">
        <v>525</v>
      </c>
      <c r="F335" s="174" t="s">
        <v>526</v>
      </c>
      <c r="G335" s="175" t="s">
        <v>527</v>
      </c>
      <c r="H335" s="233"/>
      <c r="I335" s="177"/>
      <c r="J335" s="178">
        <f>ROUND(I335*H335,2)</f>
        <v>0</v>
      </c>
      <c r="K335" s="174" t="s">
        <v>127</v>
      </c>
      <c r="L335" s="39"/>
      <c r="M335" s="179" t="s">
        <v>1</v>
      </c>
      <c r="N335" s="180" t="s">
        <v>41</v>
      </c>
      <c r="O335" s="77"/>
      <c r="P335" s="181">
        <f>O335*H335</f>
        <v>0</v>
      </c>
      <c r="Q335" s="181">
        <v>0</v>
      </c>
      <c r="R335" s="181">
        <f>Q335*H335</f>
        <v>0</v>
      </c>
      <c r="S335" s="181">
        <v>0</v>
      </c>
      <c r="T335" s="182">
        <f>S335*H335</f>
        <v>0</v>
      </c>
      <c r="U335" s="38"/>
      <c r="V335" s="38"/>
      <c r="W335" s="38"/>
      <c r="X335" s="38"/>
      <c r="Y335" s="38"/>
      <c r="Z335" s="38"/>
      <c r="AA335" s="38"/>
      <c r="AB335" s="38"/>
      <c r="AC335" s="38"/>
      <c r="AD335" s="38"/>
      <c r="AE335" s="38"/>
      <c r="AR335" s="183" t="s">
        <v>277</v>
      </c>
      <c r="AT335" s="183" t="s">
        <v>123</v>
      </c>
      <c r="AU335" s="183" t="s">
        <v>86</v>
      </c>
      <c r="AY335" s="19" t="s">
        <v>120</v>
      </c>
      <c r="BE335" s="184">
        <f>IF(N335="základní",J335,0)</f>
        <v>0</v>
      </c>
      <c r="BF335" s="184">
        <f>IF(N335="snížená",J335,0)</f>
        <v>0</v>
      </c>
      <c r="BG335" s="184">
        <f>IF(N335="zákl. přenesená",J335,0)</f>
        <v>0</v>
      </c>
      <c r="BH335" s="184">
        <f>IF(N335="sníž. přenesená",J335,0)</f>
        <v>0</v>
      </c>
      <c r="BI335" s="184">
        <f>IF(N335="nulová",J335,0)</f>
        <v>0</v>
      </c>
      <c r="BJ335" s="19" t="s">
        <v>84</v>
      </c>
      <c r="BK335" s="184">
        <f>ROUND(I335*H335,2)</f>
        <v>0</v>
      </c>
      <c r="BL335" s="19" t="s">
        <v>277</v>
      </c>
      <c r="BM335" s="183" t="s">
        <v>528</v>
      </c>
    </row>
    <row r="336" s="12" customFormat="1" ht="22.8" customHeight="1">
      <c r="A336" s="12"/>
      <c r="B336" s="158"/>
      <c r="C336" s="12"/>
      <c r="D336" s="159" t="s">
        <v>75</v>
      </c>
      <c r="E336" s="169" t="s">
        <v>529</v>
      </c>
      <c r="F336" s="169" t="s">
        <v>530</v>
      </c>
      <c r="G336" s="12"/>
      <c r="H336" s="12"/>
      <c r="I336" s="161"/>
      <c r="J336" s="170">
        <f>BK336</f>
        <v>0</v>
      </c>
      <c r="K336" s="12"/>
      <c r="L336" s="158"/>
      <c r="M336" s="163"/>
      <c r="N336" s="164"/>
      <c r="O336" s="164"/>
      <c r="P336" s="165">
        <f>SUM(P337:P348)</f>
        <v>0</v>
      </c>
      <c r="Q336" s="164"/>
      <c r="R336" s="165">
        <f>SUM(R337:R348)</f>
        <v>0.15348499999999998</v>
      </c>
      <c r="S336" s="164"/>
      <c r="T336" s="166">
        <f>SUM(T337:T348)</f>
        <v>0.50852999999999993</v>
      </c>
      <c r="U336" s="12"/>
      <c r="V336" s="12"/>
      <c r="W336" s="12"/>
      <c r="X336" s="12"/>
      <c r="Y336" s="12"/>
      <c r="Z336" s="12"/>
      <c r="AA336" s="12"/>
      <c r="AB336" s="12"/>
      <c r="AC336" s="12"/>
      <c r="AD336" s="12"/>
      <c r="AE336" s="12"/>
      <c r="AR336" s="159" t="s">
        <v>86</v>
      </c>
      <c r="AT336" s="167" t="s">
        <v>75</v>
      </c>
      <c r="AU336" s="167" t="s">
        <v>84</v>
      </c>
      <c r="AY336" s="159" t="s">
        <v>120</v>
      </c>
      <c r="BK336" s="168">
        <f>SUM(BK337:BK348)</f>
        <v>0</v>
      </c>
    </row>
    <row r="337" s="2" customFormat="1" ht="24.15" customHeight="1">
      <c r="A337" s="38"/>
      <c r="B337" s="171"/>
      <c r="C337" s="172" t="s">
        <v>531</v>
      </c>
      <c r="D337" s="172" t="s">
        <v>123</v>
      </c>
      <c r="E337" s="173" t="s">
        <v>532</v>
      </c>
      <c r="F337" s="174" t="s">
        <v>533</v>
      </c>
      <c r="G337" s="175" t="s">
        <v>254</v>
      </c>
      <c r="H337" s="176">
        <v>46.229999999999997</v>
      </c>
      <c r="I337" s="177"/>
      <c r="J337" s="178">
        <f>ROUND(I337*H337,2)</f>
        <v>0</v>
      </c>
      <c r="K337" s="174" t="s">
        <v>127</v>
      </c>
      <c r="L337" s="39"/>
      <c r="M337" s="179" t="s">
        <v>1</v>
      </c>
      <c r="N337" s="180" t="s">
        <v>41</v>
      </c>
      <c r="O337" s="77"/>
      <c r="P337" s="181">
        <f>O337*H337</f>
        <v>0</v>
      </c>
      <c r="Q337" s="181">
        <v>0</v>
      </c>
      <c r="R337" s="181">
        <f>Q337*H337</f>
        <v>0</v>
      </c>
      <c r="S337" s="181">
        <v>0.010999999999999999</v>
      </c>
      <c r="T337" s="182">
        <f>S337*H337</f>
        <v>0.50852999999999993</v>
      </c>
      <c r="U337" s="38"/>
      <c r="V337" s="38"/>
      <c r="W337" s="38"/>
      <c r="X337" s="38"/>
      <c r="Y337" s="38"/>
      <c r="Z337" s="38"/>
      <c r="AA337" s="38"/>
      <c r="AB337" s="38"/>
      <c r="AC337" s="38"/>
      <c r="AD337" s="38"/>
      <c r="AE337" s="38"/>
      <c r="AR337" s="183" t="s">
        <v>277</v>
      </c>
      <c r="AT337" s="183" t="s">
        <v>123</v>
      </c>
      <c r="AU337" s="183" t="s">
        <v>86</v>
      </c>
      <c r="AY337" s="19" t="s">
        <v>120</v>
      </c>
      <c r="BE337" s="184">
        <f>IF(N337="základní",J337,0)</f>
        <v>0</v>
      </c>
      <c r="BF337" s="184">
        <f>IF(N337="snížená",J337,0)</f>
        <v>0</v>
      </c>
      <c r="BG337" s="184">
        <f>IF(N337="zákl. přenesená",J337,0)</f>
        <v>0</v>
      </c>
      <c r="BH337" s="184">
        <f>IF(N337="sníž. přenesená",J337,0)</f>
        <v>0</v>
      </c>
      <c r="BI337" s="184">
        <f>IF(N337="nulová",J337,0)</f>
        <v>0</v>
      </c>
      <c r="BJ337" s="19" t="s">
        <v>84</v>
      </c>
      <c r="BK337" s="184">
        <f>ROUND(I337*H337,2)</f>
        <v>0</v>
      </c>
      <c r="BL337" s="19" t="s">
        <v>277</v>
      </c>
      <c r="BM337" s="183" t="s">
        <v>534</v>
      </c>
    </row>
    <row r="338" s="13" customFormat="1">
      <c r="A338" s="13"/>
      <c r="B338" s="185"/>
      <c r="C338" s="13"/>
      <c r="D338" s="186" t="s">
        <v>130</v>
      </c>
      <c r="E338" s="187" t="s">
        <v>1</v>
      </c>
      <c r="F338" s="188" t="s">
        <v>171</v>
      </c>
      <c r="G338" s="13"/>
      <c r="H338" s="189">
        <v>46.229999999999997</v>
      </c>
      <c r="I338" s="190"/>
      <c r="J338" s="13"/>
      <c r="K338" s="13"/>
      <c r="L338" s="185"/>
      <c r="M338" s="191"/>
      <c r="N338" s="192"/>
      <c r="O338" s="192"/>
      <c r="P338" s="192"/>
      <c r="Q338" s="192"/>
      <c r="R338" s="192"/>
      <c r="S338" s="192"/>
      <c r="T338" s="193"/>
      <c r="U338" s="13"/>
      <c r="V338" s="13"/>
      <c r="W338" s="13"/>
      <c r="X338" s="13"/>
      <c r="Y338" s="13"/>
      <c r="Z338" s="13"/>
      <c r="AA338" s="13"/>
      <c r="AB338" s="13"/>
      <c r="AC338" s="13"/>
      <c r="AD338" s="13"/>
      <c r="AE338" s="13"/>
      <c r="AT338" s="187" t="s">
        <v>130</v>
      </c>
      <c r="AU338" s="187" t="s">
        <v>86</v>
      </c>
      <c r="AV338" s="13" t="s">
        <v>86</v>
      </c>
      <c r="AW338" s="13" t="s">
        <v>32</v>
      </c>
      <c r="AX338" s="13" t="s">
        <v>84</v>
      </c>
      <c r="AY338" s="187" t="s">
        <v>120</v>
      </c>
    </row>
    <row r="339" s="2" customFormat="1" ht="24.15" customHeight="1">
      <c r="A339" s="38"/>
      <c r="B339" s="171"/>
      <c r="C339" s="172" t="s">
        <v>535</v>
      </c>
      <c r="D339" s="172" t="s">
        <v>123</v>
      </c>
      <c r="E339" s="173" t="s">
        <v>536</v>
      </c>
      <c r="F339" s="174" t="s">
        <v>537</v>
      </c>
      <c r="G339" s="175" t="s">
        <v>254</v>
      </c>
      <c r="H339" s="176">
        <v>46.229999999999997</v>
      </c>
      <c r="I339" s="177"/>
      <c r="J339" s="178">
        <f>ROUND(I339*H339,2)</f>
        <v>0</v>
      </c>
      <c r="K339" s="174" t="s">
        <v>1</v>
      </c>
      <c r="L339" s="39"/>
      <c r="M339" s="179" t="s">
        <v>1</v>
      </c>
      <c r="N339" s="180" t="s">
        <v>41</v>
      </c>
      <c r="O339" s="77"/>
      <c r="P339" s="181">
        <f>O339*H339</f>
        <v>0</v>
      </c>
      <c r="Q339" s="181">
        <v>0.00010000000000000001</v>
      </c>
      <c r="R339" s="181">
        <f>Q339*H339</f>
        <v>0.0046229999999999995</v>
      </c>
      <c r="S339" s="181">
        <v>0</v>
      </c>
      <c r="T339" s="182">
        <f>S339*H339</f>
        <v>0</v>
      </c>
      <c r="U339" s="38"/>
      <c r="V339" s="38"/>
      <c r="W339" s="38"/>
      <c r="X339" s="38"/>
      <c r="Y339" s="38"/>
      <c r="Z339" s="38"/>
      <c r="AA339" s="38"/>
      <c r="AB339" s="38"/>
      <c r="AC339" s="38"/>
      <c r="AD339" s="38"/>
      <c r="AE339" s="38"/>
      <c r="AR339" s="183" t="s">
        <v>277</v>
      </c>
      <c r="AT339" s="183" t="s">
        <v>123</v>
      </c>
      <c r="AU339" s="183" t="s">
        <v>86</v>
      </c>
      <c r="AY339" s="19" t="s">
        <v>120</v>
      </c>
      <c r="BE339" s="184">
        <f>IF(N339="základní",J339,0)</f>
        <v>0</v>
      </c>
      <c r="BF339" s="184">
        <f>IF(N339="snížená",J339,0)</f>
        <v>0</v>
      </c>
      <c r="BG339" s="184">
        <f>IF(N339="zákl. přenesená",J339,0)</f>
        <v>0</v>
      </c>
      <c r="BH339" s="184">
        <f>IF(N339="sníž. přenesená",J339,0)</f>
        <v>0</v>
      </c>
      <c r="BI339" s="184">
        <f>IF(N339="nulová",J339,0)</f>
        <v>0</v>
      </c>
      <c r="BJ339" s="19" t="s">
        <v>84</v>
      </c>
      <c r="BK339" s="184">
        <f>ROUND(I339*H339,2)</f>
        <v>0</v>
      </c>
      <c r="BL339" s="19" t="s">
        <v>277</v>
      </c>
      <c r="BM339" s="183" t="s">
        <v>538</v>
      </c>
    </row>
    <row r="340" s="13" customFormat="1">
      <c r="A340" s="13"/>
      <c r="B340" s="185"/>
      <c r="C340" s="13"/>
      <c r="D340" s="186" t="s">
        <v>130</v>
      </c>
      <c r="E340" s="187" t="s">
        <v>1</v>
      </c>
      <c r="F340" s="188" t="s">
        <v>539</v>
      </c>
      <c r="G340" s="13"/>
      <c r="H340" s="189">
        <v>46.229999999999997</v>
      </c>
      <c r="I340" s="190"/>
      <c r="J340" s="13"/>
      <c r="K340" s="13"/>
      <c r="L340" s="185"/>
      <c r="M340" s="191"/>
      <c r="N340" s="192"/>
      <c r="O340" s="192"/>
      <c r="P340" s="192"/>
      <c r="Q340" s="192"/>
      <c r="R340" s="192"/>
      <c r="S340" s="192"/>
      <c r="T340" s="193"/>
      <c r="U340" s="13"/>
      <c r="V340" s="13"/>
      <c r="W340" s="13"/>
      <c r="X340" s="13"/>
      <c r="Y340" s="13"/>
      <c r="Z340" s="13"/>
      <c r="AA340" s="13"/>
      <c r="AB340" s="13"/>
      <c r="AC340" s="13"/>
      <c r="AD340" s="13"/>
      <c r="AE340" s="13"/>
      <c r="AT340" s="187" t="s">
        <v>130</v>
      </c>
      <c r="AU340" s="187" t="s">
        <v>86</v>
      </c>
      <c r="AV340" s="13" t="s">
        <v>86</v>
      </c>
      <c r="AW340" s="13" t="s">
        <v>32</v>
      </c>
      <c r="AX340" s="13" t="s">
        <v>76</v>
      </c>
      <c r="AY340" s="187" t="s">
        <v>120</v>
      </c>
    </row>
    <row r="341" s="14" customFormat="1">
      <c r="A341" s="14"/>
      <c r="B341" s="194"/>
      <c r="C341" s="14"/>
      <c r="D341" s="186" t="s">
        <v>130</v>
      </c>
      <c r="E341" s="195" t="s">
        <v>171</v>
      </c>
      <c r="F341" s="196" t="s">
        <v>133</v>
      </c>
      <c r="G341" s="14"/>
      <c r="H341" s="197">
        <v>46.229999999999997</v>
      </c>
      <c r="I341" s="198"/>
      <c r="J341" s="14"/>
      <c r="K341" s="14"/>
      <c r="L341" s="194"/>
      <c r="M341" s="199"/>
      <c r="N341" s="200"/>
      <c r="O341" s="200"/>
      <c r="P341" s="200"/>
      <c r="Q341" s="200"/>
      <c r="R341" s="200"/>
      <c r="S341" s="200"/>
      <c r="T341" s="201"/>
      <c r="U341" s="14"/>
      <c r="V341" s="14"/>
      <c r="W341" s="14"/>
      <c r="X341" s="14"/>
      <c r="Y341" s="14"/>
      <c r="Z341" s="14"/>
      <c r="AA341" s="14"/>
      <c r="AB341" s="14"/>
      <c r="AC341" s="14"/>
      <c r="AD341" s="14"/>
      <c r="AE341" s="14"/>
      <c r="AT341" s="195" t="s">
        <v>130</v>
      </c>
      <c r="AU341" s="195" t="s">
        <v>86</v>
      </c>
      <c r="AV341" s="14" t="s">
        <v>128</v>
      </c>
      <c r="AW341" s="14" t="s">
        <v>32</v>
      </c>
      <c r="AX341" s="14" t="s">
        <v>84</v>
      </c>
      <c r="AY341" s="195" t="s">
        <v>120</v>
      </c>
    </row>
    <row r="342" s="2" customFormat="1" ht="24.15" customHeight="1">
      <c r="A342" s="38"/>
      <c r="B342" s="171"/>
      <c r="C342" s="215" t="s">
        <v>540</v>
      </c>
      <c r="D342" s="215" t="s">
        <v>372</v>
      </c>
      <c r="E342" s="216" t="s">
        <v>541</v>
      </c>
      <c r="F342" s="217" t="s">
        <v>542</v>
      </c>
      <c r="G342" s="218" t="s">
        <v>254</v>
      </c>
      <c r="H342" s="219">
        <v>53.164999999999999</v>
      </c>
      <c r="I342" s="220"/>
      <c r="J342" s="221">
        <f>ROUND(I342*H342,2)</f>
        <v>0</v>
      </c>
      <c r="K342" s="217" t="s">
        <v>127</v>
      </c>
      <c r="L342" s="222"/>
      <c r="M342" s="223" t="s">
        <v>1</v>
      </c>
      <c r="N342" s="224" t="s">
        <v>41</v>
      </c>
      <c r="O342" s="77"/>
      <c r="P342" s="181">
        <f>O342*H342</f>
        <v>0</v>
      </c>
      <c r="Q342" s="181">
        <v>0.0025000000000000001</v>
      </c>
      <c r="R342" s="181">
        <f>Q342*H342</f>
        <v>0.13291249999999999</v>
      </c>
      <c r="S342" s="181">
        <v>0</v>
      </c>
      <c r="T342" s="182">
        <f>S342*H342</f>
        <v>0</v>
      </c>
      <c r="U342" s="38"/>
      <c r="V342" s="38"/>
      <c r="W342" s="38"/>
      <c r="X342" s="38"/>
      <c r="Y342" s="38"/>
      <c r="Z342" s="38"/>
      <c r="AA342" s="38"/>
      <c r="AB342" s="38"/>
      <c r="AC342" s="38"/>
      <c r="AD342" s="38"/>
      <c r="AE342" s="38"/>
      <c r="AR342" s="183" t="s">
        <v>363</v>
      </c>
      <c r="AT342" s="183" t="s">
        <v>372</v>
      </c>
      <c r="AU342" s="183" t="s">
        <v>86</v>
      </c>
      <c r="AY342" s="19" t="s">
        <v>120</v>
      </c>
      <c r="BE342" s="184">
        <f>IF(N342="základní",J342,0)</f>
        <v>0</v>
      </c>
      <c r="BF342" s="184">
        <f>IF(N342="snížená",J342,0)</f>
        <v>0</v>
      </c>
      <c r="BG342" s="184">
        <f>IF(N342="zákl. přenesená",J342,0)</f>
        <v>0</v>
      </c>
      <c r="BH342" s="184">
        <f>IF(N342="sníž. přenesená",J342,0)</f>
        <v>0</v>
      </c>
      <c r="BI342" s="184">
        <f>IF(N342="nulová",J342,0)</f>
        <v>0</v>
      </c>
      <c r="BJ342" s="19" t="s">
        <v>84</v>
      </c>
      <c r="BK342" s="184">
        <f>ROUND(I342*H342,2)</f>
        <v>0</v>
      </c>
      <c r="BL342" s="19" t="s">
        <v>277</v>
      </c>
      <c r="BM342" s="183" t="s">
        <v>543</v>
      </c>
    </row>
    <row r="343" s="13" customFormat="1">
      <c r="A343" s="13"/>
      <c r="B343" s="185"/>
      <c r="C343" s="13"/>
      <c r="D343" s="186" t="s">
        <v>130</v>
      </c>
      <c r="E343" s="187" t="s">
        <v>1</v>
      </c>
      <c r="F343" s="188" t="s">
        <v>544</v>
      </c>
      <c r="G343" s="13"/>
      <c r="H343" s="189">
        <v>53.164999999999999</v>
      </c>
      <c r="I343" s="190"/>
      <c r="J343" s="13"/>
      <c r="K343" s="13"/>
      <c r="L343" s="185"/>
      <c r="M343" s="191"/>
      <c r="N343" s="192"/>
      <c r="O343" s="192"/>
      <c r="P343" s="192"/>
      <c r="Q343" s="192"/>
      <c r="R343" s="192"/>
      <c r="S343" s="192"/>
      <c r="T343" s="193"/>
      <c r="U343" s="13"/>
      <c r="V343" s="13"/>
      <c r="W343" s="13"/>
      <c r="X343" s="13"/>
      <c r="Y343" s="13"/>
      <c r="Z343" s="13"/>
      <c r="AA343" s="13"/>
      <c r="AB343" s="13"/>
      <c r="AC343" s="13"/>
      <c r="AD343" s="13"/>
      <c r="AE343" s="13"/>
      <c r="AT343" s="187" t="s">
        <v>130</v>
      </c>
      <c r="AU343" s="187" t="s">
        <v>86</v>
      </c>
      <c r="AV343" s="13" t="s">
        <v>86</v>
      </c>
      <c r="AW343" s="13" t="s">
        <v>32</v>
      </c>
      <c r="AX343" s="13" t="s">
        <v>84</v>
      </c>
      <c r="AY343" s="187" t="s">
        <v>120</v>
      </c>
    </row>
    <row r="344" s="2" customFormat="1" ht="24.15" customHeight="1">
      <c r="A344" s="38"/>
      <c r="B344" s="171"/>
      <c r="C344" s="172" t="s">
        <v>545</v>
      </c>
      <c r="D344" s="172" t="s">
        <v>123</v>
      </c>
      <c r="E344" s="173" t="s">
        <v>546</v>
      </c>
      <c r="F344" s="174" t="s">
        <v>547</v>
      </c>
      <c r="G344" s="175" t="s">
        <v>254</v>
      </c>
      <c r="H344" s="176">
        <v>46.229999999999997</v>
      </c>
      <c r="I344" s="177"/>
      <c r="J344" s="178">
        <f>ROUND(I344*H344,2)</f>
        <v>0</v>
      </c>
      <c r="K344" s="174" t="s">
        <v>127</v>
      </c>
      <c r="L344" s="39"/>
      <c r="M344" s="179" t="s">
        <v>1</v>
      </c>
      <c r="N344" s="180" t="s">
        <v>41</v>
      </c>
      <c r="O344" s="77"/>
      <c r="P344" s="181">
        <f>O344*H344</f>
        <v>0</v>
      </c>
      <c r="Q344" s="181">
        <v>0</v>
      </c>
      <c r="R344" s="181">
        <f>Q344*H344</f>
        <v>0</v>
      </c>
      <c r="S344" s="181">
        <v>0</v>
      </c>
      <c r="T344" s="182">
        <f>S344*H344</f>
        <v>0</v>
      </c>
      <c r="U344" s="38"/>
      <c r="V344" s="38"/>
      <c r="W344" s="38"/>
      <c r="X344" s="38"/>
      <c r="Y344" s="38"/>
      <c r="Z344" s="38"/>
      <c r="AA344" s="38"/>
      <c r="AB344" s="38"/>
      <c r="AC344" s="38"/>
      <c r="AD344" s="38"/>
      <c r="AE344" s="38"/>
      <c r="AR344" s="183" t="s">
        <v>277</v>
      </c>
      <c r="AT344" s="183" t="s">
        <v>123</v>
      </c>
      <c r="AU344" s="183" t="s">
        <v>86</v>
      </c>
      <c r="AY344" s="19" t="s">
        <v>120</v>
      </c>
      <c r="BE344" s="184">
        <f>IF(N344="základní",J344,0)</f>
        <v>0</v>
      </c>
      <c r="BF344" s="184">
        <f>IF(N344="snížená",J344,0)</f>
        <v>0</v>
      </c>
      <c r="BG344" s="184">
        <f>IF(N344="zákl. přenesená",J344,0)</f>
        <v>0</v>
      </c>
      <c r="BH344" s="184">
        <f>IF(N344="sníž. přenesená",J344,0)</f>
        <v>0</v>
      </c>
      <c r="BI344" s="184">
        <f>IF(N344="nulová",J344,0)</f>
        <v>0</v>
      </c>
      <c r="BJ344" s="19" t="s">
        <v>84</v>
      </c>
      <c r="BK344" s="184">
        <f>ROUND(I344*H344,2)</f>
        <v>0</v>
      </c>
      <c r="BL344" s="19" t="s">
        <v>277</v>
      </c>
      <c r="BM344" s="183" t="s">
        <v>548</v>
      </c>
    </row>
    <row r="345" s="13" customFormat="1">
      <c r="A345" s="13"/>
      <c r="B345" s="185"/>
      <c r="C345" s="13"/>
      <c r="D345" s="186" t="s">
        <v>130</v>
      </c>
      <c r="E345" s="187" t="s">
        <v>1</v>
      </c>
      <c r="F345" s="188" t="s">
        <v>171</v>
      </c>
      <c r="G345" s="13"/>
      <c r="H345" s="189">
        <v>46.229999999999997</v>
      </c>
      <c r="I345" s="190"/>
      <c r="J345" s="13"/>
      <c r="K345" s="13"/>
      <c r="L345" s="185"/>
      <c r="M345" s="191"/>
      <c r="N345" s="192"/>
      <c r="O345" s="192"/>
      <c r="P345" s="192"/>
      <c r="Q345" s="192"/>
      <c r="R345" s="192"/>
      <c r="S345" s="192"/>
      <c r="T345" s="193"/>
      <c r="U345" s="13"/>
      <c r="V345" s="13"/>
      <c r="W345" s="13"/>
      <c r="X345" s="13"/>
      <c r="Y345" s="13"/>
      <c r="Z345" s="13"/>
      <c r="AA345" s="13"/>
      <c r="AB345" s="13"/>
      <c r="AC345" s="13"/>
      <c r="AD345" s="13"/>
      <c r="AE345" s="13"/>
      <c r="AT345" s="187" t="s">
        <v>130</v>
      </c>
      <c r="AU345" s="187" t="s">
        <v>86</v>
      </c>
      <c r="AV345" s="13" t="s">
        <v>86</v>
      </c>
      <c r="AW345" s="13" t="s">
        <v>32</v>
      </c>
      <c r="AX345" s="13" t="s">
        <v>84</v>
      </c>
      <c r="AY345" s="187" t="s">
        <v>120</v>
      </c>
    </row>
    <row r="346" s="2" customFormat="1" ht="16.5" customHeight="1">
      <c r="A346" s="38"/>
      <c r="B346" s="171"/>
      <c r="C346" s="215" t="s">
        <v>549</v>
      </c>
      <c r="D346" s="215" t="s">
        <v>372</v>
      </c>
      <c r="E346" s="216" t="s">
        <v>550</v>
      </c>
      <c r="F346" s="217" t="s">
        <v>551</v>
      </c>
      <c r="G346" s="218" t="s">
        <v>254</v>
      </c>
      <c r="H346" s="219">
        <v>53.164999999999999</v>
      </c>
      <c r="I346" s="220"/>
      <c r="J346" s="221">
        <f>ROUND(I346*H346,2)</f>
        <v>0</v>
      </c>
      <c r="K346" s="217" t="s">
        <v>127</v>
      </c>
      <c r="L346" s="222"/>
      <c r="M346" s="223" t="s">
        <v>1</v>
      </c>
      <c r="N346" s="224" t="s">
        <v>41</v>
      </c>
      <c r="O346" s="77"/>
      <c r="P346" s="181">
        <f>O346*H346</f>
        <v>0</v>
      </c>
      <c r="Q346" s="181">
        <v>0.00029999999999999997</v>
      </c>
      <c r="R346" s="181">
        <f>Q346*H346</f>
        <v>0.015949499999999998</v>
      </c>
      <c r="S346" s="181">
        <v>0</v>
      </c>
      <c r="T346" s="182">
        <f>S346*H346</f>
        <v>0</v>
      </c>
      <c r="U346" s="38"/>
      <c r="V346" s="38"/>
      <c r="W346" s="38"/>
      <c r="X346" s="38"/>
      <c r="Y346" s="38"/>
      <c r="Z346" s="38"/>
      <c r="AA346" s="38"/>
      <c r="AB346" s="38"/>
      <c r="AC346" s="38"/>
      <c r="AD346" s="38"/>
      <c r="AE346" s="38"/>
      <c r="AR346" s="183" t="s">
        <v>363</v>
      </c>
      <c r="AT346" s="183" t="s">
        <v>372</v>
      </c>
      <c r="AU346" s="183" t="s">
        <v>86</v>
      </c>
      <c r="AY346" s="19" t="s">
        <v>120</v>
      </c>
      <c r="BE346" s="184">
        <f>IF(N346="základní",J346,0)</f>
        <v>0</v>
      </c>
      <c r="BF346" s="184">
        <f>IF(N346="snížená",J346,0)</f>
        <v>0</v>
      </c>
      <c r="BG346" s="184">
        <f>IF(N346="zákl. přenesená",J346,0)</f>
        <v>0</v>
      </c>
      <c r="BH346" s="184">
        <f>IF(N346="sníž. přenesená",J346,0)</f>
        <v>0</v>
      </c>
      <c r="BI346" s="184">
        <f>IF(N346="nulová",J346,0)</f>
        <v>0</v>
      </c>
      <c r="BJ346" s="19" t="s">
        <v>84</v>
      </c>
      <c r="BK346" s="184">
        <f>ROUND(I346*H346,2)</f>
        <v>0</v>
      </c>
      <c r="BL346" s="19" t="s">
        <v>277</v>
      </c>
      <c r="BM346" s="183" t="s">
        <v>552</v>
      </c>
    </row>
    <row r="347" s="13" customFormat="1">
      <c r="A347" s="13"/>
      <c r="B347" s="185"/>
      <c r="C347" s="13"/>
      <c r="D347" s="186" t="s">
        <v>130</v>
      </c>
      <c r="E347" s="187" t="s">
        <v>1</v>
      </c>
      <c r="F347" s="188" t="s">
        <v>544</v>
      </c>
      <c r="G347" s="13"/>
      <c r="H347" s="189">
        <v>53.164999999999999</v>
      </c>
      <c r="I347" s="190"/>
      <c r="J347" s="13"/>
      <c r="K347" s="13"/>
      <c r="L347" s="185"/>
      <c r="M347" s="191"/>
      <c r="N347" s="192"/>
      <c r="O347" s="192"/>
      <c r="P347" s="192"/>
      <c r="Q347" s="192"/>
      <c r="R347" s="192"/>
      <c r="S347" s="192"/>
      <c r="T347" s="193"/>
      <c r="U347" s="13"/>
      <c r="V347" s="13"/>
      <c r="W347" s="13"/>
      <c r="X347" s="13"/>
      <c r="Y347" s="13"/>
      <c r="Z347" s="13"/>
      <c r="AA347" s="13"/>
      <c r="AB347" s="13"/>
      <c r="AC347" s="13"/>
      <c r="AD347" s="13"/>
      <c r="AE347" s="13"/>
      <c r="AT347" s="187" t="s">
        <v>130</v>
      </c>
      <c r="AU347" s="187" t="s">
        <v>86</v>
      </c>
      <c r="AV347" s="13" t="s">
        <v>86</v>
      </c>
      <c r="AW347" s="13" t="s">
        <v>32</v>
      </c>
      <c r="AX347" s="13" t="s">
        <v>84</v>
      </c>
      <c r="AY347" s="187" t="s">
        <v>120</v>
      </c>
    </row>
    <row r="348" s="2" customFormat="1" ht="24.15" customHeight="1">
      <c r="A348" s="38"/>
      <c r="B348" s="171"/>
      <c r="C348" s="172" t="s">
        <v>553</v>
      </c>
      <c r="D348" s="172" t="s">
        <v>123</v>
      </c>
      <c r="E348" s="173" t="s">
        <v>554</v>
      </c>
      <c r="F348" s="174" t="s">
        <v>555</v>
      </c>
      <c r="G348" s="175" t="s">
        <v>527</v>
      </c>
      <c r="H348" s="233"/>
      <c r="I348" s="177"/>
      <c r="J348" s="178">
        <f>ROUND(I348*H348,2)</f>
        <v>0</v>
      </c>
      <c r="K348" s="174" t="s">
        <v>127</v>
      </c>
      <c r="L348" s="39"/>
      <c r="M348" s="179" t="s">
        <v>1</v>
      </c>
      <c r="N348" s="180" t="s">
        <v>41</v>
      </c>
      <c r="O348" s="77"/>
      <c r="P348" s="181">
        <f>O348*H348</f>
        <v>0</v>
      </c>
      <c r="Q348" s="181">
        <v>0</v>
      </c>
      <c r="R348" s="181">
        <f>Q348*H348</f>
        <v>0</v>
      </c>
      <c r="S348" s="181">
        <v>0</v>
      </c>
      <c r="T348" s="182">
        <f>S348*H348</f>
        <v>0</v>
      </c>
      <c r="U348" s="38"/>
      <c r="V348" s="38"/>
      <c r="W348" s="38"/>
      <c r="X348" s="38"/>
      <c r="Y348" s="38"/>
      <c r="Z348" s="38"/>
      <c r="AA348" s="38"/>
      <c r="AB348" s="38"/>
      <c r="AC348" s="38"/>
      <c r="AD348" s="38"/>
      <c r="AE348" s="38"/>
      <c r="AR348" s="183" t="s">
        <v>277</v>
      </c>
      <c r="AT348" s="183" t="s">
        <v>123</v>
      </c>
      <c r="AU348" s="183" t="s">
        <v>86</v>
      </c>
      <c r="AY348" s="19" t="s">
        <v>120</v>
      </c>
      <c r="BE348" s="184">
        <f>IF(N348="základní",J348,0)</f>
        <v>0</v>
      </c>
      <c r="BF348" s="184">
        <f>IF(N348="snížená",J348,0)</f>
        <v>0</v>
      </c>
      <c r="BG348" s="184">
        <f>IF(N348="zákl. přenesená",J348,0)</f>
        <v>0</v>
      </c>
      <c r="BH348" s="184">
        <f>IF(N348="sníž. přenesená",J348,0)</f>
        <v>0</v>
      </c>
      <c r="BI348" s="184">
        <f>IF(N348="nulová",J348,0)</f>
        <v>0</v>
      </c>
      <c r="BJ348" s="19" t="s">
        <v>84</v>
      </c>
      <c r="BK348" s="184">
        <f>ROUND(I348*H348,2)</f>
        <v>0</v>
      </c>
      <c r="BL348" s="19" t="s">
        <v>277</v>
      </c>
      <c r="BM348" s="183" t="s">
        <v>556</v>
      </c>
    </row>
    <row r="349" s="12" customFormat="1" ht="22.8" customHeight="1">
      <c r="A349" s="12"/>
      <c r="B349" s="158"/>
      <c r="C349" s="12"/>
      <c r="D349" s="159" t="s">
        <v>75</v>
      </c>
      <c r="E349" s="169" t="s">
        <v>557</v>
      </c>
      <c r="F349" s="169" t="s">
        <v>558</v>
      </c>
      <c r="G349" s="12"/>
      <c r="H349" s="12"/>
      <c r="I349" s="161"/>
      <c r="J349" s="170">
        <f>BK349</f>
        <v>0</v>
      </c>
      <c r="K349" s="12"/>
      <c r="L349" s="158"/>
      <c r="M349" s="163"/>
      <c r="N349" s="164"/>
      <c r="O349" s="164"/>
      <c r="P349" s="165">
        <f>SUM(P350:P351)</f>
        <v>0</v>
      </c>
      <c r="Q349" s="164"/>
      <c r="R349" s="165">
        <f>SUM(R350:R351)</f>
        <v>0.0015</v>
      </c>
      <c r="S349" s="164"/>
      <c r="T349" s="166">
        <f>SUM(T350:T351)</f>
        <v>0</v>
      </c>
      <c r="U349" s="12"/>
      <c r="V349" s="12"/>
      <c r="W349" s="12"/>
      <c r="X349" s="12"/>
      <c r="Y349" s="12"/>
      <c r="Z349" s="12"/>
      <c r="AA349" s="12"/>
      <c r="AB349" s="12"/>
      <c r="AC349" s="12"/>
      <c r="AD349" s="12"/>
      <c r="AE349" s="12"/>
      <c r="AR349" s="159" t="s">
        <v>86</v>
      </c>
      <c r="AT349" s="167" t="s">
        <v>75</v>
      </c>
      <c r="AU349" s="167" t="s">
        <v>84</v>
      </c>
      <c r="AY349" s="159" t="s">
        <v>120</v>
      </c>
      <c r="BK349" s="168">
        <f>SUM(BK350:BK351)</f>
        <v>0</v>
      </c>
    </row>
    <row r="350" s="2" customFormat="1" ht="24.15" customHeight="1">
      <c r="A350" s="38"/>
      <c r="B350" s="171"/>
      <c r="C350" s="172" t="s">
        <v>559</v>
      </c>
      <c r="D350" s="172" t="s">
        <v>123</v>
      </c>
      <c r="E350" s="173" t="s">
        <v>560</v>
      </c>
      <c r="F350" s="174" t="s">
        <v>561</v>
      </c>
      <c r="G350" s="175" t="s">
        <v>366</v>
      </c>
      <c r="H350" s="176">
        <v>1</v>
      </c>
      <c r="I350" s="177"/>
      <c r="J350" s="178">
        <f>ROUND(I350*H350,2)</f>
        <v>0</v>
      </c>
      <c r="K350" s="174" t="s">
        <v>127</v>
      </c>
      <c r="L350" s="39"/>
      <c r="M350" s="179" t="s">
        <v>1</v>
      </c>
      <c r="N350" s="180" t="s">
        <v>41</v>
      </c>
      <c r="O350" s="77"/>
      <c r="P350" s="181">
        <f>O350*H350</f>
        <v>0</v>
      </c>
      <c r="Q350" s="181">
        <v>0.0015</v>
      </c>
      <c r="R350" s="181">
        <f>Q350*H350</f>
        <v>0.0015</v>
      </c>
      <c r="S350" s="181">
        <v>0</v>
      </c>
      <c r="T350" s="182">
        <f>S350*H350</f>
        <v>0</v>
      </c>
      <c r="U350" s="38"/>
      <c r="V350" s="38"/>
      <c r="W350" s="38"/>
      <c r="X350" s="38"/>
      <c r="Y350" s="38"/>
      <c r="Z350" s="38"/>
      <c r="AA350" s="38"/>
      <c r="AB350" s="38"/>
      <c r="AC350" s="38"/>
      <c r="AD350" s="38"/>
      <c r="AE350" s="38"/>
      <c r="AR350" s="183" t="s">
        <v>277</v>
      </c>
      <c r="AT350" s="183" t="s">
        <v>123</v>
      </c>
      <c r="AU350" s="183" t="s">
        <v>86</v>
      </c>
      <c r="AY350" s="19" t="s">
        <v>120</v>
      </c>
      <c r="BE350" s="184">
        <f>IF(N350="základní",J350,0)</f>
        <v>0</v>
      </c>
      <c r="BF350" s="184">
        <f>IF(N350="snížená",J350,0)</f>
        <v>0</v>
      </c>
      <c r="BG350" s="184">
        <f>IF(N350="zákl. přenesená",J350,0)</f>
        <v>0</v>
      </c>
      <c r="BH350" s="184">
        <f>IF(N350="sníž. přenesená",J350,0)</f>
        <v>0</v>
      </c>
      <c r="BI350" s="184">
        <f>IF(N350="nulová",J350,0)</f>
        <v>0</v>
      </c>
      <c r="BJ350" s="19" t="s">
        <v>84</v>
      </c>
      <c r="BK350" s="184">
        <f>ROUND(I350*H350,2)</f>
        <v>0</v>
      </c>
      <c r="BL350" s="19" t="s">
        <v>277</v>
      </c>
      <c r="BM350" s="183" t="s">
        <v>562</v>
      </c>
    </row>
    <row r="351" s="2" customFormat="1" ht="24.15" customHeight="1">
      <c r="A351" s="38"/>
      <c r="B351" s="171"/>
      <c r="C351" s="172" t="s">
        <v>563</v>
      </c>
      <c r="D351" s="172" t="s">
        <v>123</v>
      </c>
      <c r="E351" s="173" t="s">
        <v>564</v>
      </c>
      <c r="F351" s="174" t="s">
        <v>565</v>
      </c>
      <c r="G351" s="175" t="s">
        <v>527</v>
      </c>
      <c r="H351" s="233"/>
      <c r="I351" s="177"/>
      <c r="J351" s="178">
        <f>ROUND(I351*H351,2)</f>
        <v>0</v>
      </c>
      <c r="K351" s="174" t="s">
        <v>127</v>
      </c>
      <c r="L351" s="39"/>
      <c r="M351" s="179" t="s">
        <v>1</v>
      </c>
      <c r="N351" s="180" t="s">
        <v>41</v>
      </c>
      <c r="O351" s="77"/>
      <c r="P351" s="181">
        <f>O351*H351</f>
        <v>0</v>
      </c>
      <c r="Q351" s="181">
        <v>0</v>
      </c>
      <c r="R351" s="181">
        <f>Q351*H351</f>
        <v>0</v>
      </c>
      <c r="S351" s="181">
        <v>0</v>
      </c>
      <c r="T351" s="182">
        <f>S351*H351</f>
        <v>0</v>
      </c>
      <c r="U351" s="38"/>
      <c r="V351" s="38"/>
      <c r="W351" s="38"/>
      <c r="X351" s="38"/>
      <c r="Y351" s="38"/>
      <c r="Z351" s="38"/>
      <c r="AA351" s="38"/>
      <c r="AB351" s="38"/>
      <c r="AC351" s="38"/>
      <c r="AD351" s="38"/>
      <c r="AE351" s="38"/>
      <c r="AR351" s="183" t="s">
        <v>277</v>
      </c>
      <c r="AT351" s="183" t="s">
        <v>123</v>
      </c>
      <c r="AU351" s="183" t="s">
        <v>86</v>
      </c>
      <c r="AY351" s="19" t="s">
        <v>120</v>
      </c>
      <c r="BE351" s="184">
        <f>IF(N351="základní",J351,0)</f>
        <v>0</v>
      </c>
      <c r="BF351" s="184">
        <f>IF(N351="snížená",J351,0)</f>
        <v>0</v>
      </c>
      <c r="BG351" s="184">
        <f>IF(N351="zákl. přenesená",J351,0)</f>
        <v>0</v>
      </c>
      <c r="BH351" s="184">
        <f>IF(N351="sníž. přenesená",J351,0)</f>
        <v>0</v>
      </c>
      <c r="BI351" s="184">
        <f>IF(N351="nulová",J351,0)</f>
        <v>0</v>
      </c>
      <c r="BJ351" s="19" t="s">
        <v>84</v>
      </c>
      <c r="BK351" s="184">
        <f>ROUND(I351*H351,2)</f>
        <v>0</v>
      </c>
      <c r="BL351" s="19" t="s">
        <v>277</v>
      </c>
      <c r="BM351" s="183" t="s">
        <v>566</v>
      </c>
    </row>
    <row r="352" s="12" customFormat="1" ht="22.8" customHeight="1">
      <c r="A352" s="12"/>
      <c r="B352" s="158"/>
      <c r="C352" s="12"/>
      <c r="D352" s="159" t="s">
        <v>75</v>
      </c>
      <c r="E352" s="169" t="s">
        <v>567</v>
      </c>
      <c r="F352" s="169" t="s">
        <v>568</v>
      </c>
      <c r="G352" s="12"/>
      <c r="H352" s="12"/>
      <c r="I352" s="161"/>
      <c r="J352" s="170">
        <f>BK352</f>
        <v>0</v>
      </c>
      <c r="K352" s="12"/>
      <c r="L352" s="158"/>
      <c r="M352" s="163"/>
      <c r="N352" s="164"/>
      <c r="O352" s="164"/>
      <c r="P352" s="165">
        <f>SUM(P353:P383)</f>
        <v>0</v>
      </c>
      <c r="Q352" s="164"/>
      <c r="R352" s="165">
        <f>SUM(R353:R383)</f>
        <v>1.3894291100000002</v>
      </c>
      <c r="S352" s="164"/>
      <c r="T352" s="166">
        <f>SUM(T353:T383)</f>
        <v>1.3934500000000001</v>
      </c>
      <c r="U352" s="12"/>
      <c r="V352" s="12"/>
      <c r="W352" s="12"/>
      <c r="X352" s="12"/>
      <c r="Y352" s="12"/>
      <c r="Z352" s="12"/>
      <c r="AA352" s="12"/>
      <c r="AB352" s="12"/>
      <c r="AC352" s="12"/>
      <c r="AD352" s="12"/>
      <c r="AE352" s="12"/>
      <c r="AR352" s="159" t="s">
        <v>86</v>
      </c>
      <c r="AT352" s="167" t="s">
        <v>75</v>
      </c>
      <c r="AU352" s="167" t="s">
        <v>84</v>
      </c>
      <c r="AY352" s="159" t="s">
        <v>120</v>
      </c>
      <c r="BK352" s="168">
        <f>SUM(BK353:BK383)</f>
        <v>0</v>
      </c>
    </row>
    <row r="353" s="2" customFormat="1" ht="24.15" customHeight="1">
      <c r="A353" s="38"/>
      <c r="B353" s="171"/>
      <c r="C353" s="172" t="s">
        <v>569</v>
      </c>
      <c r="D353" s="172" t="s">
        <v>123</v>
      </c>
      <c r="E353" s="173" t="s">
        <v>570</v>
      </c>
      <c r="F353" s="174" t="s">
        <v>571</v>
      </c>
      <c r="G353" s="175" t="s">
        <v>467</v>
      </c>
      <c r="H353" s="176">
        <v>30</v>
      </c>
      <c r="I353" s="177"/>
      <c r="J353" s="178">
        <f>ROUND(I353*H353,2)</f>
        <v>0</v>
      </c>
      <c r="K353" s="174" t="s">
        <v>1</v>
      </c>
      <c r="L353" s="39"/>
      <c r="M353" s="179" t="s">
        <v>1</v>
      </c>
      <c r="N353" s="180" t="s">
        <v>41</v>
      </c>
      <c r="O353" s="77"/>
      <c r="P353" s="181">
        <f>O353*H353</f>
        <v>0</v>
      </c>
      <c r="Q353" s="181">
        <v>0</v>
      </c>
      <c r="R353" s="181">
        <f>Q353*H353</f>
        <v>0</v>
      </c>
      <c r="S353" s="181">
        <v>0</v>
      </c>
      <c r="T353" s="182">
        <f>S353*H353</f>
        <v>0</v>
      </c>
      <c r="U353" s="38"/>
      <c r="V353" s="38"/>
      <c r="W353" s="38"/>
      <c r="X353" s="38"/>
      <c r="Y353" s="38"/>
      <c r="Z353" s="38"/>
      <c r="AA353" s="38"/>
      <c r="AB353" s="38"/>
      <c r="AC353" s="38"/>
      <c r="AD353" s="38"/>
      <c r="AE353" s="38"/>
      <c r="AR353" s="183" t="s">
        <v>277</v>
      </c>
      <c r="AT353" s="183" t="s">
        <v>123</v>
      </c>
      <c r="AU353" s="183" t="s">
        <v>86</v>
      </c>
      <c r="AY353" s="19" t="s">
        <v>120</v>
      </c>
      <c r="BE353" s="184">
        <f>IF(N353="základní",J353,0)</f>
        <v>0</v>
      </c>
      <c r="BF353" s="184">
        <f>IF(N353="snížená",J353,0)</f>
        <v>0</v>
      </c>
      <c r="BG353" s="184">
        <f>IF(N353="zákl. přenesená",J353,0)</f>
        <v>0</v>
      </c>
      <c r="BH353" s="184">
        <f>IF(N353="sníž. přenesená",J353,0)</f>
        <v>0</v>
      </c>
      <c r="BI353" s="184">
        <f>IF(N353="nulová",J353,0)</f>
        <v>0</v>
      </c>
      <c r="BJ353" s="19" t="s">
        <v>84</v>
      </c>
      <c r="BK353" s="184">
        <f>ROUND(I353*H353,2)</f>
        <v>0</v>
      </c>
      <c r="BL353" s="19" t="s">
        <v>277</v>
      </c>
      <c r="BM353" s="183" t="s">
        <v>572</v>
      </c>
    </row>
    <row r="354" s="13" customFormat="1">
      <c r="A354" s="13"/>
      <c r="B354" s="185"/>
      <c r="C354" s="13"/>
      <c r="D354" s="186" t="s">
        <v>130</v>
      </c>
      <c r="E354" s="187" t="s">
        <v>1</v>
      </c>
      <c r="F354" s="188" t="s">
        <v>573</v>
      </c>
      <c r="G354" s="13"/>
      <c r="H354" s="189">
        <v>30</v>
      </c>
      <c r="I354" s="190"/>
      <c r="J354" s="13"/>
      <c r="K354" s="13"/>
      <c r="L354" s="185"/>
      <c r="M354" s="191"/>
      <c r="N354" s="192"/>
      <c r="O354" s="192"/>
      <c r="P354" s="192"/>
      <c r="Q354" s="192"/>
      <c r="R354" s="192"/>
      <c r="S354" s="192"/>
      <c r="T354" s="193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187" t="s">
        <v>130</v>
      </c>
      <c r="AU354" s="187" t="s">
        <v>86</v>
      </c>
      <c r="AV354" s="13" t="s">
        <v>86</v>
      </c>
      <c r="AW354" s="13" t="s">
        <v>32</v>
      </c>
      <c r="AX354" s="13" t="s">
        <v>84</v>
      </c>
      <c r="AY354" s="187" t="s">
        <v>120</v>
      </c>
    </row>
    <row r="355" s="2" customFormat="1" ht="33" customHeight="1">
      <c r="A355" s="38"/>
      <c r="B355" s="171"/>
      <c r="C355" s="172" t="s">
        <v>574</v>
      </c>
      <c r="D355" s="172" t="s">
        <v>123</v>
      </c>
      <c r="E355" s="173" t="s">
        <v>575</v>
      </c>
      <c r="F355" s="174" t="s">
        <v>576</v>
      </c>
      <c r="G355" s="175" t="s">
        <v>126</v>
      </c>
      <c r="H355" s="176">
        <v>2.2069999999999999</v>
      </c>
      <c r="I355" s="177"/>
      <c r="J355" s="178">
        <f>ROUND(I355*H355,2)</f>
        <v>0</v>
      </c>
      <c r="K355" s="174" t="s">
        <v>127</v>
      </c>
      <c r="L355" s="39"/>
      <c r="M355" s="179" t="s">
        <v>1</v>
      </c>
      <c r="N355" s="180" t="s">
        <v>41</v>
      </c>
      <c r="O355" s="77"/>
      <c r="P355" s="181">
        <f>O355*H355</f>
        <v>0</v>
      </c>
      <c r="Q355" s="181">
        <v>0.00189</v>
      </c>
      <c r="R355" s="181">
        <f>Q355*H355</f>
        <v>0.0041712299999999997</v>
      </c>
      <c r="S355" s="181">
        <v>0</v>
      </c>
      <c r="T355" s="182">
        <f>S355*H355</f>
        <v>0</v>
      </c>
      <c r="U355" s="38"/>
      <c r="V355" s="38"/>
      <c r="W355" s="38"/>
      <c r="X355" s="38"/>
      <c r="Y355" s="38"/>
      <c r="Z355" s="38"/>
      <c r="AA355" s="38"/>
      <c r="AB355" s="38"/>
      <c r="AC355" s="38"/>
      <c r="AD355" s="38"/>
      <c r="AE355" s="38"/>
      <c r="AR355" s="183" t="s">
        <v>277</v>
      </c>
      <c r="AT355" s="183" t="s">
        <v>123</v>
      </c>
      <c r="AU355" s="183" t="s">
        <v>86</v>
      </c>
      <c r="AY355" s="19" t="s">
        <v>120</v>
      </c>
      <c r="BE355" s="184">
        <f>IF(N355="základní",J355,0)</f>
        <v>0</v>
      </c>
      <c r="BF355" s="184">
        <f>IF(N355="snížená",J355,0)</f>
        <v>0</v>
      </c>
      <c r="BG355" s="184">
        <f>IF(N355="zákl. přenesená",J355,0)</f>
        <v>0</v>
      </c>
      <c r="BH355" s="184">
        <f>IF(N355="sníž. přenesená",J355,0)</f>
        <v>0</v>
      </c>
      <c r="BI355" s="184">
        <f>IF(N355="nulová",J355,0)</f>
        <v>0</v>
      </c>
      <c r="BJ355" s="19" t="s">
        <v>84</v>
      </c>
      <c r="BK355" s="184">
        <f>ROUND(I355*H355,2)</f>
        <v>0</v>
      </c>
      <c r="BL355" s="19" t="s">
        <v>277</v>
      </c>
      <c r="BM355" s="183" t="s">
        <v>577</v>
      </c>
    </row>
    <row r="356" s="13" customFormat="1">
      <c r="A356" s="13"/>
      <c r="B356" s="185"/>
      <c r="C356" s="13"/>
      <c r="D356" s="186" t="s">
        <v>130</v>
      </c>
      <c r="E356" s="187" t="s">
        <v>1</v>
      </c>
      <c r="F356" s="188" t="s">
        <v>173</v>
      </c>
      <c r="G356" s="13"/>
      <c r="H356" s="189">
        <v>1.097</v>
      </c>
      <c r="I356" s="190"/>
      <c r="J356" s="13"/>
      <c r="K356" s="13"/>
      <c r="L356" s="185"/>
      <c r="M356" s="191"/>
      <c r="N356" s="192"/>
      <c r="O356" s="192"/>
      <c r="P356" s="192"/>
      <c r="Q356" s="192"/>
      <c r="R356" s="192"/>
      <c r="S356" s="192"/>
      <c r="T356" s="193"/>
      <c r="U356" s="13"/>
      <c r="V356" s="13"/>
      <c r="W356" s="13"/>
      <c r="X356" s="13"/>
      <c r="Y356" s="13"/>
      <c r="Z356" s="13"/>
      <c r="AA356" s="13"/>
      <c r="AB356" s="13"/>
      <c r="AC356" s="13"/>
      <c r="AD356" s="13"/>
      <c r="AE356" s="13"/>
      <c r="AT356" s="187" t="s">
        <v>130</v>
      </c>
      <c r="AU356" s="187" t="s">
        <v>86</v>
      </c>
      <c r="AV356" s="13" t="s">
        <v>86</v>
      </c>
      <c r="AW356" s="13" t="s">
        <v>32</v>
      </c>
      <c r="AX356" s="13" t="s">
        <v>76</v>
      </c>
      <c r="AY356" s="187" t="s">
        <v>120</v>
      </c>
    </row>
    <row r="357" s="13" customFormat="1">
      <c r="A357" s="13"/>
      <c r="B357" s="185"/>
      <c r="C357" s="13"/>
      <c r="D357" s="186" t="s">
        <v>130</v>
      </c>
      <c r="E357" s="187" t="s">
        <v>1</v>
      </c>
      <c r="F357" s="188" t="s">
        <v>578</v>
      </c>
      <c r="G357" s="13"/>
      <c r="H357" s="189">
        <v>1.1100000000000001</v>
      </c>
      <c r="I357" s="190"/>
      <c r="J357" s="13"/>
      <c r="K357" s="13"/>
      <c r="L357" s="185"/>
      <c r="M357" s="191"/>
      <c r="N357" s="192"/>
      <c r="O357" s="192"/>
      <c r="P357" s="192"/>
      <c r="Q357" s="192"/>
      <c r="R357" s="192"/>
      <c r="S357" s="192"/>
      <c r="T357" s="193"/>
      <c r="U357" s="13"/>
      <c r="V357" s="13"/>
      <c r="W357" s="13"/>
      <c r="X357" s="13"/>
      <c r="Y357" s="13"/>
      <c r="Z357" s="13"/>
      <c r="AA357" s="13"/>
      <c r="AB357" s="13"/>
      <c r="AC357" s="13"/>
      <c r="AD357" s="13"/>
      <c r="AE357" s="13"/>
      <c r="AT357" s="187" t="s">
        <v>130</v>
      </c>
      <c r="AU357" s="187" t="s">
        <v>86</v>
      </c>
      <c r="AV357" s="13" t="s">
        <v>86</v>
      </c>
      <c r="AW357" s="13" t="s">
        <v>32</v>
      </c>
      <c r="AX357" s="13" t="s">
        <v>76</v>
      </c>
      <c r="AY357" s="187" t="s">
        <v>120</v>
      </c>
    </row>
    <row r="358" s="14" customFormat="1">
      <c r="A358" s="14"/>
      <c r="B358" s="194"/>
      <c r="C358" s="14"/>
      <c r="D358" s="186" t="s">
        <v>130</v>
      </c>
      <c r="E358" s="195" t="s">
        <v>1</v>
      </c>
      <c r="F358" s="196" t="s">
        <v>133</v>
      </c>
      <c r="G358" s="14"/>
      <c r="H358" s="197">
        <v>2.2069999999999999</v>
      </c>
      <c r="I358" s="198"/>
      <c r="J358" s="14"/>
      <c r="K358" s="14"/>
      <c r="L358" s="194"/>
      <c r="M358" s="199"/>
      <c r="N358" s="200"/>
      <c r="O358" s="200"/>
      <c r="P358" s="200"/>
      <c r="Q358" s="200"/>
      <c r="R358" s="200"/>
      <c r="S358" s="200"/>
      <c r="T358" s="201"/>
      <c r="U358" s="14"/>
      <c r="V358" s="14"/>
      <c r="W358" s="14"/>
      <c r="X358" s="14"/>
      <c r="Y358" s="14"/>
      <c r="Z358" s="14"/>
      <c r="AA358" s="14"/>
      <c r="AB358" s="14"/>
      <c r="AC358" s="14"/>
      <c r="AD358" s="14"/>
      <c r="AE358" s="14"/>
      <c r="AT358" s="195" t="s">
        <v>130</v>
      </c>
      <c r="AU358" s="195" t="s">
        <v>86</v>
      </c>
      <c r="AV358" s="14" t="s">
        <v>128</v>
      </c>
      <c r="AW358" s="14" t="s">
        <v>32</v>
      </c>
      <c r="AX358" s="14" t="s">
        <v>84</v>
      </c>
      <c r="AY358" s="195" t="s">
        <v>120</v>
      </c>
    </row>
    <row r="359" s="2" customFormat="1" ht="24.15" customHeight="1">
      <c r="A359" s="38"/>
      <c r="B359" s="171"/>
      <c r="C359" s="172" t="s">
        <v>579</v>
      </c>
      <c r="D359" s="172" t="s">
        <v>123</v>
      </c>
      <c r="E359" s="173" t="s">
        <v>580</v>
      </c>
      <c r="F359" s="174" t="s">
        <v>581</v>
      </c>
      <c r="G359" s="175" t="s">
        <v>391</v>
      </c>
      <c r="H359" s="176">
        <v>50</v>
      </c>
      <c r="I359" s="177"/>
      <c r="J359" s="178">
        <f>ROUND(I359*H359,2)</f>
        <v>0</v>
      </c>
      <c r="K359" s="174" t="s">
        <v>127</v>
      </c>
      <c r="L359" s="39"/>
      <c r="M359" s="179" t="s">
        <v>1</v>
      </c>
      <c r="N359" s="180" t="s">
        <v>41</v>
      </c>
      <c r="O359" s="77"/>
      <c r="P359" s="181">
        <f>O359*H359</f>
        <v>0</v>
      </c>
      <c r="Q359" s="181">
        <v>0</v>
      </c>
      <c r="R359" s="181">
        <f>Q359*H359</f>
        <v>0</v>
      </c>
      <c r="S359" s="181">
        <v>0.014</v>
      </c>
      <c r="T359" s="182">
        <f>S359*H359</f>
        <v>0.70000000000000007</v>
      </c>
      <c r="U359" s="38"/>
      <c r="V359" s="38"/>
      <c r="W359" s="38"/>
      <c r="X359" s="38"/>
      <c r="Y359" s="38"/>
      <c r="Z359" s="38"/>
      <c r="AA359" s="38"/>
      <c r="AB359" s="38"/>
      <c r="AC359" s="38"/>
      <c r="AD359" s="38"/>
      <c r="AE359" s="38"/>
      <c r="AR359" s="183" t="s">
        <v>277</v>
      </c>
      <c r="AT359" s="183" t="s">
        <v>123</v>
      </c>
      <c r="AU359" s="183" t="s">
        <v>86</v>
      </c>
      <c r="AY359" s="19" t="s">
        <v>120</v>
      </c>
      <c r="BE359" s="184">
        <f>IF(N359="základní",J359,0)</f>
        <v>0</v>
      </c>
      <c r="BF359" s="184">
        <f>IF(N359="snížená",J359,0)</f>
        <v>0</v>
      </c>
      <c r="BG359" s="184">
        <f>IF(N359="zákl. přenesená",J359,0)</f>
        <v>0</v>
      </c>
      <c r="BH359" s="184">
        <f>IF(N359="sníž. přenesená",J359,0)</f>
        <v>0</v>
      </c>
      <c r="BI359" s="184">
        <f>IF(N359="nulová",J359,0)</f>
        <v>0</v>
      </c>
      <c r="BJ359" s="19" t="s">
        <v>84</v>
      </c>
      <c r="BK359" s="184">
        <f>ROUND(I359*H359,2)</f>
        <v>0</v>
      </c>
      <c r="BL359" s="19" t="s">
        <v>277</v>
      </c>
      <c r="BM359" s="183" t="s">
        <v>582</v>
      </c>
    </row>
    <row r="360" s="13" customFormat="1">
      <c r="A360" s="13"/>
      <c r="B360" s="185"/>
      <c r="C360" s="13"/>
      <c r="D360" s="186" t="s">
        <v>130</v>
      </c>
      <c r="E360" s="187" t="s">
        <v>1</v>
      </c>
      <c r="F360" s="188" t="s">
        <v>583</v>
      </c>
      <c r="G360" s="13"/>
      <c r="H360" s="189">
        <v>50</v>
      </c>
      <c r="I360" s="190"/>
      <c r="J360" s="13"/>
      <c r="K360" s="13"/>
      <c r="L360" s="185"/>
      <c r="M360" s="191"/>
      <c r="N360" s="192"/>
      <c r="O360" s="192"/>
      <c r="P360" s="192"/>
      <c r="Q360" s="192"/>
      <c r="R360" s="192"/>
      <c r="S360" s="192"/>
      <c r="T360" s="193"/>
      <c r="U360" s="13"/>
      <c r="V360" s="13"/>
      <c r="W360" s="13"/>
      <c r="X360" s="13"/>
      <c r="Y360" s="13"/>
      <c r="Z360" s="13"/>
      <c r="AA360" s="13"/>
      <c r="AB360" s="13"/>
      <c r="AC360" s="13"/>
      <c r="AD360" s="13"/>
      <c r="AE360" s="13"/>
      <c r="AT360" s="187" t="s">
        <v>130</v>
      </c>
      <c r="AU360" s="187" t="s">
        <v>86</v>
      </c>
      <c r="AV360" s="13" t="s">
        <v>86</v>
      </c>
      <c r="AW360" s="13" t="s">
        <v>32</v>
      </c>
      <c r="AX360" s="13" t="s">
        <v>84</v>
      </c>
      <c r="AY360" s="187" t="s">
        <v>120</v>
      </c>
    </row>
    <row r="361" s="2" customFormat="1" ht="37.8" customHeight="1">
      <c r="A361" s="38"/>
      <c r="B361" s="171"/>
      <c r="C361" s="172" t="s">
        <v>584</v>
      </c>
      <c r="D361" s="172" t="s">
        <v>123</v>
      </c>
      <c r="E361" s="173" t="s">
        <v>585</v>
      </c>
      <c r="F361" s="174" t="s">
        <v>586</v>
      </c>
      <c r="G361" s="175" t="s">
        <v>391</v>
      </c>
      <c r="H361" s="176">
        <v>6.7000000000000002</v>
      </c>
      <c r="I361" s="177"/>
      <c r="J361" s="178">
        <f>ROUND(I361*H361,2)</f>
        <v>0</v>
      </c>
      <c r="K361" s="174" t="s">
        <v>127</v>
      </c>
      <c r="L361" s="39"/>
      <c r="M361" s="179" t="s">
        <v>1</v>
      </c>
      <c r="N361" s="180" t="s">
        <v>41</v>
      </c>
      <c r="O361" s="77"/>
      <c r="P361" s="181">
        <f>O361*H361</f>
        <v>0</v>
      </c>
      <c r="Q361" s="181">
        <v>0</v>
      </c>
      <c r="R361" s="181">
        <f>Q361*H361</f>
        <v>0</v>
      </c>
      <c r="S361" s="181">
        <v>0</v>
      </c>
      <c r="T361" s="182">
        <f>S361*H361</f>
        <v>0</v>
      </c>
      <c r="U361" s="38"/>
      <c r="V361" s="38"/>
      <c r="W361" s="38"/>
      <c r="X361" s="38"/>
      <c r="Y361" s="38"/>
      <c r="Z361" s="38"/>
      <c r="AA361" s="38"/>
      <c r="AB361" s="38"/>
      <c r="AC361" s="38"/>
      <c r="AD361" s="38"/>
      <c r="AE361" s="38"/>
      <c r="AR361" s="183" t="s">
        <v>277</v>
      </c>
      <c r="AT361" s="183" t="s">
        <v>123</v>
      </c>
      <c r="AU361" s="183" t="s">
        <v>86</v>
      </c>
      <c r="AY361" s="19" t="s">
        <v>120</v>
      </c>
      <c r="BE361" s="184">
        <f>IF(N361="základní",J361,0)</f>
        <v>0</v>
      </c>
      <c r="BF361" s="184">
        <f>IF(N361="snížená",J361,0)</f>
        <v>0</v>
      </c>
      <c r="BG361" s="184">
        <f>IF(N361="zákl. přenesená",J361,0)</f>
        <v>0</v>
      </c>
      <c r="BH361" s="184">
        <f>IF(N361="sníž. přenesená",J361,0)</f>
        <v>0</v>
      </c>
      <c r="BI361" s="184">
        <f>IF(N361="nulová",J361,0)</f>
        <v>0</v>
      </c>
      <c r="BJ361" s="19" t="s">
        <v>84</v>
      </c>
      <c r="BK361" s="184">
        <f>ROUND(I361*H361,2)</f>
        <v>0</v>
      </c>
      <c r="BL361" s="19" t="s">
        <v>277</v>
      </c>
      <c r="BM361" s="183" t="s">
        <v>587</v>
      </c>
    </row>
    <row r="362" s="13" customFormat="1">
      <c r="A362" s="13"/>
      <c r="B362" s="185"/>
      <c r="C362" s="13"/>
      <c r="D362" s="186" t="s">
        <v>130</v>
      </c>
      <c r="E362" s="187" t="s">
        <v>1</v>
      </c>
      <c r="F362" s="188" t="s">
        <v>588</v>
      </c>
      <c r="G362" s="13"/>
      <c r="H362" s="189">
        <v>6.7000000000000002</v>
      </c>
      <c r="I362" s="190"/>
      <c r="J362" s="13"/>
      <c r="K362" s="13"/>
      <c r="L362" s="185"/>
      <c r="M362" s="191"/>
      <c r="N362" s="192"/>
      <c r="O362" s="192"/>
      <c r="P362" s="192"/>
      <c r="Q362" s="192"/>
      <c r="R362" s="192"/>
      <c r="S362" s="192"/>
      <c r="T362" s="193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187" t="s">
        <v>130</v>
      </c>
      <c r="AU362" s="187" t="s">
        <v>86</v>
      </c>
      <c r="AV362" s="13" t="s">
        <v>86</v>
      </c>
      <c r="AW362" s="13" t="s">
        <v>32</v>
      </c>
      <c r="AX362" s="13" t="s">
        <v>84</v>
      </c>
      <c r="AY362" s="187" t="s">
        <v>120</v>
      </c>
    </row>
    <row r="363" s="2" customFormat="1" ht="37.8" customHeight="1">
      <c r="A363" s="38"/>
      <c r="B363" s="171"/>
      <c r="C363" s="172" t="s">
        <v>589</v>
      </c>
      <c r="D363" s="172" t="s">
        <v>123</v>
      </c>
      <c r="E363" s="173" t="s">
        <v>590</v>
      </c>
      <c r="F363" s="174" t="s">
        <v>591</v>
      </c>
      <c r="G363" s="175" t="s">
        <v>391</v>
      </c>
      <c r="H363" s="176">
        <v>67</v>
      </c>
      <c r="I363" s="177"/>
      <c r="J363" s="178">
        <f>ROUND(I363*H363,2)</f>
        <v>0</v>
      </c>
      <c r="K363" s="174" t="s">
        <v>127</v>
      </c>
      <c r="L363" s="39"/>
      <c r="M363" s="179" t="s">
        <v>1</v>
      </c>
      <c r="N363" s="180" t="s">
        <v>41</v>
      </c>
      <c r="O363" s="77"/>
      <c r="P363" s="181">
        <f>O363*H363</f>
        <v>0</v>
      </c>
      <c r="Q363" s="181">
        <v>0</v>
      </c>
      <c r="R363" s="181">
        <f>Q363*H363</f>
        <v>0</v>
      </c>
      <c r="S363" s="181">
        <v>0</v>
      </c>
      <c r="T363" s="182">
        <f>S363*H363</f>
        <v>0</v>
      </c>
      <c r="U363" s="38"/>
      <c r="V363" s="38"/>
      <c r="W363" s="38"/>
      <c r="X363" s="38"/>
      <c r="Y363" s="38"/>
      <c r="Z363" s="38"/>
      <c r="AA363" s="38"/>
      <c r="AB363" s="38"/>
      <c r="AC363" s="38"/>
      <c r="AD363" s="38"/>
      <c r="AE363" s="38"/>
      <c r="AR363" s="183" t="s">
        <v>277</v>
      </c>
      <c r="AT363" s="183" t="s">
        <v>123</v>
      </c>
      <c r="AU363" s="183" t="s">
        <v>86</v>
      </c>
      <c r="AY363" s="19" t="s">
        <v>120</v>
      </c>
      <c r="BE363" s="184">
        <f>IF(N363="základní",J363,0)</f>
        <v>0</v>
      </c>
      <c r="BF363" s="184">
        <f>IF(N363="snížená",J363,0)</f>
        <v>0</v>
      </c>
      <c r="BG363" s="184">
        <f>IF(N363="zákl. přenesená",J363,0)</f>
        <v>0</v>
      </c>
      <c r="BH363" s="184">
        <f>IF(N363="sníž. přenesená",J363,0)</f>
        <v>0</v>
      </c>
      <c r="BI363" s="184">
        <f>IF(N363="nulová",J363,0)</f>
        <v>0</v>
      </c>
      <c r="BJ363" s="19" t="s">
        <v>84</v>
      </c>
      <c r="BK363" s="184">
        <f>ROUND(I363*H363,2)</f>
        <v>0</v>
      </c>
      <c r="BL363" s="19" t="s">
        <v>277</v>
      </c>
      <c r="BM363" s="183" t="s">
        <v>592</v>
      </c>
    </row>
    <row r="364" s="13" customFormat="1">
      <c r="A364" s="13"/>
      <c r="B364" s="185"/>
      <c r="C364" s="13"/>
      <c r="D364" s="186" t="s">
        <v>130</v>
      </c>
      <c r="E364" s="187" t="s">
        <v>1</v>
      </c>
      <c r="F364" s="188" t="s">
        <v>593</v>
      </c>
      <c r="G364" s="13"/>
      <c r="H364" s="189">
        <v>60.299999999999997</v>
      </c>
      <c r="I364" s="190"/>
      <c r="J364" s="13"/>
      <c r="K364" s="13"/>
      <c r="L364" s="185"/>
      <c r="M364" s="191"/>
      <c r="N364" s="192"/>
      <c r="O364" s="192"/>
      <c r="P364" s="192"/>
      <c r="Q364" s="192"/>
      <c r="R364" s="192"/>
      <c r="S364" s="192"/>
      <c r="T364" s="193"/>
      <c r="U364" s="13"/>
      <c r="V364" s="13"/>
      <c r="W364" s="13"/>
      <c r="X364" s="13"/>
      <c r="Y364" s="13"/>
      <c r="Z364" s="13"/>
      <c r="AA364" s="13"/>
      <c r="AB364" s="13"/>
      <c r="AC364" s="13"/>
      <c r="AD364" s="13"/>
      <c r="AE364" s="13"/>
      <c r="AT364" s="187" t="s">
        <v>130</v>
      </c>
      <c r="AU364" s="187" t="s">
        <v>86</v>
      </c>
      <c r="AV364" s="13" t="s">
        <v>86</v>
      </c>
      <c r="AW364" s="13" t="s">
        <v>32</v>
      </c>
      <c r="AX364" s="13" t="s">
        <v>76</v>
      </c>
      <c r="AY364" s="187" t="s">
        <v>120</v>
      </c>
    </row>
    <row r="365" s="13" customFormat="1">
      <c r="A365" s="13"/>
      <c r="B365" s="185"/>
      <c r="C365" s="13"/>
      <c r="D365" s="186" t="s">
        <v>130</v>
      </c>
      <c r="E365" s="187" t="s">
        <v>1</v>
      </c>
      <c r="F365" s="188" t="s">
        <v>594</v>
      </c>
      <c r="G365" s="13"/>
      <c r="H365" s="189">
        <v>6.7000000000000002</v>
      </c>
      <c r="I365" s="190"/>
      <c r="J365" s="13"/>
      <c r="K365" s="13"/>
      <c r="L365" s="185"/>
      <c r="M365" s="191"/>
      <c r="N365" s="192"/>
      <c r="O365" s="192"/>
      <c r="P365" s="192"/>
      <c r="Q365" s="192"/>
      <c r="R365" s="192"/>
      <c r="S365" s="192"/>
      <c r="T365" s="193"/>
      <c r="U365" s="13"/>
      <c r="V365" s="13"/>
      <c r="W365" s="13"/>
      <c r="X365" s="13"/>
      <c r="Y365" s="13"/>
      <c r="Z365" s="13"/>
      <c r="AA365" s="13"/>
      <c r="AB365" s="13"/>
      <c r="AC365" s="13"/>
      <c r="AD365" s="13"/>
      <c r="AE365" s="13"/>
      <c r="AT365" s="187" t="s">
        <v>130</v>
      </c>
      <c r="AU365" s="187" t="s">
        <v>86</v>
      </c>
      <c r="AV365" s="13" t="s">
        <v>86</v>
      </c>
      <c r="AW365" s="13" t="s">
        <v>32</v>
      </c>
      <c r="AX365" s="13" t="s">
        <v>76</v>
      </c>
      <c r="AY365" s="187" t="s">
        <v>120</v>
      </c>
    </row>
    <row r="366" s="14" customFormat="1">
      <c r="A366" s="14"/>
      <c r="B366" s="194"/>
      <c r="C366" s="14"/>
      <c r="D366" s="186" t="s">
        <v>130</v>
      </c>
      <c r="E366" s="195" t="s">
        <v>1</v>
      </c>
      <c r="F366" s="196" t="s">
        <v>133</v>
      </c>
      <c r="G366" s="14"/>
      <c r="H366" s="197">
        <v>67</v>
      </c>
      <c r="I366" s="198"/>
      <c r="J366" s="14"/>
      <c r="K366" s="14"/>
      <c r="L366" s="194"/>
      <c r="M366" s="199"/>
      <c r="N366" s="200"/>
      <c r="O366" s="200"/>
      <c r="P366" s="200"/>
      <c r="Q366" s="200"/>
      <c r="R366" s="200"/>
      <c r="S366" s="200"/>
      <c r="T366" s="201"/>
      <c r="U366" s="14"/>
      <c r="V366" s="14"/>
      <c r="W366" s="14"/>
      <c r="X366" s="14"/>
      <c r="Y366" s="14"/>
      <c r="Z366" s="14"/>
      <c r="AA366" s="14"/>
      <c r="AB366" s="14"/>
      <c r="AC366" s="14"/>
      <c r="AD366" s="14"/>
      <c r="AE366" s="14"/>
      <c r="AT366" s="195" t="s">
        <v>130</v>
      </c>
      <c r="AU366" s="195" t="s">
        <v>86</v>
      </c>
      <c r="AV366" s="14" t="s">
        <v>128</v>
      </c>
      <c r="AW366" s="14" t="s">
        <v>32</v>
      </c>
      <c r="AX366" s="14" t="s">
        <v>84</v>
      </c>
      <c r="AY366" s="195" t="s">
        <v>120</v>
      </c>
    </row>
    <row r="367" s="2" customFormat="1" ht="16.5" customHeight="1">
      <c r="A367" s="38"/>
      <c r="B367" s="171"/>
      <c r="C367" s="215" t="s">
        <v>595</v>
      </c>
      <c r="D367" s="215" t="s">
        <v>372</v>
      </c>
      <c r="E367" s="216" t="s">
        <v>596</v>
      </c>
      <c r="F367" s="217" t="s">
        <v>597</v>
      </c>
      <c r="G367" s="218" t="s">
        <v>126</v>
      </c>
      <c r="H367" s="219">
        <v>1.2070000000000001</v>
      </c>
      <c r="I367" s="220"/>
      <c r="J367" s="221">
        <f>ROUND(I367*H367,2)</f>
        <v>0</v>
      </c>
      <c r="K367" s="217" t="s">
        <v>1</v>
      </c>
      <c r="L367" s="222"/>
      <c r="M367" s="223" t="s">
        <v>1</v>
      </c>
      <c r="N367" s="224" t="s">
        <v>41</v>
      </c>
      <c r="O367" s="77"/>
      <c r="P367" s="181">
        <f>O367*H367</f>
        <v>0</v>
      </c>
      <c r="Q367" s="181">
        <v>0.55000000000000004</v>
      </c>
      <c r="R367" s="181">
        <f>Q367*H367</f>
        <v>0.66385000000000005</v>
      </c>
      <c r="S367" s="181">
        <v>0</v>
      </c>
      <c r="T367" s="182">
        <f>S367*H367</f>
        <v>0</v>
      </c>
      <c r="U367" s="38"/>
      <c r="V367" s="38"/>
      <c r="W367" s="38"/>
      <c r="X367" s="38"/>
      <c r="Y367" s="38"/>
      <c r="Z367" s="38"/>
      <c r="AA367" s="38"/>
      <c r="AB367" s="38"/>
      <c r="AC367" s="38"/>
      <c r="AD367" s="38"/>
      <c r="AE367" s="38"/>
      <c r="AR367" s="183" t="s">
        <v>363</v>
      </c>
      <c r="AT367" s="183" t="s">
        <v>372</v>
      </c>
      <c r="AU367" s="183" t="s">
        <v>86</v>
      </c>
      <c r="AY367" s="19" t="s">
        <v>120</v>
      </c>
      <c r="BE367" s="184">
        <f>IF(N367="základní",J367,0)</f>
        <v>0</v>
      </c>
      <c r="BF367" s="184">
        <f>IF(N367="snížená",J367,0)</f>
        <v>0</v>
      </c>
      <c r="BG367" s="184">
        <f>IF(N367="zákl. přenesená",J367,0)</f>
        <v>0</v>
      </c>
      <c r="BH367" s="184">
        <f>IF(N367="sníž. přenesená",J367,0)</f>
        <v>0</v>
      </c>
      <c r="BI367" s="184">
        <f>IF(N367="nulová",J367,0)</f>
        <v>0</v>
      </c>
      <c r="BJ367" s="19" t="s">
        <v>84</v>
      </c>
      <c r="BK367" s="184">
        <f>ROUND(I367*H367,2)</f>
        <v>0</v>
      </c>
      <c r="BL367" s="19" t="s">
        <v>277</v>
      </c>
      <c r="BM367" s="183" t="s">
        <v>598</v>
      </c>
    </row>
    <row r="368" s="13" customFormat="1">
      <c r="A368" s="13"/>
      <c r="B368" s="185"/>
      <c r="C368" s="13"/>
      <c r="D368" s="186" t="s">
        <v>130</v>
      </c>
      <c r="E368" s="187" t="s">
        <v>1</v>
      </c>
      <c r="F368" s="188" t="s">
        <v>599</v>
      </c>
      <c r="G368" s="13"/>
      <c r="H368" s="189">
        <v>0.037999999999999999</v>
      </c>
      <c r="I368" s="190"/>
      <c r="J368" s="13"/>
      <c r="K368" s="13"/>
      <c r="L368" s="185"/>
      <c r="M368" s="191"/>
      <c r="N368" s="192"/>
      <c r="O368" s="192"/>
      <c r="P368" s="192"/>
      <c r="Q368" s="192"/>
      <c r="R368" s="192"/>
      <c r="S368" s="192"/>
      <c r="T368" s="193"/>
      <c r="U368" s="13"/>
      <c r="V368" s="13"/>
      <c r="W368" s="13"/>
      <c r="X368" s="13"/>
      <c r="Y368" s="13"/>
      <c r="Z368" s="13"/>
      <c r="AA368" s="13"/>
      <c r="AB368" s="13"/>
      <c r="AC368" s="13"/>
      <c r="AD368" s="13"/>
      <c r="AE368" s="13"/>
      <c r="AT368" s="187" t="s">
        <v>130</v>
      </c>
      <c r="AU368" s="187" t="s">
        <v>86</v>
      </c>
      <c r="AV368" s="13" t="s">
        <v>86</v>
      </c>
      <c r="AW368" s="13" t="s">
        <v>32</v>
      </c>
      <c r="AX368" s="13" t="s">
        <v>76</v>
      </c>
      <c r="AY368" s="187" t="s">
        <v>120</v>
      </c>
    </row>
    <row r="369" s="13" customFormat="1">
      <c r="A369" s="13"/>
      <c r="B369" s="185"/>
      <c r="C369" s="13"/>
      <c r="D369" s="186" t="s">
        <v>130</v>
      </c>
      <c r="E369" s="187" t="s">
        <v>1</v>
      </c>
      <c r="F369" s="188" t="s">
        <v>600</v>
      </c>
      <c r="G369" s="13"/>
      <c r="H369" s="189">
        <v>0.96499999999999997</v>
      </c>
      <c r="I369" s="190"/>
      <c r="J369" s="13"/>
      <c r="K369" s="13"/>
      <c r="L369" s="185"/>
      <c r="M369" s="191"/>
      <c r="N369" s="192"/>
      <c r="O369" s="192"/>
      <c r="P369" s="192"/>
      <c r="Q369" s="192"/>
      <c r="R369" s="192"/>
      <c r="S369" s="192"/>
      <c r="T369" s="193"/>
      <c r="U369" s="13"/>
      <c r="V369" s="13"/>
      <c r="W369" s="13"/>
      <c r="X369" s="13"/>
      <c r="Y369" s="13"/>
      <c r="Z369" s="13"/>
      <c r="AA369" s="13"/>
      <c r="AB369" s="13"/>
      <c r="AC369" s="13"/>
      <c r="AD369" s="13"/>
      <c r="AE369" s="13"/>
      <c r="AT369" s="187" t="s">
        <v>130</v>
      </c>
      <c r="AU369" s="187" t="s">
        <v>86</v>
      </c>
      <c r="AV369" s="13" t="s">
        <v>86</v>
      </c>
      <c r="AW369" s="13" t="s">
        <v>32</v>
      </c>
      <c r="AX369" s="13" t="s">
        <v>76</v>
      </c>
      <c r="AY369" s="187" t="s">
        <v>120</v>
      </c>
    </row>
    <row r="370" s="13" customFormat="1">
      <c r="A370" s="13"/>
      <c r="B370" s="185"/>
      <c r="C370" s="13"/>
      <c r="D370" s="186" t="s">
        <v>130</v>
      </c>
      <c r="E370" s="187" t="s">
        <v>1</v>
      </c>
      <c r="F370" s="188" t="s">
        <v>601</v>
      </c>
      <c r="G370" s="13"/>
      <c r="H370" s="189">
        <v>0.094</v>
      </c>
      <c r="I370" s="190"/>
      <c r="J370" s="13"/>
      <c r="K370" s="13"/>
      <c r="L370" s="185"/>
      <c r="M370" s="191"/>
      <c r="N370" s="192"/>
      <c r="O370" s="192"/>
      <c r="P370" s="192"/>
      <c r="Q370" s="192"/>
      <c r="R370" s="192"/>
      <c r="S370" s="192"/>
      <c r="T370" s="193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187" t="s">
        <v>130</v>
      </c>
      <c r="AU370" s="187" t="s">
        <v>86</v>
      </c>
      <c r="AV370" s="13" t="s">
        <v>86</v>
      </c>
      <c r="AW370" s="13" t="s">
        <v>32</v>
      </c>
      <c r="AX370" s="13" t="s">
        <v>76</v>
      </c>
      <c r="AY370" s="187" t="s">
        <v>120</v>
      </c>
    </row>
    <row r="371" s="14" customFormat="1">
      <c r="A371" s="14"/>
      <c r="B371" s="194"/>
      <c r="C371" s="14"/>
      <c r="D371" s="186" t="s">
        <v>130</v>
      </c>
      <c r="E371" s="195" t="s">
        <v>173</v>
      </c>
      <c r="F371" s="196" t="s">
        <v>133</v>
      </c>
      <c r="G371" s="14"/>
      <c r="H371" s="197">
        <v>1.097</v>
      </c>
      <c r="I371" s="198"/>
      <c r="J371" s="14"/>
      <c r="K371" s="14"/>
      <c r="L371" s="194"/>
      <c r="M371" s="199"/>
      <c r="N371" s="200"/>
      <c r="O371" s="200"/>
      <c r="P371" s="200"/>
      <c r="Q371" s="200"/>
      <c r="R371" s="200"/>
      <c r="S371" s="200"/>
      <c r="T371" s="201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195" t="s">
        <v>130</v>
      </c>
      <c r="AU371" s="195" t="s">
        <v>86</v>
      </c>
      <c r="AV371" s="14" t="s">
        <v>128</v>
      </c>
      <c r="AW371" s="14" t="s">
        <v>32</v>
      </c>
      <c r="AX371" s="14" t="s">
        <v>76</v>
      </c>
      <c r="AY371" s="195" t="s">
        <v>120</v>
      </c>
    </row>
    <row r="372" s="13" customFormat="1">
      <c r="A372" s="13"/>
      <c r="B372" s="185"/>
      <c r="C372" s="13"/>
      <c r="D372" s="186" t="s">
        <v>130</v>
      </c>
      <c r="E372" s="187" t="s">
        <v>1</v>
      </c>
      <c r="F372" s="188" t="s">
        <v>602</v>
      </c>
      <c r="G372" s="13"/>
      <c r="H372" s="189">
        <v>1.2070000000000001</v>
      </c>
      <c r="I372" s="190"/>
      <c r="J372" s="13"/>
      <c r="K372" s="13"/>
      <c r="L372" s="185"/>
      <c r="M372" s="191"/>
      <c r="N372" s="192"/>
      <c r="O372" s="192"/>
      <c r="P372" s="192"/>
      <c r="Q372" s="192"/>
      <c r="R372" s="192"/>
      <c r="S372" s="192"/>
      <c r="T372" s="193"/>
      <c r="U372" s="13"/>
      <c r="V372" s="13"/>
      <c r="W372" s="13"/>
      <c r="X372" s="13"/>
      <c r="Y372" s="13"/>
      <c r="Z372" s="13"/>
      <c r="AA372" s="13"/>
      <c r="AB372" s="13"/>
      <c r="AC372" s="13"/>
      <c r="AD372" s="13"/>
      <c r="AE372" s="13"/>
      <c r="AT372" s="187" t="s">
        <v>130</v>
      </c>
      <c r="AU372" s="187" t="s">
        <v>86</v>
      </c>
      <c r="AV372" s="13" t="s">
        <v>86</v>
      </c>
      <c r="AW372" s="13" t="s">
        <v>32</v>
      </c>
      <c r="AX372" s="13" t="s">
        <v>84</v>
      </c>
      <c r="AY372" s="187" t="s">
        <v>120</v>
      </c>
    </row>
    <row r="373" s="2" customFormat="1" ht="33" customHeight="1">
      <c r="A373" s="38"/>
      <c r="B373" s="171"/>
      <c r="C373" s="172" t="s">
        <v>603</v>
      </c>
      <c r="D373" s="172" t="s">
        <v>123</v>
      </c>
      <c r="E373" s="173" t="s">
        <v>604</v>
      </c>
      <c r="F373" s="174" t="s">
        <v>605</v>
      </c>
      <c r="G373" s="175" t="s">
        <v>254</v>
      </c>
      <c r="H373" s="176">
        <v>46.229999999999997</v>
      </c>
      <c r="I373" s="177"/>
      <c r="J373" s="178">
        <f>ROUND(I373*H373,2)</f>
        <v>0</v>
      </c>
      <c r="K373" s="174" t="s">
        <v>127</v>
      </c>
      <c r="L373" s="39"/>
      <c r="M373" s="179" t="s">
        <v>1</v>
      </c>
      <c r="N373" s="180" t="s">
        <v>41</v>
      </c>
      <c r="O373" s="77"/>
      <c r="P373" s="181">
        <f>O373*H373</f>
        <v>0</v>
      </c>
      <c r="Q373" s="181">
        <v>0</v>
      </c>
      <c r="R373" s="181">
        <f>Q373*H373</f>
        <v>0</v>
      </c>
      <c r="S373" s="181">
        <v>0</v>
      </c>
      <c r="T373" s="182">
        <f>S373*H373</f>
        <v>0</v>
      </c>
      <c r="U373" s="38"/>
      <c r="V373" s="38"/>
      <c r="W373" s="38"/>
      <c r="X373" s="38"/>
      <c r="Y373" s="38"/>
      <c r="Z373" s="38"/>
      <c r="AA373" s="38"/>
      <c r="AB373" s="38"/>
      <c r="AC373" s="38"/>
      <c r="AD373" s="38"/>
      <c r="AE373" s="38"/>
      <c r="AR373" s="183" t="s">
        <v>277</v>
      </c>
      <c r="AT373" s="183" t="s">
        <v>123</v>
      </c>
      <c r="AU373" s="183" t="s">
        <v>86</v>
      </c>
      <c r="AY373" s="19" t="s">
        <v>120</v>
      </c>
      <c r="BE373" s="184">
        <f>IF(N373="základní",J373,0)</f>
        <v>0</v>
      </c>
      <c r="BF373" s="184">
        <f>IF(N373="snížená",J373,0)</f>
        <v>0</v>
      </c>
      <c r="BG373" s="184">
        <f>IF(N373="zákl. přenesená",J373,0)</f>
        <v>0</v>
      </c>
      <c r="BH373" s="184">
        <f>IF(N373="sníž. přenesená",J373,0)</f>
        <v>0</v>
      </c>
      <c r="BI373" s="184">
        <f>IF(N373="nulová",J373,0)</f>
        <v>0</v>
      </c>
      <c r="BJ373" s="19" t="s">
        <v>84</v>
      </c>
      <c r="BK373" s="184">
        <f>ROUND(I373*H373,2)</f>
        <v>0</v>
      </c>
      <c r="BL373" s="19" t="s">
        <v>277</v>
      </c>
      <c r="BM373" s="183" t="s">
        <v>606</v>
      </c>
    </row>
    <row r="374" s="13" customFormat="1">
      <c r="A374" s="13"/>
      <c r="B374" s="185"/>
      <c r="C374" s="13"/>
      <c r="D374" s="186" t="s">
        <v>130</v>
      </c>
      <c r="E374" s="187" t="s">
        <v>1</v>
      </c>
      <c r="F374" s="188" t="s">
        <v>171</v>
      </c>
      <c r="G374" s="13"/>
      <c r="H374" s="189">
        <v>46.229999999999997</v>
      </c>
      <c r="I374" s="190"/>
      <c r="J374" s="13"/>
      <c r="K374" s="13"/>
      <c r="L374" s="185"/>
      <c r="M374" s="191"/>
      <c r="N374" s="192"/>
      <c r="O374" s="192"/>
      <c r="P374" s="192"/>
      <c r="Q374" s="192"/>
      <c r="R374" s="192"/>
      <c r="S374" s="192"/>
      <c r="T374" s="193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187" t="s">
        <v>130</v>
      </c>
      <c r="AU374" s="187" t="s">
        <v>86</v>
      </c>
      <c r="AV374" s="13" t="s">
        <v>86</v>
      </c>
      <c r="AW374" s="13" t="s">
        <v>32</v>
      </c>
      <c r="AX374" s="13" t="s">
        <v>84</v>
      </c>
      <c r="AY374" s="187" t="s">
        <v>120</v>
      </c>
    </row>
    <row r="375" s="2" customFormat="1" ht="16.5" customHeight="1">
      <c r="A375" s="38"/>
      <c r="B375" s="171"/>
      <c r="C375" s="215" t="s">
        <v>607</v>
      </c>
      <c r="D375" s="215" t="s">
        <v>372</v>
      </c>
      <c r="E375" s="216" t="s">
        <v>608</v>
      </c>
      <c r="F375" s="217" t="s">
        <v>609</v>
      </c>
      <c r="G375" s="218" t="s">
        <v>126</v>
      </c>
      <c r="H375" s="219">
        <v>1.22</v>
      </c>
      <c r="I375" s="220"/>
      <c r="J375" s="221">
        <f>ROUND(I375*H375,2)</f>
        <v>0</v>
      </c>
      <c r="K375" s="217" t="s">
        <v>127</v>
      </c>
      <c r="L375" s="222"/>
      <c r="M375" s="223" t="s">
        <v>1</v>
      </c>
      <c r="N375" s="224" t="s">
        <v>41</v>
      </c>
      <c r="O375" s="77"/>
      <c r="P375" s="181">
        <f>O375*H375</f>
        <v>0</v>
      </c>
      <c r="Q375" s="181">
        <v>0.55000000000000004</v>
      </c>
      <c r="R375" s="181">
        <f>Q375*H375</f>
        <v>0.67100000000000004</v>
      </c>
      <c r="S375" s="181">
        <v>0</v>
      </c>
      <c r="T375" s="182">
        <f>S375*H375</f>
        <v>0</v>
      </c>
      <c r="U375" s="38"/>
      <c r="V375" s="38"/>
      <c r="W375" s="38"/>
      <c r="X375" s="38"/>
      <c r="Y375" s="38"/>
      <c r="Z375" s="38"/>
      <c r="AA375" s="38"/>
      <c r="AB375" s="38"/>
      <c r="AC375" s="38"/>
      <c r="AD375" s="38"/>
      <c r="AE375" s="38"/>
      <c r="AR375" s="183" t="s">
        <v>363</v>
      </c>
      <c r="AT375" s="183" t="s">
        <v>372</v>
      </c>
      <c r="AU375" s="183" t="s">
        <v>86</v>
      </c>
      <c r="AY375" s="19" t="s">
        <v>120</v>
      </c>
      <c r="BE375" s="184">
        <f>IF(N375="základní",J375,0)</f>
        <v>0</v>
      </c>
      <c r="BF375" s="184">
        <f>IF(N375="snížená",J375,0)</f>
        <v>0</v>
      </c>
      <c r="BG375" s="184">
        <f>IF(N375="zákl. přenesená",J375,0)</f>
        <v>0</v>
      </c>
      <c r="BH375" s="184">
        <f>IF(N375="sníž. přenesená",J375,0)</f>
        <v>0</v>
      </c>
      <c r="BI375" s="184">
        <f>IF(N375="nulová",J375,0)</f>
        <v>0</v>
      </c>
      <c r="BJ375" s="19" t="s">
        <v>84</v>
      </c>
      <c r="BK375" s="184">
        <f>ROUND(I375*H375,2)</f>
        <v>0</v>
      </c>
      <c r="BL375" s="19" t="s">
        <v>277</v>
      </c>
      <c r="BM375" s="183" t="s">
        <v>610</v>
      </c>
    </row>
    <row r="376" s="13" customFormat="1">
      <c r="A376" s="13"/>
      <c r="B376" s="185"/>
      <c r="C376" s="13"/>
      <c r="D376" s="186" t="s">
        <v>130</v>
      </c>
      <c r="E376" s="187" t="s">
        <v>1</v>
      </c>
      <c r="F376" s="188" t="s">
        <v>611</v>
      </c>
      <c r="G376" s="13"/>
      <c r="H376" s="189">
        <v>1.22</v>
      </c>
      <c r="I376" s="190"/>
      <c r="J376" s="13"/>
      <c r="K376" s="13"/>
      <c r="L376" s="185"/>
      <c r="M376" s="191"/>
      <c r="N376" s="192"/>
      <c r="O376" s="192"/>
      <c r="P376" s="192"/>
      <c r="Q376" s="192"/>
      <c r="R376" s="192"/>
      <c r="S376" s="192"/>
      <c r="T376" s="193"/>
      <c r="U376" s="13"/>
      <c r="V376" s="13"/>
      <c r="W376" s="13"/>
      <c r="X376" s="13"/>
      <c r="Y376" s="13"/>
      <c r="Z376" s="13"/>
      <c r="AA376" s="13"/>
      <c r="AB376" s="13"/>
      <c r="AC376" s="13"/>
      <c r="AD376" s="13"/>
      <c r="AE376" s="13"/>
      <c r="AT376" s="187" t="s">
        <v>130</v>
      </c>
      <c r="AU376" s="187" t="s">
        <v>86</v>
      </c>
      <c r="AV376" s="13" t="s">
        <v>86</v>
      </c>
      <c r="AW376" s="13" t="s">
        <v>32</v>
      </c>
      <c r="AX376" s="13" t="s">
        <v>84</v>
      </c>
      <c r="AY376" s="187" t="s">
        <v>120</v>
      </c>
    </row>
    <row r="377" s="2" customFormat="1" ht="16.5" customHeight="1">
      <c r="A377" s="38"/>
      <c r="B377" s="171"/>
      <c r="C377" s="172" t="s">
        <v>612</v>
      </c>
      <c r="D377" s="172" t="s">
        <v>123</v>
      </c>
      <c r="E377" s="173" t="s">
        <v>613</v>
      </c>
      <c r="F377" s="174" t="s">
        <v>614</v>
      </c>
      <c r="G377" s="175" t="s">
        <v>254</v>
      </c>
      <c r="H377" s="176">
        <v>46.229999999999997</v>
      </c>
      <c r="I377" s="177"/>
      <c r="J377" s="178">
        <f>ROUND(I377*H377,2)</f>
        <v>0</v>
      </c>
      <c r="K377" s="174" t="s">
        <v>127</v>
      </c>
      <c r="L377" s="39"/>
      <c r="M377" s="179" t="s">
        <v>1</v>
      </c>
      <c r="N377" s="180" t="s">
        <v>41</v>
      </c>
      <c r="O377" s="77"/>
      <c r="P377" s="181">
        <f>O377*H377</f>
        <v>0</v>
      </c>
      <c r="Q377" s="181">
        <v>0</v>
      </c>
      <c r="R377" s="181">
        <f>Q377*H377</f>
        <v>0</v>
      </c>
      <c r="S377" s="181">
        <v>0.014999999999999999</v>
      </c>
      <c r="T377" s="182">
        <f>S377*H377</f>
        <v>0.6934499999999999</v>
      </c>
      <c r="U377" s="38"/>
      <c r="V377" s="38"/>
      <c r="W377" s="38"/>
      <c r="X377" s="38"/>
      <c r="Y377" s="38"/>
      <c r="Z377" s="38"/>
      <c r="AA377" s="38"/>
      <c r="AB377" s="38"/>
      <c r="AC377" s="38"/>
      <c r="AD377" s="38"/>
      <c r="AE377" s="38"/>
      <c r="AR377" s="183" t="s">
        <v>277</v>
      </c>
      <c r="AT377" s="183" t="s">
        <v>123</v>
      </c>
      <c r="AU377" s="183" t="s">
        <v>86</v>
      </c>
      <c r="AY377" s="19" t="s">
        <v>120</v>
      </c>
      <c r="BE377" s="184">
        <f>IF(N377="základní",J377,0)</f>
        <v>0</v>
      </c>
      <c r="BF377" s="184">
        <f>IF(N377="snížená",J377,0)</f>
        <v>0</v>
      </c>
      <c r="BG377" s="184">
        <f>IF(N377="zákl. přenesená",J377,0)</f>
        <v>0</v>
      </c>
      <c r="BH377" s="184">
        <f>IF(N377="sníž. přenesená",J377,0)</f>
        <v>0</v>
      </c>
      <c r="BI377" s="184">
        <f>IF(N377="nulová",J377,0)</f>
        <v>0</v>
      </c>
      <c r="BJ377" s="19" t="s">
        <v>84</v>
      </c>
      <c r="BK377" s="184">
        <f>ROUND(I377*H377,2)</f>
        <v>0</v>
      </c>
      <c r="BL377" s="19" t="s">
        <v>277</v>
      </c>
      <c r="BM377" s="183" t="s">
        <v>615</v>
      </c>
    </row>
    <row r="378" s="13" customFormat="1">
      <c r="A378" s="13"/>
      <c r="B378" s="185"/>
      <c r="C378" s="13"/>
      <c r="D378" s="186" t="s">
        <v>130</v>
      </c>
      <c r="E378" s="187" t="s">
        <v>1</v>
      </c>
      <c r="F378" s="188" t="s">
        <v>171</v>
      </c>
      <c r="G378" s="13"/>
      <c r="H378" s="189">
        <v>46.229999999999997</v>
      </c>
      <c r="I378" s="190"/>
      <c r="J378" s="13"/>
      <c r="K378" s="13"/>
      <c r="L378" s="185"/>
      <c r="M378" s="191"/>
      <c r="N378" s="192"/>
      <c r="O378" s="192"/>
      <c r="P378" s="192"/>
      <c r="Q378" s="192"/>
      <c r="R378" s="192"/>
      <c r="S378" s="192"/>
      <c r="T378" s="193"/>
      <c r="U378" s="13"/>
      <c r="V378" s="13"/>
      <c r="W378" s="13"/>
      <c r="X378" s="13"/>
      <c r="Y378" s="13"/>
      <c r="Z378" s="13"/>
      <c r="AA378" s="13"/>
      <c r="AB378" s="13"/>
      <c r="AC378" s="13"/>
      <c r="AD378" s="13"/>
      <c r="AE378" s="13"/>
      <c r="AT378" s="187" t="s">
        <v>130</v>
      </c>
      <c r="AU378" s="187" t="s">
        <v>86</v>
      </c>
      <c r="AV378" s="13" t="s">
        <v>86</v>
      </c>
      <c r="AW378" s="13" t="s">
        <v>32</v>
      </c>
      <c r="AX378" s="13" t="s">
        <v>84</v>
      </c>
      <c r="AY378" s="187" t="s">
        <v>120</v>
      </c>
    </row>
    <row r="379" s="2" customFormat="1" ht="24.15" customHeight="1">
      <c r="A379" s="38"/>
      <c r="B379" s="171"/>
      <c r="C379" s="172" t="s">
        <v>616</v>
      </c>
      <c r="D379" s="172" t="s">
        <v>123</v>
      </c>
      <c r="E379" s="173" t="s">
        <v>617</v>
      </c>
      <c r="F379" s="174" t="s">
        <v>618</v>
      </c>
      <c r="G379" s="175" t="s">
        <v>126</v>
      </c>
      <c r="H379" s="176">
        <v>2.2069999999999999</v>
      </c>
      <c r="I379" s="177"/>
      <c r="J379" s="178">
        <f>ROUND(I379*H379,2)</f>
        <v>0</v>
      </c>
      <c r="K379" s="174" t="s">
        <v>127</v>
      </c>
      <c r="L379" s="39"/>
      <c r="M379" s="179" t="s">
        <v>1</v>
      </c>
      <c r="N379" s="180" t="s">
        <v>41</v>
      </c>
      <c r="O379" s="77"/>
      <c r="P379" s="181">
        <f>O379*H379</f>
        <v>0</v>
      </c>
      <c r="Q379" s="181">
        <v>0.022839999999999999</v>
      </c>
      <c r="R379" s="181">
        <f>Q379*H379</f>
        <v>0.050407879999999995</v>
      </c>
      <c r="S379" s="181">
        <v>0</v>
      </c>
      <c r="T379" s="182">
        <f>S379*H379</f>
        <v>0</v>
      </c>
      <c r="U379" s="38"/>
      <c r="V379" s="38"/>
      <c r="W379" s="38"/>
      <c r="X379" s="38"/>
      <c r="Y379" s="38"/>
      <c r="Z379" s="38"/>
      <c r="AA379" s="38"/>
      <c r="AB379" s="38"/>
      <c r="AC379" s="38"/>
      <c r="AD379" s="38"/>
      <c r="AE379" s="38"/>
      <c r="AR379" s="183" t="s">
        <v>277</v>
      </c>
      <c r="AT379" s="183" t="s">
        <v>123</v>
      </c>
      <c r="AU379" s="183" t="s">
        <v>86</v>
      </c>
      <c r="AY379" s="19" t="s">
        <v>120</v>
      </c>
      <c r="BE379" s="184">
        <f>IF(N379="základní",J379,0)</f>
        <v>0</v>
      </c>
      <c r="BF379" s="184">
        <f>IF(N379="snížená",J379,0)</f>
        <v>0</v>
      </c>
      <c r="BG379" s="184">
        <f>IF(N379="zákl. přenesená",J379,0)</f>
        <v>0</v>
      </c>
      <c r="BH379" s="184">
        <f>IF(N379="sníž. přenesená",J379,0)</f>
        <v>0</v>
      </c>
      <c r="BI379" s="184">
        <f>IF(N379="nulová",J379,0)</f>
        <v>0</v>
      </c>
      <c r="BJ379" s="19" t="s">
        <v>84</v>
      </c>
      <c r="BK379" s="184">
        <f>ROUND(I379*H379,2)</f>
        <v>0</v>
      </c>
      <c r="BL379" s="19" t="s">
        <v>277</v>
      </c>
      <c r="BM379" s="183" t="s">
        <v>619</v>
      </c>
    </row>
    <row r="380" s="13" customFormat="1">
      <c r="A380" s="13"/>
      <c r="B380" s="185"/>
      <c r="C380" s="13"/>
      <c r="D380" s="186" t="s">
        <v>130</v>
      </c>
      <c r="E380" s="187" t="s">
        <v>1</v>
      </c>
      <c r="F380" s="188" t="s">
        <v>173</v>
      </c>
      <c r="G380" s="13"/>
      <c r="H380" s="189">
        <v>1.097</v>
      </c>
      <c r="I380" s="190"/>
      <c r="J380" s="13"/>
      <c r="K380" s="13"/>
      <c r="L380" s="185"/>
      <c r="M380" s="191"/>
      <c r="N380" s="192"/>
      <c r="O380" s="192"/>
      <c r="P380" s="192"/>
      <c r="Q380" s="192"/>
      <c r="R380" s="192"/>
      <c r="S380" s="192"/>
      <c r="T380" s="193"/>
      <c r="U380" s="13"/>
      <c r="V380" s="13"/>
      <c r="W380" s="13"/>
      <c r="X380" s="13"/>
      <c r="Y380" s="13"/>
      <c r="Z380" s="13"/>
      <c r="AA380" s="13"/>
      <c r="AB380" s="13"/>
      <c r="AC380" s="13"/>
      <c r="AD380" s="13"/>
      <c r="AE380" s="13"/>
      <c r="AT380" s="187" t="s">
        <v>130</v>
      </c>
      <c r="AU380" s="187" t="s">
        <v>86</v>
      </c>
      <c r="AV380" s="13" t="s">
        <v>86</v>
      </c>
      <c r="AW380" s="13" t="s">
        <v>32</v>
      </c>
      <c r="AX380" s="13" t="s">
        <v>76</v>
      </c>
      <c r="AY380" s="187" t="s">
        <v>120</v>
      </c>
    </row>
    <row r="381" s="13" customFormat="1">
      <c r="A381" s="13"/>
      <c r="B381" s="185"/>
      <c r="C381" s="13"/>
      <c r="D381" s="186" t="s">
        <v>130</v>
      </c>
      <c r="E381" s="187" t="s">
        <v>1</v>
      </c>
      <c r="F381" s="188" t="s">
        <v>578</v>
      </c>
      <c r="G381" s="13"/>
      <c r="H381" s="189">
        <v>1.1100000000000001</v>
      </c>
      <c r="I381" s="190"/>
      <c r="J381" s="13"/>
      <c r="K381" s="13"/>
      <c r="L381" s="185"/>
      <c r="M381" s="191"/>
      <c r="N381" s="192"/>
      <c r="O381" s="192"/>
      <c r="P381" s="192"/>
      <c r="Q381" s="192"/>
      <c r="R381" s="192"/>
      <c r="S381" s="192"/>
      <c r="T381" s="193"/>
      <c r="U381" s="13"/>
      <c r="V381" s="13"/>
      <c r="W381" s="13"/>
      <c r="X381" s="13"/>
      <c r="Y381" s="13"/>
      <c r="Z381" s="13"/>
      <c r="AA381" s="13"/>
      <c r="AB381" s="13"/>
      <c r="AC381" s="13"/>
      <c r="AD381" s="13"/>
      <c r="AE381" s="13"/>
      <c r="AT381" s="187" t="s">
        <v>130</v>
      </c>
      <c r="AU381" s="187" t="s">
        <v>86</v>
      </c>
      <c r="AV381" s="13" t="s">
        <v>86</v>
      </c>
      <c r="AW381" s="13" t="s">
        <v>32</v>
      </c>
      <c r="AX381" s="13" t="s">
        <v>76</v>
      </c>
      <c r="AY381" s="187" t="s">
        <v>120</v>
      </c>
    </row>
    <row r="382" s="14" customFormat="1">
      <c r="A382" s="14"/>
      <c r="B382" s="194"/>
      <c r="C382" s="14"/>
      <c r="D382" s="186" t="s">
        <v>130</v>
      </c>
      <c r="E382" s="195" t="s">
        <v>1</v>
      </c>
      <c r="F382" s="196" t="s">
        <v>133</v>
      </c>
      <c r="G382" s="14"/>
      <c r="H382" s="197">
        <v>2.2069999999999999</v>
      </c>
      <c r="I382" s="198"/>
      <c r="J382" s="14"/>
      <c r="K382" s="14"/>
      <c r="L382" s="194"/>
      <c r="M382" s="199"/>
      <c r="N382" s="200"/>
      <c r="O382" s="200"/>
      <c r="P382" s="200"/>
      <c r="Q382" s="200"/>
      <c r="R382" s="200"/>
      <c r="S382" s="200"/>
      <c r="T382" s="201"/>
      <c r="U382" s="14"/>
      <c r="V382" s="14"/>
      <c r="W382" s="14"/>
      <c r="X382" s="14"/>
      <c r="Y382" s="14"/>
      <c r="Z382" s="14"/>
      <c r="AA382" s="14"/>
      <c r="AB382" s="14"/>
      <c r="AC382" s="14"/>
      <c r="AD382" s="14"/>
      <c r="AE382" s="14"/>
      <c r="AT382" s="195" t="s">
        <v>130</v>
      </c>
      <c r="AU382" s="195" t="s">
        <v>86</v>
      </c>
      <c r="AV382" s="14" t="s">
        <v>128</v>
      </c>
      <c r="AW382" s="14" t="s">
        <v>32</v>
      </c>
      <c r="AX382" s="14" t="s">
        <v>84</v>
      </c>
      <c r="AY382" s="195" t="s">
        <v>120</v>
      </c>
    </row>
    <row r="383" s="2" customFormat="1" ht="24.15" customHeight="1">
      <c r="A383" s="38"/>
      <c r="B383" s="171"/>
      <c r="C383" s="172" t="s">
        <v>620</v>
      </c>
      <c r="D383" s="172" t="s">
        <v>123</v>
      </c>
      <c r="E383" s="173" t="s">
        <v>621</v>
      </c>
      <c r="F383" s="174" t="s">
        <v>622</v>
      </c>
      <c r="G383" s="175" t="s">
        <v>527</v>
      </c>
      <c r="H383" s="233"/>
      <c r="I383" s="177"/>
      <c r="J383" s="178">
        <f>ROUND(I383*H383,2)</f>
        <v>0</v>
      </c>
      <c r="K383" s="174" t="s">
        <v>127</v>
      </c>
      <c r="L383" s="39"/>
      <c r="M383" s="179" t="s">
        <v>1</v>
      </c>
      <c r="N383" s="180" t="s">
        <v>41</v>
      </c>
      <c r="O383" s="77"/>
      <c r="P383" s="181">
        <f>O383*H383</f>
        <v>0</v>
      </c>
      <c r="Q383" s="181">
        <v>0</v>
      </c>
      <c r="R383" s="181">
        <f>Q383*H383</f>
        <v>0</v>
      </c>
      <c r="S383" s="181">
        <v>0</v>
      </c>
      <c r="T383" s="182">
        <f>S383*H383</f>
        <v>0</v>
      </c>
      <c r="U383" s="38"/>
      <c r="V383" s="38"/>
      <c r="W383" s="38"/>
      <c r="X383" s="38"/>
      <c r="Y383" s="38"/>
      <c r="Z383" s="38"/>
      <c r="AA383" s="38"/>
      <c r="AB383" s="38"/>
      <c r="AC383" s="38"/>
      <c r="AD383" s="38"/>
      <c r="AE383" s="38"/>
      <c r="AR383" s="183" t="s">
        <v>277</v>
      </c>
      <c r="AT383" s="183" t="s">
        <v>123</v>
      </c>
      <c r="AU383" s="183" t="s">
        <v>86</v>
      </c>
      <c r="AY383" s="19" t="s">
        <v>120</v>
      </c>
      <c r="BE383" s="184">
        <f>IF(N383="základní",J383,0)</f>
        <v>0</v>
      </c>
      <c r="BF383" s="184">
        <f>IF(N383="snížená",J383,0)</f>
        <v>0</v>
      </c>
      <c r="BG383" s="184">
        <f>IF(N383="zákl. přenesená",J383,0)</f>
        <v>0</v>
      </c>
      <c r="BH383" s="184">
        <f>IF(N383="sníž. přenesená",J383,0)</f>
        <v>0</v>
      </c>
      <c r="BI383" s="184">
        <f>IF(N383="nulová",J383,0)</f>
        <v>0</v>
      </c>
      <c r="BJ383" s="19" t="s">
        <v>84</v>
      </c>
      <c r="BK383" s="184">
        <f>ROUND(I383*H383,2)</f>
        <v>0</v>
      </c>
      <c r="BL383" s="19" t="s">
        <v>277</v>
      </c>
      <c r="BM383" s="183" t="s">
        <v>623</v>
      </c>
    </row>
    <row r="384" s="12" customFormat="1" ht="22.8" customHeight="1">
      <c r="A384" s="12"/>
      <c r="B384" s="158"/>
      <c r="C384" s="12"/>
      <c r="D384" s="159" t="s">
        <v>75</v>
      </c>
      <c r="E384" s="169" t="s">
        <v>624</v>
      </c>
      <c r="F384" s="169" t="s">
        <v>625</v>
      </c>
      <c r="G384" s="12"/>
      <c r="H384" s="12"/>
      <c r="I384" s="161"/>
      <c r="J384" s="170">
        <f>BK384</f>
        <v>0</v>
      </c>
      <c r="K384" s="12"/>
      <c r="L384" s="158"/>
      <c r="M384" s="163"/>
      <c r="N384" s="164"/>
      <c r="O384" s="164"/>
      <c r="P384" s="165">
        <f>SUM(P385:P402)</f>
        <v>0</v>
      </c>
      <c r="Q384" s="164"/>
      <c r="R384" s="165">
        <f>SUM(R385:R402)</f>
        <v>0.16932999999999998</v>
      </c>
      <c r="S384" s="164"/>
      <c r="T384" s="166">
        <f>SUM(T385:T402)</f>
        <v>0.022779999999999998</v>
      </c>
      <c r="U384" s="12"/>
      <c r="V384" s="12"/>
      <c r="W384" s="12"/>
      <c r="X384" s="12"/>
      <c r="Y384" s="12"/>
      <c r="Z384" s="12"/>
      <c r="AA384" s="12"/>
      <c r="AB384" s="12"/>
      <c r="AC384" s="12"/>
      <c r="AD384" s="12"/>
      <c r="AE384" s="12"/>
      <c r="AR384" s="159" t="s">
        <v>86</v>
      </c>
      <c r="AT384" s="167" t="s">
        <v>75</v>
      </c>
      <c r="AU384" s="167" t="s">
        <v>84</v>
      </c>
      <c r="AY384" s="159" t="s">
        <v>120</v>
      </c>
      <c r="BK384" s="168">
        <f>SUM(BK385:BK402)</f>
        <v>0</v>
      </c>
    </row>
    <row r="385" s="2" customFormat="1" ht="16.5" customHeight="1">
      <c r="A385" s="38"/>
      <c r="B385" s="171"/>
      <c r="C385" s="172" t="s">
        <v>626</v>
      </c>
      <c r="D385" s="172" t="s">
        <v>123</v>
      </c>
      <c r="E385" s="173" t="s">
        <v>627</v>
      </c>
      <c r="F385" s="174" t="s">
        <v>628</v>
      </c>
      <c r="G385" s="175" t="s">
        <v>391</v>
      </c>
      <c r="H385" s="176">
        <v>13.4</v>
      </c>
      <c r="I385" s="177"/>
      <c r="J385" s="178">
        <f>ROUND(I385*H385,2)</f>
        <v>0</v>
      </c>
      <c r="K385" s="174" t="s">
        <v>127</v>
      </c>
      <c r="L385" s="39"/>
      <c r="M385" s="179" t="s">
        <v>1</v>
      </c>
      <c r="N385" s="180" t="s">
        <v>41</v>
      </c>
      <c r="O385" s="77"/>
      <c r="P385" s="181">
        <f>O385*H385</f>
        <v>0</v>
      </c>
      <c r="Q385" s="181">
        <v>0</v>
      </c>
      <c r="R385" s="181">
        <f>Q385*H385</f>
        <v>0</v>
      </c>
      <c r="S385" s="181">
        <v>0.0016999999999999999</v>
      </c>
      <c r="T385" s="182">
        <f>S385*H385</f>
        <v>0.022779999999999998</v>
      </c>
      <c r="U385" s="38"/>
      <c r="V385" s="38"/>
      <c r="W385" s="38"/>
      <c r="X385" s="38"/>
      <c r="Y385" s="38"/>
      <c r="Z385" s="38"/>
      <c r="AA385" s="38"/>
      <c r="AB385" s="38"/>
      <c r="AC385" s="38"/>
      <c r="AD385" s="38"/>
      <c r="AE385" s="38"/>
      <c r="AR385" s="183" t="s">
        <v>277</v>
      </c>
      <c r="AT385" s="183" t="s">
        <v>123</v>
      </c>
      <c r="AU385" s="183" t="s">
        <v>86</v>
      </c>
      <c r="AY385" s="19" t="s">
        <v>120</v>
      </c>
      <c r="BE385" s="184">
        <f>IF(N385="základní",J385,0)</f>
        <v>0</v>
      </c>
      <c r="BF385" s="184">
        <f>IF(N385="snížená",J385,0)</f>
        <v>0</v>
      </c>
      <c r="BG385" s="184">
        <f>IF(N385="zákl. přenesená",J385,0)</f>
        <v>0</v>
      </c>
      <c r="BH385" s="184">
        <f>IF(N385="sníž. přenesená",J385,0)</f>
        <v>0</v>
      </c>
      <c r="BI385" s="184">
        <f>IF(N385="nulová",J385,0)</f>
        <v>0</v>
      </c>
      <c r="BJ385" s="19" t="s">
        <v>84</v>
      </c>
      <c r="BK385" s="184">
        <f>ROUND(I385*H385,2)</f>
        <v>0</v>
      </c>
      <c r="BL385" s="19" t="s">
        <v>277</v>
      </c>
      <c r="BM385" s="183" t="s">
        <v>629</v>
      </c>
    </row>
    <row r="386" s="13" customFormat="1">
      <c r="A386" s="13"/>
      <c r="B386" s="185"/>
      <c r="C386" s="13"/>
      <c r="D386" s="186" t="s">
        <v>130</v>
      </c>
      <c r="E386" s="187" t="s">
        <v>1</v>
      </c>
      <c r="F386" s="188" t="s">
        <v>630</v>
      </c>
      <c r="G386" s="13"/>
      <c r="H386" s="189">
        <v>13.4</v>
      </c>
      <c r="I386" s="190"/>
      <c r="J386" s="13"/>
      <c r="K386" s="13"/>
      <c r="L386" s="185"/>
      <c r="M386" s="191"/>
      <c r="N386" s="192"/>
      <c r="O386" s="192"/>
      <c r="P386" s="192"/>
      <c r="Q386" s="192"/>
      <c r="R386" s="192"/>
      <c r="S386" s="192"/>
      <c r="T386" s="193"/>
      <c r="U386" s="13"/>
      <c r="V386" s="13"/>
      <c r="W386" s="13"/>
      <c r="X386" s="13"/>
      <c r="Y386" s="13"/>
      <c r="Z386" s="13"/>
      <c r="AA386" s="13"/>
      <c r="AB386" s="13"/>
      <c r="AC386" s="13"/>
      <c r="AD386" s="13"/>
      <c r="AE386" s="13"/>
      <c r="AT386" s="187" t="s">
        <v>130</v>
      </c>
      <c r="AU386" s="187" t="s">
        <v>86</v>
      </c>
      <c r="AV386" s="13" t="s">
        <v>86</v>
      </c>
      <c r="AW386" s="13" t="s">
        <v>32</v>
      </c>
      <c r="AX386" s="13" t="s">
        <v>84</v>
      </c>
      <c r="AY386" s="187" t="s">
        <v>120</v>
      </c>
    </row>
    <row r="387" s="2" customFormat="1" ht="24.15" customHeight="1">
      <c r="A387" s="38"/>
      <c r="B387" s="171"/>
      <c r="C387" s="172" t="s">
        <v>631</v>
      </c>
      <c r="D387" s="172" t="s">
        <v>123</v>
      </c>
      <c r="E387" s="173" t="s">
        <v>632</v>
      </c>
      <c r="F387" s="174" t="s">
        <v>633</v>
      </c>
      <c r="G387" s="175" t="s">
        <v>391</v>
      </c>
      <c r="H387" s="176">
        <v>7</v>
      </c>
      <c r="I387" s="177"/>
      <c r="J387" s="178">
        <f>ROUND(I387*H387,2)</f>
        <v>0</v>
      </c>
      <c r="K387" s="174" t="s">
        <v>1</v>
      </c>
      <c r="L387" s="39"/>
      <c r="M387" s="179" t="s">
        <v>1</v>
      </c>
      <c r="N387" s="180" t="s">
        <v>41</v>
      </c>
      <c r="O387" s="77"/>
      <c r="P387" s="181">
        <f>O387*H387</f>
        <v>0</v>
      </c>
      <c r="Q387" s="181">
        <v>0.0017700000000000001</v>
      </c>
      <c r="R387" s="181">
        <f>Q387*H387</f>
        <v>0.01239</v>
      </c>
      <c r="S387" s="181">
        <v>0</v>
      </c>
      <c r="T387" s="182">
        <f>S387*H387</f>
        <v>0</v>
      </c>
      <c r="U387" s="38"/>
      <c r="V387" s="38"/>
      <c r="W387" s="38"/>
      <c r="X387" s="38"/>
      <c r="Y387" s="38"/>
      <c r="Z387" s="38"/>
      <c r="AA387" s="38"/>
      <c r="AB387" s="38"/>
      <c r="AC387" s="38"/>
      <c r="AD387" s="38"/>
      <c r="AE387" s="38"/>
      <c r="AR387" s="183" t="s">
        <v>277</v>
      </c>
      <c r="AT387" s="183" t="s">
        <v>123</v>
      </c>
      <c r="AU387" s="183" t="s">
        <v>86</v>
      </c>
      <c r="AY387" s="19" t="s">
        <v>120</v>
      </c>
      <c r="BE387" s="184">
        <f>IF(N387="základní",J387,0)</f>
        <v>0</v>
      </c>
      <c r="BF387" s="184">
        <f>IF(N387="snížená",J387,0)</f>
        <v>0</v>
      </c>
      <c r="BG387" s="184">
        <f>IF(N387="zákl. přenesená",J387,0)</f>
        <v>0</v>
      </c>
      <c r="BH387" s="184">
        <f>IF(N387="sníž. přenesená",J387,0)</f>
        <v>0</v>
      </c>
      <c r="BI387" s="184">
        <f>IF(N387="nulová",J387,0)</f>
        <v>0</v>
      </c>
      <c r="BJ387" s="19" t="s">
        <v>84</v>
      </c>
      <c r="BK387" s="184">
        <f>ROUND(I387*H387,2)</f>
        <v>0</v>
      </c>
      <c r="BL387" s="19" t="s">
        <v>277</v>
      </c>
      <c r="BM387" s="183" t="s">
        <v>634</v>
      </c>
    </row>
    <row r="388" s="13" customFormat="1">
      <c r="A388" s="13"/>
      <c r="B388" s="185"/>
      <c r="C388" s="13"/>
      <c r="D388" s="186" t="s">
        <v>130</v>
      </c>
      <c r="E388" s="187" t="s">
        <v>1</v>
      </c>
      <c r="F388" s="188" t="s">
        <v>635</v>
      </c>
      <c r="G388" s="13"/>
      <c r="H388" s="189">
        <v>7</v>
      </c>
      <c r="I388" s="190"/>
      <c r="J388" s="13"/>
      <c r="K388" s="13"/>
      <c r="L388" s="185"/>
      <c r="M388" s="191"/>
      <c r="N388" s="192"/>
      <c r="O388" s="192"/>
      <c r="P388" s="192"/>
      <c r="Q388" s="192"/>
      <c r="R388" s="192"/>
      <c r="S388" s="192"/>
      <c r="T388" s="193"/>
      <c r="U388" s="13"/>
      <c r="V388" s="13"/>
      <c r="W388" s="13"/>
      <c r="X388" s="13"/>
      <c r="Y388" s="13"/>
      <c r="Z388" s="13"/>
      <c r="AA388" s="13"/>
      <c r="AB388" s="13"/>
      <c r="AC388" s="13"/>
      <c r="AD388" s="13"/>
      <c r="AE388" s="13"/>
      <c r="AT388" s="187" t="s">
        <v>130</v>
      </c>
      <c r="AU388" s="187" t="s">
        <v>86</v>
      </c>
      <c r="AV388" s="13" t="s">
        <v>86</v>
      </c>
      <c r="AW388" s="13" t="s">
        <v>32</v>
      </c>
      <c r="AX388" s="13" t="s">
        <v>84</v>
      </c>
      <c r="AY388" s="187" t="s">
        <v>120</v>
      </c>
    </row>
    <row r="389" s="2" customFormat="1" ht="24.15" customHeight="1">
      <c r="A389" s="38"/>
      <c r="B389" s="171"/>
      <c r="C389" s="172" t="s">
        <v>636</v>
      </c>
      <c r="D389" s="172" t="s">
        <v>123</v>
      </c>
      <c r="E389" s="173" t="s">
        <v>637</v>
      </c>
      <c r="F389" s="174" t="s">
        <v>638</v>
      </c>
      <c r="G389" s="175" t="s">
        <v>391</v>
      </c>
      <c r="H389" s="176">
        <v>14</v>
      </c>
      <c r="I389" s="177"/>
      <c r="J389" s="178">
        <f>ROUND(I389*H389,2)</f>
        <v>0</v>
      </c>
      <c r="K389" s="174" t="s">
        <v>1</v>
      </c>
      <c r="L389" s="39"/>
      <c r="M389" s="179" t="s">
        <v>1</v>
      </c>
      <c r="N389" s="180" t="s">
        <v>41</v>
      </c>
      <c r="O389" s="77"/>
      <c r="P389" s="181">
        <f>O389*H389</f>
        <v>0</v>
      </c>
      <c r="Q389" s="181">
        <v>0.0043299999999999996</v>
      </c>
      <c r="R389" s="181">
        <f>Q389*H389</f>
        <v>0.060619999999999993</v>
      </c>
      <c r="S389" s="181">
        <v>0</v>
      </c>
      <c r="T389" s="182">
        <f>S389*H389</f>
        <v>0</v>
      </c>
      <c r="U389" s="38"/>
      <c r="V389" s="38"/>
      <c r="W389" s="38"/>
      <c r="X389" s="38"/>
      <c r="Y389" s="38"/>
      <c r="Z389" s="38"/>
      <c r="AA389" s="38"/>
      <c r="AB389" s="38"/>
      <c r="AC389" s="38"/>
      <c r="AD389" s="38"/>
      <c r="AE389" s="38"/>
      <c r="AR389" s="183" t="s">
        <v>277</v>
      </c>
      <c r="AT389" s="183" t="s">
        <v>123</v>
      </c>
      <c r="AU389" s="183" t="s">
        <v>86</v>
      </c>
      <c r="AY389" s="19" t="s">
        <v>120</v>
      </c>
      <c r="BE389" s="184">
        <f>IF(N389="základní",J389,0)</f>
        <v>0</v>
      </c>
      <c r="BF389" s="184">
        <f>IF(N389="snížená",J389,0)</f>
        <v>0</v>
      </c>
      <c r="BG389" s="184">
        <f>IF(N389="zákl. přenesená",J389,0)</f>
        <v>0</v>
      </c>
      <c r="BH389" s="184">
        <f>IF(N389="sníž. přenesená",J389,0)</f>
        <v>0</v>
      </c>
      <c r="BI389" s="184">
        <f>IF(N389="nulová",J389,0)</f>
        <v>0</v>
      </c>
      <c r="BJ389" s="19" t="s">
        <v>84</v>
      </c>
      <c r="BK389" s="184">
        <f>ROUND(I389*H389,2)</f>
        <v>0</v>
      </c>
      <c r="BL389" s="19" t="s">
        <v>277</v>
      </c>
      <c r="BM389" s="183" t="s">
        <v>639</v>
      </c>
    </row>
    <row r="390" s="13" customFormat="1">
      <c r="A390" s="13"/>
      <c r="B390" s="185"/>
      <c r="C390" s="13"/>
      <c r="D390" s="186" t="s">
        <v>130</v>
      </c>
      <c r="E390" s="187" t="s">
        <v>1</v>
      </c>
      <c r="F390" s="188" t="s">
        <v>640</v>
      </c>
      <c r="G390" s="13"/>
      <c r="H390" s="189">
        <v>14</v>
      </c>
      <c r="I390" s="190"/>
      <c r="J390" s="13"/>
      <c r="K390" s="13"/>
      <c r="L390" s="185"/>
      <c r="M390" s="191"/>
      <c r="N390" s="192"/>
      <c r="O390" s="192"/>
      <c r="P390" s="192"/>
      <c r="Q390" s="192"/>
      <c r="R390" s="192"/>
      <c r="S390" s="192"/>
      <c r="T390" s="193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187" t="s">
        <v>130</v>
      </c>
      <c r="AU390" s="187" t="s">
        <v>86</v>
      </c>
      <c r="AV390" s="13" t="s">
        <v>86</v>
      </c>
      <c r="AW390" s="13" t="s">
        <v>32</v>
      </c>
      <c r="AX390" s="13" t="s">
        <v>84</v>
      </c>
      <c r="AY390" s="187" t="s">
        <v>120</v>
      </c>
    </row>
    <row r="391" s="2" customFormat="1" ht="24.15" customHeight="1">
      <c r="A391" s="38"/>
      <c r="B391" s="171"/>
      <c r="C391" s="172" t="s">
        <v>641</v>
      </c>
      <c r="D391" s="172" t="s">
        <v>123</v>
      </c>
      <c r="E391" s="173" t="s">
        <v>642</v>
      </c>
      <c r="F391" s="174" t="s">
        <v>643</v>
      </c>
      <c r="G391" s="175" t="s">
        <v>391</v>
      </c>
      <c r="H391" s="176">
        <v>7</v>
      </c>
      <c r="I391" s="177"/>
      <c r="J391" s="178">
        <f>ROUND(I391*H391,2)</f>
        <v>0</v>
      </c>
      <c r="K391" s="174" t="s">
        <v>1</v>
      </c>
      <c r="L391" s="39"/>
      <c r="M391" s="179" t="s">
        <v>1</v>
      </c>
      <c r="N391" s="180" t="s">
        <v>41</v>
      </c>
      <c r="O391" s="77"/>
      <c r="P391" s="181">
        <f>O391*H391</f>
        <v>0</v>
      </c>
      <c r="Q391" s="181">
        <v>0.0045199999999999997</v>
      </c>
      <c r="R391" s="181">
        <f>Q391*H391</f>
        <v>0.031640000000000001</v>
      </c>
      <c r="S391" s="181">
        <v>0</v>
      </c>
      <c r="T391" s="182">
        <f>S391*H391</f>
        <v>0</v>
      </c>
      <c r="U391" s="38"/>
      <c r="V391" s="38"/>
      <c r="W391" s="38"/>
      <c r="X391" s="38"/>
      <c r="Y391" s="38"/>
      <c r="Z391" s="38"/>
      <c r="AA391" s="38"/>
      <c r="AB391" s="38"/>
      <c r="AC391" s="38"/>
      <c r="AD391" s="38"/>
      <c r="AE391" s="38"/>
      <c r="AR391" s="183" t="s">
        <v>277</v>
      </c>
      <c r="AT391" s="183" t="s">
        <v>123</v>
      </c>
      <c r="AU391" s="183" t="s">
        <v>86</v>
      </c>
      <c r="AY391" s="19" t="s">
        <v>120</v>
      </c>
      <c r="BE391" s="184">
        <f>IF(N391="základní",J391,0)</f>
        <v>0</v>
      </c>
      <c r="BF391" s="184">
        <f>IF(N391="snížená",J391,0)</f>
        <v>0</v>
      </c>
      <c r="BG391" s="184">
        <f>IF(N391="zákl. přenesená",J391,0)</f>
        <v>0</v>
      </c>
      <c r="BH391" s="184">
        <f>IF(N391="sníž. přenesená",J391,0)</f>
        <v>0</v>
      </c>
      <c r="BI391" s="184">
        <f>IF(N391="nulová",J391,0)</f>
        <v>0</v>
      </c>
      <c r="BJ391" s="19" t="s">
        <v>84</v>
      </c>
      <c r="BK391" s="184">
        <f>ROUND(I391*H391,2)</f>
        <v>0</v>
      </c>
      <c r="BL391" s="19" t="s">
        <v>277</v>
      </c>
      <c r="BM391" s="183" t="s">
        <v>644</v>
      </c>
    </row>
    <row r="392" s="13" customFormat="1">
      <c r="A392" s="13"/>
      <c r="B392" s="185"/>
      <c r="C392" s="13"/>
      <c r="D392" s="186" t="s">
        <v>130</v>
      </c>
      <c r="E392" s="187" t="s">
        <v>1</v>
      </c>
      <c r="F392" s="188" t="s">
        <v>645</v>
      </c>
      <c r="G392" s="13"/>
      <c r="H392" s="189">
        <v>7</v>
      </c>
      <c r="I392" s="190"/>
      <c r="J392" s="13"/>
      <c r="K392" s="13"/>
      <c r="L392" s="185"/>
      <c r="M392" s="191"/>
      <c r="N392" s="192"/>
      <c r="O392" s="192"/>
      <c r="P392" s="192"/>
      <c r="Q392" s="192"/>
      <c r="R392" s="192"/>
      <c r="S392" s="192"/>
      <c r="T392" s="193"/>
      <c r="U392" s="13"/>
      <c r="V392" s="13"/>
      <c r="W392" s="13"/>
      <c r="X392" s="13"/>
      <c r="Y392" s="13"/>
      <c r="Z392" s="13"/>
      <c r="AA392" s="13"/>
      <c r="AB392" s="13"/>
      <c r="AC392" s="13"/>
      <c r="AD392" s="13"/>
      <c r="AE392" s="13"/>
      <c r="AT392" s="187" t="s">
        <v>130</v>
      </c>
      <c r="AU392" s="187" t="s">
        <v>86</v>
      </c>
      <c r="AV392" s="13" t="s">
        <v>86</v>
      </c>
      <c r="AW392" s="13" t="s">
        <v>32</v>
      </c>
      <c r="AX392" s="13" t="s">
        <v>84</v>
      </c>
      <c r="AY392" s="187" t="s">
        <v>120</v>
      </c>
    </row>
    <row r="393" s="2" customFormat="1" ht="24.15" customHeight="1">
      <c r="A393" s="38"/>
      <c r="B393" s="171"/>
      <c r="C393" s="172" t="s">
        <v>646</v>
      </c>
      <c r="D393" s="172" t="s">
        <v>123</v>
      </c>
      <c r="E393" s="173" t="s">
        <v>647</v>
      </c>
      <c r="F393" s="174" t="s">
        <v>648</v>
      </c>
      <c r="G393" s="175" t="s">
        <v>391</v>
      </c>
      <c r="H393" s="176">
        <v>7</v>
      </c>
      <c r="I393" s="177"/>
      <c r="J393" s="178">
        <f>ROUND(I393*H393,2)</f>
        <v>0</v>
      </c>
      <c r="K393" s="174" t="s">
        <v>1</v>
      </c>
      <c r="L393" s="39"/>
      <c r="M393" s="179" t="s">
        <v>1</v>
      </c>
      <c r="N393" s="180" t="s">
        <v>41</v>
      </c>
      <c r="O393" s="77"/>
      <c r="P393" s="181">
        <f>O393*H393</f>
        <v>0</v>
      </c>
      <c r="Q393" s="181">
        <v>0.0035599999999999998</v>
      </c>
      <c r="R393" s="181">
        <f>Q393*H393</f>
        <v>0.024919999999999998</v>
      </c>
      <c r="S393" s="181">
        <v>0</v>
      </c>
      <c r="T393" s="182">
        <f>S393*H393</f>
        <v>0</v>
      </c>
      <c r="U393" s="38"/>
      <c r="V393" s="38"/>
      <c r="W393" s="38"/>
      <c r="X393" s="38"/>
      <c r="Y393" s="38"/>
      <c r="Z393" s="38"/>
      <c r="AA393" s="38"/>
      <c r="AB393" s="38"/>
      <c r="AC393" s="38"/>
      <c r="AD393" s="38"/>
      <c r="AE393" s="38"/>
      <c r="AR393" s="183" t="s">
        <v>277</v>
      </c>
      <c r="AT393" s="183" t="s">
        <v>123</v>
      </c>
      <c r="AU393" s="183" t="s">
        <v>86</v>
      </c>
      <c r="AY393" s="19" t="s">
        <v>120</v>
      </c>
      <c r="BE393" s="184">
        <f>IF(N393="základní",J393,0)</f>
        <v>0</v>
      </c>
      <c r="BF393" s="184">
        <f>IF(N393="snížená",J393,0)</f>
        <v>0</v>
      </c>
      <c r="BG393" s="184">
        <f>IF(N393="zákl. přenesená",J393,0)</f>
        <v>0</v>
      </c>
      <c r="BH393" s="184">
        <f>IF(N393="sníž. přenesená",J393,0)</f>
        <v>0</v>
      </c>
      <c r="BI393" s="184">
        <f>IF(N393="nulová",J393,0)</f>
        <v>0</v>
      </c>
      <c r="BJ393" s="19" t="s">
        <v>84</v>
      </c>
      <c r="BK393" s="184">
        <f>ROUND(I393*H393,2)</f>
        <v>0</v>
      </c>
      <c r="BL393" s="19" t="s">
        <v>277</v>
      </c>
      <c r="BM393" s="183" t="s">
        <v>649</v>
      </c>
    </row>
    <row r="394" s="13" customFormat="1">
      <c r="A394" s="13"/>
      <c r="B394" s="185"/>
      <c r="C394" s="13"/>
      <c r="D394" s="186" t="s">
        <v>130</v>
      </c>
      <c r="E394" s="187" t="s">
        <v>1</v>
      </c>
      <c r="F394" s="188" t="s">
        <v>650</v>
      </c>
      <c r="G394" s="13"/>
      <c r="H394" s="189">
        <v>7</v>
      </c>
      <c r="I394" s="190"/>
      <c r="J394" s="13"/>
      <c r="K394" s="13"/>
      <c r="L394" s="185"/>
      <c r="M394" s="191"/>
      <c r="N394" s="192"/>
      <c r="O394" s="192"/>
      <c r="P394" s="192"/>
      <c r="Q394" s="192"/>
      <c r="R394" s="192"/>
      <c r="S394" s="192"/>
      <c r="T394" s="193"/>
      <c r="U394" s="13"/>
      <c r="V394" s="13"/>
      <c r="W394" s="13"/>
      <c r="X394" s="13"/>
      <c r="Y394" s="13"/>
      <c r="Z394" s="13"/>
      <c r="AA394" s="13"/>
      <c r="AB394" s="13"/>
      <c r="AC394" s="13"/>
      <c r="AD394" s="13"/>
      <c r="AE394" s="13"/>
      <c r="AT394" s="187" t="s">
        <v>130</v>
      </c>
      <c r="AU394" s="187" t="s">
        <v>86</v>
      </c>
      <c r="AV394" s="13" t="s">
        <v>86</v>
      </c>
      <c r="AW394" s="13" t="s">
        <v>32</v>
      </c>
      <c r="AX394" s="13" t="s">
        <v>84</v>
      </c>
      <c r="AY394" s="187" t="s">
        <v>120</v>
      </c>
    </row>
    <row r="395" s="2" customFormat="1" ht="21.75" customHeight="1">
      <c r="A395" s="38"/>
      <c r="B395" s="171"/>
      <c r="C395" s="172" t="s">
        <v>651</v>
      </c>
      <c r="D395" s="172" t="s">
        <v>123</v>
      </c>
      <c r="E395" s="173" t="s">
        <v>652</v>
      </c>
      <c r="F395" s="174" t="s">
        <v>653</v>
      </c>
      <c r="G395" s="175" t="s">
        <v>391</v>
      </c>
      <c r="H395" s="176">
        <v>7</v>
      </c>
      <c r="I395" s="177"/>
      <c r="J395" s="178">
        <f>ROUND(I395*H395,2)</f>
        <v>0</v>
      </c>
      <c r="K395" s="174" t="s">
        <v>1</v>
      </c>
      <c r="L395" s="39"/>
      <c r="M395" s="179" t="s">
        <v>1</v>
      </c>
      <c r="N395" s="180" t="s">
        <v>41</v>
      </c>
      <c r="O395" s="77"/>
      <c r="P395" s="181">
        <f>O395*H395</f>
        <v>0</v>
      </c>
      <c r="Q395" s="181">
        <v>0.0028900000000000002</v>
      </c>
      <c r="R395" s="181">
        <f>Q395*H395</f>
        <v>0.020230000000000001</v>
      </c>
      <c r="S395" s="181">
        <v>0</v>
      </c>
      <c r="T395" s="182">
        <f>S395*H395</f>
        <v>0</v>
      </c>
      <c r="U395" s="38"/>
      <c r="V395" s="38"/>
      <c r="W395" s="38"/>
      <c r="X395" s="38"/>
      <c r="Y395" s="38"/>
      <c r="Z395" s="38"/>
      <c r="AA395" s="38"/>
      <c r="AB395" s="38"/>
      <c r="AC395" s="38"/>
      <c r="AD395" s="38"/>
      <c r="AE395" s="38"/>
      <c r="AR395" s="183" t="s">
        <v>277</v>
      </c>
      <c r="AT395" s="183" t="s">
        <v>123</v>
      </c>
      <c r="AU395" s="183" t="s">
        <v>86</v>
      </c>
      <c r="AY395" s="19" t="s">
        <v>120</v>
      </c>
      <c r="BE395" s="184">
        <f>IF(N395="základní",J395,0)</f>
        <v>0</v>
      </c>
      <c r="BF395" s="184">
        <f>IF(N395="snížená",J395,0)</f>
        <v>0</v>
      </c>
      <c r="BG395" s="184">
        <f>IF(N395="zákl. přenesená",J395,0)</f>
        <v>0</v>
      </c>
      <c r="BH395" s="184">
        <f>IF(N395="sníž. přenesená",J395,0)</f>
        <v>0</v>
      </c>
      <c r="BI395" s="184">
        <f>IF(N395="nulová",J395,0)</f>
        <v>0</v>
      </c>
      <c r="BJ395" s="19" t="s">
        <v>84</v>
      </c>
      <c r="BK395" s="184">
        <f>ROUND(I395*H395,2)</f>
        <v>0</v>
      </c>
      <c r="BL395" s="19" t="s">
        <v>277</v>
      </c>
      <c r="BM395" s="183" t="s">
        <v>654</v>
      </c>
    </row>
    <row r="396" s="13" customFormat="1">
      <c r="A396" s="13"/>
      <c r="B396" s="185"/>
      <c r="C396" s="13"/>
      <c r="D396" s="186" t="s">
        <v>130</v>
      </c>
      <c r="E396" s="187" t="s">
        <v>1</v>
      </c>
      <c r="F396" s="188" t="s">
        <v>655</v>
      </c>
      <c r="G396" s="13"/>
      <c r="H396" s="189">
        <v>7</v>
      </c>
      <c r="I396" s="190"/>
      <c r="J396" s="13"/>
      <c r="K396" s="13"/>
      <c r="L396" s="185"/>
      <c r="M396" s="191"/>
      <c r="N396" s="192"/>
      <c r="O396" s="192"/>
      <c r="P396" s="192"/>
      <c r="Q396" s="192"/>
      <c r="R396" s="192"/>
      <c r="S396" s="192"/>
      <c r="T396" s="193"/>
      <c r="U396" s="13"/>
      <c r="V396" s="13"/>
      <c r="W396" s="13"/>
      <c r="X396" s="13"/>
      <c r="Y396" s="13"/>
      <c r="Z396" s="13"/>
      <c r="AA396" s="13"/>
      <c r="AB396" s="13"/>
      <c r="AC396" s="13"/>
      <c r="AD396" s="13"/>
      <c r="AE396" s="13"/>
      <c r="AT396" s="187" t="s">
        <v>130</v>
      </c>
      <c r="AU396" s="187" t="s">
        <v>86</v>
      </c>
      <c r="AV396" s="13" t="s">
        <v>86</v>
      </c>
      <c r="AW396" s="13" t="s">
        <v>32</v>
      </c>
      <c r="AX396" s="13" t="s">
        <v>84</v>
      </c>
      <c r="AY396" s="187" t="s">
        <v>120</v>
      </c>
    </row>
    <row r="397" s="2" customFormat="1" ht="24.15" customHeight="1">
      <c r="A397" s="38"/>
      <c r="B397" s="171"/>
      <c r="C397" s="172" t="s">
        <v>656</v>
      </c>
      <c r="D397" s="172" t="s">
        <v>123</v>
      </c>
      <c r="E397" s="173" t="s">
        <v>657</v>
      </c>
      <c r="F397" s="174" t="s">
        <v>658</v>
      </c>
      <c r="G397" s="175" t="s">
        <v>391</v>
      </c>
      <c r="H397" s="176">
        <v>7</v>
      </c>
      <c r="I397" s="177"/>
      <c r="J397" s="178">
        <f>ROUND(I397*H397,2)</f>
        <v>0</v>
      </c>
      <c r="K397" s="174" t="s">
        <v>127</v>
      </c>
      <c r="L397" s="39"/>
      <c r="M397" s="179" t="s">
        <v>1</v>
      </c>
      <c r="N397" s="180" t="s">
        <v>41</v>
      </c>
      <c r="O397" s="77"/>
      <c r="P397" s="181">
        <f>O397*H397</f>
        <v>0</v>
      </c>
      <c r="Q397" s="181">
        <v>0.00233</v>
      </c>
      <c r="R397" s="181">
        <f>Q397*H397</f>
        <v>0.016310000000000002</v>
      </c>
      <c r="S397" s="181">
        <v>0</v>
      </c>
      <c r="T397" s="182">
        <f>S397*H397</f>
        <v>0</v>
      </c>
      <c r="U397" s="38"/>
      <c r="V397" s="38"/>
      <c r="W397" s="38"/>
      <c r="X397" s="38"/>
      <c r="Y397" s="38"/>
      <c r="Z397" s="38"/>
      <c r="AA397" s="38"/>
      <c r="AB397" s="38"/>
      <c r="AC397" s="38"/>
      <c r="AD397" s="38"/>
      <c r="AE397" s="38"/>
      <c r="AR397" s="183" t="s">
        <v>277</v>
      </c>
      <c r="AT397" s="183" t="s">
        <v>123</v>
      </c>
      <c r="AU397" s="183" t="s">
        <v>86</v>
      </c>
      <c r="AY397" s="19" t="s">
        <v>120</v>
      </c>
      <c r="BE397" s="184">
        <f>IF(N397="základní",J397,0)</f>
        <v>0</v>
      </c>
      <c r="BF397" s="184">
        <f>IF(N397="snížená",J397,0)</f>
        <v>0</v>
      </c>
      <c r="BG397" s="184">
        <f>IF(N397="zákl. přenesená",J397,0)</f>
        <v>0</v>
      </c>
      <c r="BH397" s="184">
        <f>IF(N397="sníž. přenesená",J397,0)</f>
        <v>0</v>
      </c>
      <c r="BI397" s="184">
        <f>IF(N397="nulová",J397,0)</f>
        <v>0</v>
      </c>
      <c r="BJ397" s="19" t="s">
        <v>84</v>
      </c>
      <c r="BK397" s="184">
        <f>ROUND(I397*H397,2)</f>
        <v>0</v>
      </c>
      <c r="BL397" s="19" t="s">
        <v>277</v>
      </c>
      <c r="BM397" s="183" t="s">
        <v>659</v>
      </c>
    </row>
    <row r="398" s="13" customFormat="1">
      <c r="A398" s="13"/>
      <c r="B398" s="185"/>
      <c r="C398" s="13"/>
      <c r="D398" s="186" t="s">
        <v>130</v>
      </c>
      <c r="E398" s="187" t="s">
        <v>1</v>
      </c>
      <c r="F398" s="188" t="s">
        <v>660</v>
      </c>
      <c r="G398" s="13"/>
      <c r="H398" s="189">
        <v>7</v>
      </c>
      <c r="I398" s="190"/>
      <c r="J398" s="13"/>
      <c r="K398" s="13"/>
      <c r="L398" s="185"/>
      <c r="M398" s="191"/>
      <c r="N398" s="192"/>
      <c r="O398" s="192"/>
      <c r="P398" s="192"/>
      <c r="Q398" s="192"/>
      <c r="R398" s="192"/>
      <c r="S398" s="192"/>
      <c r="T398" s="193"/>
      <c r="U398" s="13"/>
      <c r="V398" s="13"/>
      <c r="W398" s="13"/>
      <c r="X398" s="13"/>
      <c r="Y398" s="13"/>
      <c r="Z398" s="13"/>
      <c r="AA398" s="13"/>
      <c r="AB398" s="13"/>
      <c r="AC398" s="13"/>
      <c r="AD398" s="13"/>
      <c r="AE398" s="13"/>
      <c r="AT398" s="187" t="s">
        <v>130</v>
      </c>
      <c r="AU398" s="187" t="s">
        <v>86</v>
      </c>
      <c r="AV398" s="13" t="s">
        <v>86</v>
      </c>
      <c r="AW398" s="13" t="s">
        <v>32</v>
      </c>
      <c r="AX398" s="13" t="s">
        <v>84</v>
      </c>
      <c r="AY398" s="187" t="s">
        <v>120</v>
      </c>
    </row>
    <row r="399" s="2" customFormat="1" ht="24.15" customHeight="1">
      <c r="A399" s="38"/>
      <c r="B399" s="171"/>
      <c r="C399" s="172" t="s">
        <v>661</v>
      </c>
      <c r="D399" s="172" t="s">
        <v>123</v>
      </c>
      <c r="E399" s="173" t="s">
        <v>662</v>
      </c>
      <c r="F399" s="174" t="s">
        <v>663</v>
      </c>
      <c r="G399" s="175" t="s">
        <v>366</v>
      </c>
      <c r="H399" s="176">
        <v>1</v>
      </c>
      <c r="I399" s="177"/>
      <c r="J399" s="178">
        <f>ROUND(I399*H399,2)</f>
        <v>0</v>
      </c>
      <c r="K399" s="174" t="s">
        <v>127</v>
      </c>
      <c r="L399" s="39"/>
      <c r="M399" s="179" t="s">
        <v>1</v>
      </c>
      <c r="N399" s="180" t="s">
        <v>41</v>
      </c>
      <c r="O399" s="77"/>
      <c r="P399" s="181">
        <f>O399*H399</f>
        <v>0</v>
      </c>
      <c r="Q399" s="181">
        <v>0.00031</v>
      </c>
      <c r="R399" s="181">
        <f>Q399*H399</f>
        <v>0.00031</v>
      </c>
      <c r="S399" s="181">
        <v>0</v>
      </c>
      <c r="T399" s="182">
        <f>S399*H399</f>
        <v>0</v>
      </c>
      <c r="U399" s="38"/>
      <c r="V399" s="38"/>
      <c r="W399" s="38"/>
      <c r="X399" s="38"/>
      <c r="Y399" s="38"/>
      <c r="Z399" s="38"/>
      <c r="AA399" s="38"/>
      <c r="AB399" s="38"/>
      <c r="AC399" s="38"/>
      <c r="AD399" s="38"/>
      <c r="AE399" s="38"/>
      <c r="AR399" s="183" t="s">
        <v>277</v>
      </c>
      <c r="AT399" s="183" t="s">
        <v>123</v>
      </c>
      <c r="AU399" s="183" t="s">
        <v>86</v>
      </c>
      <c r="AY399" s="19" t="s">
        <v>120</v>
      </c>
      <c r="BE399" s="184">
        <f>IF(N399="základní",J399,0)</f>
        <v>0</v>
      </c>
      <c r="BF399" s="184">
        <f>IF(N399="snížená",J399,0)</f>
        <v>0</v>
      </c>
      <c r="BG399" s="184">
        <f>IF(N399="zákl. přenesená",J399,0)</f>
        <v>0</v>
      </c>
      <c r="BH399" s="184">
        <f>IF(N399="sníž. přenesená",J399,0)</f>
        <v>0</v>
      </c>
      <c r="BI399" s="184">
        <f>IF(N399="nulová",J399,0)</f>
        <v>0</v>
      </c>
      <c r="BJ399" s="19" t="s">
        <v>84</v>
      </c>
      <c r="BK399" s="184">
        <f>ROUND(I399*H399,2)</f>
        <v>0</v>
      </c>
      <c r="BL399" s="19" t="s">
        <v>277</v>
      </c>
      <c r="BM399" s="183" t="s">
        <v>664</v>
      </c>
    </row>
    <row r="400" s="2" customFormat="1" ht="24.15" customHeight="1">
      <c r="A400" s="38"/>
      <c r="B400" s="171"/>
      <c r="C400" s="172" t="s">
        <v>665</v>
      </c>
      <c r="D400" s="172" t="s">
        <v>123</v>
      </c>
      <c r="E400" s="173" t="s">
        <v>666</v>
      </c>
      <c r="F400" s="174" t="s">
        <v>667</v>
      </c>
      <c r="G400" s="175" t="s">
        <v>391</v>
      </c>
      <c r="H400" s="176">
        <v>3</v>
      </c>
      <c r="I400" s="177"/>
      <c r="J400" s="178">
        <f>ROUND(I400*H400,2)</f>
        <v>0</v>
      </c>
      <c r="K400" s="174" t="s">
        <v>127</v>
      </c>
      <c r="L400" s="39"/>
      <c r="M400" s="179" t="s">
        <v>1</v>
      </c>
      <c r="N400" s="180" t="s">
        <v>41</v>
      </c>
      <c r="O400" s="77"/>
      <c r="P400" s="181">
        <f>O400*H400</f>
        <v>0</v>
      </c>
      <c r="Q400" s="181">
        <v>0.00097000000000000005</v>
      </c>
      <c r="R400" s="181">
        <f>Q400*H400</f>
        <v>0.0029100000000000003</v>
      </c>
      <c r="S400" s="181">
        <v>0</v>
      </c>
      <c r="T400" s="182">
        <f>S400*H400</f>
        <v>0</v>
      </c>
      <c r="U400" s="38"/>
      <c r="V400" s="38"/>
      <c r="W400" s="38"/>
      <c r="X400" s="38"/>
      <c r="Y400" s="38"/>
      <c r="Z400" s="38"/>
      <c r="AA400" s="38"/>
      <c r="AB400" s="38"/>
      <c r="AC400" s="38"/>
      <c r="AD400" s="38"/>
      <c r="AE400" s="38"/>
      <c r="AR400" s="183" t="s">
        <v>277</v>
      </c>
      <c r="AT400" s="183" t="s">
        <v>123</v>
      </c>
      <c r="AU400" s="183" t="s">
        <v>86</v>
      </c>
      <c r="AY400" s="19" t="s">
        <v>120</v>
      </c>
      <c r="BE400" s="184">
        <f>IF(N400="základní",J400,0)</f>
        <v>0</v>
      </c>
      <c r="BF400" s="184">
        <f>IF(N400="snížená",J400,0)</f>
        <v>0</v>
      </c>
      <c r="BG400" s="184">
        <f>IF(N400="zákl. přenesená",J400,0)</f>
        <v>0</v>
      </c>
      <c r="BH400" s="184">
        <f>IF(N400="sníž. přenesená",J400,0)</f>
        <v>0</v>
      </c>
      <c r="BI400" s="184">
        <f>IF(N400="nulová",J400,0)</f>
        <v>0</v>
      </c>
      <c r="BJ400" s="19" t="s">
        <v>84</v>
      </c>
      <c r="BK400" s="184">
        <f>ROUND(I400*H400,2)</f>
        <v>0</v>
      </c>
      <c r="BL400" s="19" t="s">
        <v>277</v>
      </c>
      <c r="BM400" s="183" t="s">
        <v>668</v>
      </c>
    </row>
    <row r="401" s="13" customFormat="1">
      <c r="A401" s="13"/>
      <c r="B401" s="185"/>
      <c r="C401" s="13"/>
      <c r="D401" s="186" t="s">
        <v>130</v>
      </c>
      <c r="E401" s="187" t="s">
        <v>1</v>
      </c>
      <c r="F401" s="188" t="s">
        <v>669</v>
      </c>
      <c r="G401" s="13"/>
      <c r="H401" s="189">
        <v>3</v>
      </c>
      <c r="I401" s="190"/>
      <c r="J401" s="13"/>
      <c r="K401" s="13"/>
      <c r="L401" s="185"/>
      <c r="M401" s="191"/>
      <c r="N401" s="192"/>
      <c r="O401" s="192"/>
      <c r="P401" s="192"/>
      <c r="Q401" s="192"/>
      <c r="R401" s="192"/>
      <c r="S401" s="192"/>
      <c r="T401" s="193"/>
      <c r="U401" s="13"/>
      <c r="V401" s="13"/>
      <c r="W401" s="13"/>
      <c r="X401" s="13"/>
      <c r="Y401" s="13"/>
      <c r="Z401" s="13"/>
      <c r="AA401" s="13"/>
      <c r="AB401" s="13"/>
      <c r="AC401" s="13"/>
      <c r="AD401" s="13"/>
      <c r="AE401" s="13"/>
      <c r="AT401" s="187" t="s">
        <v>130</v>
      </c>
      <c r="AU401" s="187" t="s">
        <v>86</v>
      </c>
      <c r="AV401" s="13" t="s">
        <v>86</v>
      </c>
      <c r="AW401" s="13" t="s">
        <v>32</v>
      </c>
      <c r="AX401" s="13" t="s">
        <v>84</v>
      </c>
      <c r="AY401" s="187" t="s">
        <v>120</v>
      </c>
    </row>
    <row r="402" s="2" customFormat="1" ht="24.15" customHeight="1">
      <c r="A402" s="38"/>
      <c r="B402" s="171"/>
      <c r="C402" s="172" t="s">
        <v>670</v>
      </c>
      <c r="D402" s="172" t="s">
        <v>123</v>
      </c>
      <c r="E402" s="173" t="s">
        <v>671</v>
      </c>
      <c r="F402" s="174" t="s">
        <v>672</v>
      </c>
      <c r="G402" s="175" t="s">
        <v>527</v>
      </c>
      <c r="H402" s="233"/>
      <c r="I402" s="177"/>
      <c r="J402" s="178">
        <f>ROUND(I402*H402,2)</f>
        <v>0</v>
      </c>
      <c r="K402" s="174" t="s">
        <v>127</v>
      </c>
      <c r="L402" s="39"/>
      <c r="M402" s="179" t="s">
        <v>1</v>
      </c>
      <c r="N402" s="180" t="s">
        <v>41</v>
      </c>
      <c r="O402" s="77"/>
      <c r="P402" s="181">
        <f>O402*H402</f>
        <v>0</v>
      </c>
      <c r="Q402" s="181">
        <v>0</v>
      </c>
      <c r="R402" s="181">
        <f>Q402*H402</f>
        <v>0</v>
      </c>
      <c r="S402" s="181">
        <v>0</v>
      </c>
      <c r="T402" s="182">
        <f>S402*H402</f>
        <v>0</v>
      </c>
      <c r="U402" s="38"/>
      <c r="V402" s="38"/>
      <c r="W402" s="38"/>
      <c r="X402" s="38"/>
      <c r="Y402" s="38"/>
      <c r="Z402" s="38"/>
      <c r="AA402" s="38"/>
      <c r="AB402" s="38"/>
      <c r="AC402" s="38"/>
      <c r="AD402" s="38"/>
      <c r="AE402" s="38"/>
      <c r="AR402" s="183" t="s">
        <v>277</v>
      </c>
      <c r="AT402" s="183" t="s">
        <v>123</v>
      </c>
      <c r="AU402" s="183" t="s">
        <v>86</v>
      </c>
      <c r="AY402" s="19" t="s">
        <v>120</v>
      </c>
      <c r="BE402" s="184">
        <f>IF(N402="základní",J402,0)</f>
        <v>0</v>
      </c>
      <c r="BF402" s="184">
        <f>IF(N402="snížená",J402,0)</f>
        <v>0</v>
      </c>
      <c r="BG402" s="184">
        <f>IF(N402="zákl. přenesená",J402,0)</f>
        <v>0</v>
      </c>
      <c r="BH402" s="184">
        <f>IF(N402="sníž. přenesená",J402,0)</f>
        <v>0</v>
      </c>
      <c r="BI402" s="184">
        <f>IF(N402="nulová",J402,0)</f>
        <v>0</v>
      </c>
      <c r="BJ402" s="19" t="s">
        <v>84</v>
      </c>
      <c r="BK402" s="184">
        <f>ROUND(I402*H402,2)</f>
        <v>0</v>
      </c>
      <c r="BL402" s="19" t="s">
        <v>277</v>
      </c>
      <c r="BM402" s="183" t="s">
        <v>673</v>
      </c>
    </row>
    <row r="403" s="12" customFormat="1" ht="22.8" customHeight="1">
      <c r="A403" s="12"/>
      <c r="B403" s="158"/>
      <c r="C403" s="12"/>
      <c r="D403" s="159" t="s">
        <v>75</v>
      </c>
      <c r="E403" s="169" t="s">
        <v>674</v>
      </c>
      <c r="F403" s="169" t="s">
        <v>675</v>
      </c>
      <c r="G403" s="12"/>
      <c r="H403" s="12"/>
      <c r="I403" s="161"/>
      <c r="J403" s="170">
        <f>BK403</f>
        <v>0</v>
      </c>
      <c r="K403" s="12"/>
      <c r="L403" s="158"/>
      <c r="M403" s="163"/>
      <c r="N403" s="164"/>
      <c r="O403" s="164"/>
      <c r="P403" s="165">
        <f>SUM(P404:P410)</f>
        <v>0</v>
      </c>
      <c r="Q403" s="164"/>
      <c r="R403" s="165">
        <f>SUM(R404:R410)</f>
        <v>0.041783280000000006</v>
      </c>
      <c r="S403" s="164"/>
      <c r="T403" s="166">
        <f>SUM(T404:T410)</f>
        <v>0</v>
      </c>
      <c r="U403" s="12"/>
      <c r="V403" s="12"/>
      <c r="W403" s="12"/>
      <c r="X403" s="12"/>
      <c r="Y403" s="12"/>
      <c r="Z403" s="12"/>
      <c r="AA403" s="12"/>
      <c r="AB403" s="12"/>
      <c r="AC403" s="12"/>
      <c r="AD403" s="12"/>
      <c r="AE403" s="12"/>
      <c r="AR403" s="159" t="s">
        <v>86</v>
      </c>
      <c r="AT403" s="167" t="s">
        <v>75</v>
      </c>
      <c r="AU403" s="167" t="s">
        <v>84</v>
      </c>
      <c r="AY403" s="159" t="s">
        <v>120</v>
      </c>
      <c r="BK403" s="168">
        <f>SUM(BK404:BK410)</f>
        <v>0</v>
      </c>
    </row>
    <row r="404" s="2" customFormat="1" ht="24.15" customHeight="1">
      <c r="A404" s="38"/>
      <c r="B404" s="171"/>
      <c r="C404" s="172" t="s">
        <v>676</v>
      </c>
      <c r="D404" s="172" t="s">
        <v>123</v>
      </c>
      <c r="E404" s="173" t="s">
        <v>677</v>
      </c>
      <c r="F404" s="174" t="s">
        <v>678</v>
      </c>
      <c r="G404" s="175" t="s">
        <v>254</v>
      </c>
      <c r="H404" s="176">
        <v>4.0800000000000001</v>
      </c>
      <c r="I404" s="177"/>
      <c r="J404" s="178">
        <f>ROUND(I404*H404,2)</f>
        <v>0</v>
      </c>
      <c r="K404" s="174" t="s">
        <v>127</v>
      </c>
      <c r="L404" s="39"/>
      <c r="M404" s="179" t="s">
        <v>1</v>
      </c>
      <c r="N404" s="180" t="s">
        <v>41</v>
      </c>
      <c r="O404" s="77"/>
      <c r="P404" s="181">
        <f>O404*H404</f>
        <v>0</v>
      </c>
      <c r="Q404" s="181">
        <v>0</v>
      </c>
      <c r="R404" s="181">
        <f>Q404*H404</f>
        <v>0</v>
      </c>
      <c r="S404" s="181">
        <v>0</v>
      </c>
      <c r="T404" s="182">
        <f>S404*H404</f>
        <v>0</v>
      </c>
      <c r="U404" s="38"/>
      <c r="V404" s="38"/>
      <c r="W404" s="38"/>
      <c r="X404" s="38"/>
      <c r="Y404" s="38"/>
      <c r="Z404" s="38"/>
      <c r="AA404" s="38"/>
      <c r="AB404" s="38"/>
      <c r="AC404" s="38"/>
      <c r="AD404" s="38"/>
      <c r="AE404" s="38"/>
      <c r="AR404" s="183" t="s">
        <v>277</v>
      </c>
      <c r="AT404" s="183" t="s">
        <v>123</v>
      </c>
      <c r="AU404" s="183" t="s">
        <v>86</v>
      </c>
      <c r="AY404" s="19" t="s">
        <v>120</v>
      </c>
      <c r="BE404" s="184">
        <f>IF(N404="základní",J404,0)</f>
        <v>0</v>
      </c>
      <c r="BF404" s="184">
        <f>IF(N404="snížená",J404,0)</f>
        <v>0</v>
      </c>
      <c r="BG404" s="184">
        <f>IF(N404="zákl. přenesená",J404,0)</f>
        <v>0</v>
      </c>
      <c r="BH404" s="184">
        <f>IF(N404="sníž. přenesená",J404,0)</f>
        <v>0</v>
      </c>
      <c r="BI404" s="184">
        <f>IF(N404="nulová",J404,0)</f>
        <v>0</v>
      </c>
      <c r="BJ404" s="19" t="s">
        <v>84</v>
      </c>
      <c r="BK404" s="184">
        <f>ROUND(I404*H404,2)</f>
        <v>0</v>
      </c>
      <c r="BL404" s="19" t="s">
        <v>277</v>
      </c>
      <c r="BM404" s="183" t="s">
        <v>679</v>
      </c>
    </row>
    <row r="405" s="15" customFormat="1">
      <c r="A405" s="15"/>
      <c r="B405" s="208"/>
      <c r="C405" s="15"/>
      <c r="D405" s="186" t="s">
        <v>130</v>
      </c>
      <c r="E405" s="209" t="s">
        <v>1</v>
      </c>
      <c r="F405" s="210" t="s">
        <v>680</v>
      </c>
      <c r="G405" s="15"/>
      <c r="H405" s="209" t="s">
        <v>1</v>
      </c>
      <c r="I405" s="211"/>
      <c r="J405" s="15"/>
      <c r="K405" s="15"/>
      <c r="L405" s="208"/>
      <c r="M405" s="212"/>
      <c r="N405" s="213"/>
      <c r="O405" s="213"/>
      <c r="P405" s="213"/>
      <c r="Q405" s="213"/>
      <c r="R405" s="213"/>
      <c r="S405" s="213"/>
      <c r="T405" s="214"/>
      <c r="U405" s="15"/>
      <c r="V405" s="15"/>
      <c r="W405" s="15"/>
      <c r="X405" s="15"/>
      <c r="Y405" s="15"/>
      <c r="Z405" s="15"/>
      <c r="AA405" s="15"/>
      <c r="AB405" s="15"/>
      <c r="AC405" s="15"/>
      <c r="AD405" s="15"/>
      <c r="AE405" s="15"/>
      <c r="AT405" s="209" t="s">
        <v>130</v>
      </c>
      <c r="AU405" s="209" t="s">
        <v>86</v>
      </c>
      <c r="AV405" s="15" t="s">
        <v>84</v>
      </c>
      <c r="AW405" s="15" t="s">
        <v>32</v>
      </c>
      <c r="AX405" s="15" t="s">
        <v>76</v>
      </c>
      <c r="AY405" s="209" t="s">
        <v>120</v>
      </c>
    </row>
    <row r="406" s="13" customFormat="1">
      <c r="A406" s="13"/>
      <c r="B406" s="185"/>
      <c r="C406" s="13"/>
      <c r="D406" s="186" t="s">
        <v>130</v>
      </c>
      <c r="E406" s="187" t="s">
        <v>1</v>
      </c>
      <c r="F406" s="188" t="s">
        <v>681</v>
      </c>
      <c r="G406" s="13"/>
      <c r="H406" s="189">
        <v>4.0800000000000001</v>
      </c>
      <c r="I406" s="190"/>
      <c r="J406" s="13"/>
      <c r="K406" s="13"/>
      <c r="L406" s="185"/>
      <c r="M406" s="191"/>
      <c r="N406" s="192"/>
      <c r="O406" s="192"/>
      <c r="P406" s="192"/>
      <c r="Q406" s="192"/>
      <c r="R406" s="192"/>
      <c r="S406" s="192"/>
      <c r="T406" s="193"/>
      <c r="U406" s="13"/>
      <c r="V406" s="13"/>
      <c r="W406" s="13"/>
      <c r="X406" s="13"/>
      <c r="Y406" s="13"/>
      <c r="Z406" s="13"/>
      <c r="AA406" s="13"/>
      <c r="AB406" s="13"/>
      <c r="AC406" s="13"/>
      <c r="AD406" s="13"/>
      <c r="AE406" s="13"/>
      <c r="AT406" s="187" t="s">
        <v>130</v>
      </c>
      <c r="AU406" s="187" t="s">
        <v>86</v>
      </c>
      <c r="AV406" s="13" t="s">
        <v>86</v>
      </c>
      <c r="AW406" s="13" t="s">
        <v>32</v>
      </c>
      <c r="AX406" s="13" t="s">
        <v>76</v>
      </c>
      <c r="AY406" s="187" t="s">
        <v>120</v>
      </c>
    </row>
    <row r="407" s="14" customFormat="1">
      <c r="A407" s="14"/>
      <c r="B407" s="194"/>
      <c r="C407" s="14"/>
      <c r="D407" s="186" t="s">
        <v>130</v>
      </c>
      <c r="E407" s="195" t="s">
        <v>181</v>
      </c>
      <c r="F407" s="196" t="s">
        <v>133</v>
      </c>
      <c r="G407" s="14"/>
      <c r="H407" s="197">
        <v>4.0800000000000001</v>
      </c>
      <c r="I407" s="198"/>
      <c r="J407" s="14"/>
      <c r="K407" s="14"/>
      <c r="L407" s="194"/>
      <c r="M407" s="199"/>
      <c r="N407" s="200"/>
      <c r="O407" s="200"/>
      <c r="P407" s="200"/>
      <c r="Q407" s="200"/>
      <c r="R407" s="200"/>
      <c r="S407" s="200"/>
      <c r="T407" s="201"/>
      <c r="U407" s="14"/>
      <c r="V407" s="14"/>
      <c r="W407" s="14"/>
      <c r="X407" s="14"/>
      <c r="Y407" s="14"/>
      <c r="Z407" s="14"/>
      <c r="AA407" s="14"/>
      <c r="AB407" s="14"/>
      <c r="AC407" s="14"/>
      <c r="AD407" s="14"/>
      <c r="AE407" s="14"/>
      <c r="AT407" s="195" t="s">
        <v>130</v>
      </c>
      <c r="AU407" s="195" t="s">
        <v>86</v>
      </c>
      <c r="AV407" s="14" t="s">
        <v>128</v>
      </c>
      <c r="AW407" s="14" t="s">
        <v>32</v>
      </c>
      <c r="AX407" s="14" t="s">
        <v>84</v>
      </c>
      <c r="AY407" s="195" t="s">
        <v>120</v>
      </c>
    </row>
    <row r="408" s="2" customFormat="1" ht="16.5" customHeight="1">
      <c r="A408" s="38"/>
      <c r="B408" s="171"/>
      <c r="C408" s="215" t="s">
        <v>682</v>
      </c>
      <c r="D408" s="215" t="s">
        <v>372</v>
      </c>
      <c r="E408" s="216" t="s">
        <v>683</v>
      </c>
      <c r="F408" s="217" t="s">
        <v>684</v>
      </c>
      <c r="G408" s="218" t="s">
        <v>254</v>
      </c>
      <c r="H408" s="219">
        <v>4.4880000000000004</v>
      </c>
      <c r="I408" s="220"/>
      <c r="J408" s="221">
        <f>ROUND(I408*H408,2)</f>
        <v>0</v>
      </c>
      <c r="K408" s="217" t="s">
        <v>1</v>
      </c>
      <c r="L408" s="222"/>
      <c r="M408" s="223" t="s">
        <v>1</v>
      </c>
      <c r="N408" s="224" t="s">
        <v>41</v>
      </c>
      <c r="O408" s="77"/>
      <c r="P408" s="181">
        <f>O408*H408</f>
        <v>0</v>
      </c>
      <c r="Q408" s="181">
        <v>0.0093100000000000006</v>
      </c>
      <c r="R408" s="181">
        <f>Q408*H408</f>
        <v>0.041783280000000006</v>
      </c>
      <c r="S408" s="181">
        <v>0</v>
      </c>
      <c r="T408" s="182">
        <f>S408*H408</f>
        <v>0</v>
      </c>
      <c r="U408" s="38"/>
      <c r="V408" s="38"/>
      <c r="W408" s="38"/>
      <c r="X408" s="38"/>
      <c r="Y408" s="38"/>
      <c r="Z408" s="38"/>
      <c r="AA408" s="38"/>
      <c r="AB408" s="38"/>
      <c r="AC408" s="38"/>
      <c r="AD408" s="38"/>
      <c r="AE408" s="38"/>
      <c r="AR408" s="183" t="s">
        <v>363</v>
      </c>
      <c r="AT408" s="183" t="s">
        <v>372</v>
      </c>
      <c r="AU408" s="183" t="s">
        <v>86</v>
      </c>
      <c r="AY408" s="19" t="s">
        <v>120</v>
      </c>
      <c r="BE408" s="184">
        <f>IF(N408="základní",J408,0)</f>
        <v>0</v>
      </c>
      <c r="BF408" s="184">
        <f>IF(N408="snížená",J408,0)</f>
        <v>0</v>
      </c>
      <c r="BG408" s="184">
        <f>IF(N408="zákl. přenesená",J408,0)</f>
        <v>0</v>
      </c>
      <c r="BH408" s="184">
        <f>IF(N408="sníž. přenesená",J408,0)</f>
        <v>0</v>
      </c>
      <c r="BI408" s="184">
        <f>IF(N408="nulová",J408,0)</f>
        <v>0</v>
      </c>
      <c r="BJ408" s="19" t="s">
        <v>84</v>
      </c>
      <c r="BK408" s="184">
        <f>ROUND(I408*H408,2)</f>
        <v>0</v>
      </c>
      <c r="BL408" s="19" t="s">
        <v>277</v>
      </c>
      <c r="BM408" s="183" t="s">
        <v>685</v>
      </c>
    </row>
    <row r="409" s="13" customFormat="1">
      <c r="A409" s="13"/>
      <c r="B409" s="185"/>
      <c r="C409" s="13"/>
      <c r="D409" s="186" t="s">
        <v>130</v>
      </c>
      <c r="E409" s="187" t="s">
        <v>1</v>
      </c>
      <c r="F409" s="188" t="s">
        <v>686</v>
      </c>
      <c r="G409" s="13"/>
      <c r="H409" s="189">
        <v>4.4880000000000004</v>
      </c>
      <c r="I409" s="190"/>
      <c r="J409" s="13"/>
      <c r="K409" s="13"/>
      <c r="L409" s="185"/>
      <c r="M409" s="191"/>
      <c r="N409" s="192"/>
      <c r="O409" s="192"/>
      <c r="P409" s="192"/>
      <c r="Q409" s="192"/>
      <c r="R409" s="192"/>
      <c r="S409" s="192"/>
      <c r="T409" s="193"/>
      <c r="U409" s="13"/>
      <c r="V409" s="13"/>
      <c r="W409" s="13"/>
      <c r="X409" s="13"/>
      <c r="Y409" s="13"/>
      <c r="Z409" s="13"/>
      <c r="AA409" s="13"/>
      <c r="AB409" s="13"/>
      <c r="AC409" s="13"/>
      <c r="AD409" s="13"/>
      <c r="AE409" s="13"/>
      <c r="AT409" s="187" t="s">
        <v>130</v>
      </c>
      <c r="AU409" s="187" t="s">
        <v>86</v>
      </c>
      <c r="AV409" s="13" t="s">
        <v>86</v>
      </c>
      <c r="AW409" s="13" t="s">
        <v>32</v>
      </c>
      <c r="AX409" s="13" t="s">
        <v>84</v>
      </c>
      <c r="AY409" s="187" t="s">
        <v>120</v>
      </c>
    </row>
    <row r="410" s="2" customFormat="1" ht="24.15" customHeight="1">
      <c r="A410" s="38"/>
      <c r="B410" s="171"/>
      <c r="C410" s="172" t="s">
        <v>687</v>
      </c>
      <c r="D410" s="172" t="s">
        <v>123</v>
      </c>
      <c r="E410" s="173" t="s">
        <v>688</v>
      </c>
      <c r="F410" s="174" t="s">
        <v>689</v>
      </c>
      <c r="G410" s="175" t="s">
        <v>527</v>
      </c>
      <c r="H410" s="233"/>
      <c r="I410" s="177"/>
      <c r="J410" s="178">
        <f>ROUND(I410*H410,2)</f>
        <v>0</v>
      </c>
      <c r="K410" s="174" t="s">
        <v>127</v>
      </c>
      <c r="L410" s="39"/>
      <c r="M410" s="179" t="s">
        <v>1</v>
      </c>
      <c r="N410" s="180" t="s">
        <v>41</v>
      </c>
      <c r="O410" s="77"/>
      <c r="P410" s="181">
        <f>O410*H410</f>
        <v>0</v>
      </c>
      <c r="Q410" s="181">
        <v>0</v>
      </c>
      <c r="R410" s="181">
        <f>Q410*H410</f>
        <v>0</v>
      </c>
      <c r="S410" s="181">
        <v>0</v>
      </c>
      <c r="T410" s="182">
        <f>S410*H410</f>
        <v>0</v>
      </c>
      <c r="U410" s="38"/>
      <c r="V410" s="38"/>
      <c r="W410" s="38"/>
      <c r="X410" s="38"/>
      <c r="Y410" s="38"/>
      <c r="Z410" s="38"/>
      <c r="AA410" s="38"/>
      <c r="AB410" s="38"/>
      <c r="AC410" s="38"/>
      <c r="AD410" s="38"/>
      <c r="AE410" s="38"/>
      <c r="AR410" s="183" t="s">
        <v>277</v>
      </c>
      <c r="AT410" s="183" t="s">
        <v>123</v>
      </c>
      <c r="AU410" s="183" t="s">
        <v>86</v>
      </c>
      <c r="AY410" s="19" t="s">
        <v>120</v>
      </c>
      <c r="BE410" s="184">
        <f>IF(N410="základní",J410,0)</f>
        <v>0</v>
      </c>
      <c r="BF410" s="184">
        <f>IF(N410="snížená",J410,0)</f>
        <v>0</v>
      </c>
      <c r="BG410" s="184">
        <f>IF(N410="zákl. přenesená",J410,0)</f>
        <v>0</v>
      </c>
      <c r="BH410" s="184">
        <f>IF(N410="sníž. přenesená",J410,0)</f>
        <v>0</v>
      </c>
      <c r="BI410" s="184">
        <f>IF(N410="nulová",J410,0)</f>
        <v>0</v>
      </c>
      <c r="BJ410" s="19" t="s">
        <v>84</v>
      </c>
      <c r="BK410" s="184">
        <f>ROUND(I410*H410,2)</f>
        <v>0</v>
      </c>
      <c r="BL410" s="19" t="s">
        <v>277</v>
      </c>
      <c r="BM410" s="183" t="s">
        <v>690</v>
      </c>
    </row>
    <row r="411" s="12" customFormat="1" ht="22.8" customHeight="1">
      <c r="A411" s="12"/>
      <c r="B411" s="158"/>
      <c r="C411" s="12"/>
      <c r="D411" s="159" t="s">
        <v>75</v>
      </c>
      <c r="E411" s="169" t="s">
        <v>691</v>
      </c>
      <c r="F411" s="169" t="s">
        <v>692</v>
      </c>
      <c r="G411" s="12"/>
      <c r="H411" s="12"/>
      <c r="I411" s="161"/>
      <c r="J411" s="170">
        <f>BK411</f>
        <v>0</v>
      </c>
      <c r="K411" s="12"/>
      <c r="L411" s="158"/>
      <c r="M411" s="163"/>
      <c r="N411" s="164"/>
      <c r="O411" s="164"/>
      <c r="P411" s="165">
        <f>SUM(P412:P416)</f>
        <v>0</v>
      </c>
      <c r="Q411" s="164"/>
      <c r="R411" s="165">
        <f>SUM(R412:R416)</f>
        <v>0</v>
      </c>
      <c r="S411" s="164"/>
      <c r="T411" s="166">
        <f>SUM(T412:T416)</f>
        <v>0</v>
      </c>
      <c r="U411" s="12"/>
      <c r="V411" s="12"/>
      <c r="W411" s="12"/>
      <c r="X411" s="12"/>
      <c r="Y411" s="12"/>
      <c r="Z411" s="12"/>
      <c r="AA411" s="12"/>
      <c r="AB411" s="12"/>
      <c r="AC411" s="12"/>
      <c r="AD411" s="12"/>
      <c r="AE411" s="12"/>
      <c r="AR411" s="159" t="s">
        <v>86</v>
      </c>
      <c r="AT411" s="167" t="s">
        <v>75</v>
      </c>
      <c r="AU411" s="167" t="s">
        <v>84</v>
      </c>
      <c r="AY411" s="159" t="s">
        <v>120</v>
      </c>
      <c r="BK411" s="168">
        <f>SUM(BK412:BK416)</f>
        <v>0</v>
      </c>
    </row>
    <row r="412" s="2" customFormat="1" ht="24.15" customHeight="1">
      <c r="A412" s="38"/>
      <c r="B412" s="171"/>
      <c r="C412" s="172" t="s">
        <v>693</v>
      </c>
      <c r="D412" s="172" t="s">
        <v>123</v>
      </c>
      <c r="E412" s="173" t="s">
        <v>694</v>
      </c>
      <c r="F412" s="174" t="s">
        <v>695</v>
      </c>
      <c r="G412" s="175" t="s">
        <v>696</v>
      </c>
      <c r="H412" s="176">
        <v>1</v>
      </c>
      <c r="I412" s="177"/>
      <c r="J412" s="178">
        <f>ROUND(I412*H412,2)</f>
        <v>0</v>
      </c>
      <c r="K412" s="174" t="s">
        <v>1</v>
      </c>
      <c r="L412" s="39"/>
      <c r="M412" s="179" t="s">
        <v>1</v>
      </c>
      <c r="N412" s="180" t="s">
        <v>41</v>
      </c>
      <c r="O412" s="77"/>
      <c r="P412" s="181">
        <f>O412*H412</f>
        <v>0</v>
      </c>
      <c r="Q412" s="181">
        <v>0</v>
      </c>
      <c r="R412" s="181">
        <f>Q412*H412</f>
        <v>0</v>
      </c>
      <c r="S412" s="181">
        <v>0</v>
      </c>
      <c r="T412" s="182">
        <f>S412*H412</f>
        <v>0</v>
      </c>
      <c r="U412" s="38"/>
      <c r="V412" s="38"/>
      <c r="W412" s="38"/>
      <c r="X412" s="38"/>
      <c r="Y412" s="38"/>
      <c r="Z412" s="38"/>
      <c r="AA412" s="38"/>
      <c r="AB412" s="38"/>
      <c r="AC412" s="38"/>
      <c r="AD412" s="38"/>
      <c r="AE412" s="38"/>
      <c r="AR412" s="183" t="s">
        <v>277</v>
      </c>
      <c r="AT412" s="183" t="s">
        <v>123</v>
      </c>
      <c r="AU412" s="183" t="s">
        <v>86</v>
      </c>
      <c r="AY412" s="19" t="s">
        <v>120</v>
      </c>
      <c r="BE412" s="184">
        <f>IF(N412="základní",J412,0)</f>
        <v>0</v>
      </c>
      <c r="BF412" s="184">
        <f>IF(N412="snížená",J412,0)</f>
        <v>0</v>
      </c>
      <c r="BG412" s="184">
        <f>IF(N412="zákl. přenesená",J412,0)</f>
        <v>0</v>
      </c>
      <c r="BH412" s="184">
        <f>IF(N412="sníž. přenesená",J412,0)</f>
        <v>0</v>
      </c>
      <c r="BI412" s="184">
        <f>IF(N412="nulová",J412,0)</f>
        <v>0</v>
      </c>
      <c r="BJ412" s="19" t="s">
        <v>84</v>
      </c>
      <c r="BK412" s="184">
        <f>ROUND(I412*H412,2)</f>
        <v>0</v>
      </c>
      <c r="BL412" s="19" t="s">
        <v>277</v>
      </c>
      <c r="BM412" s="183" t="s">
        <v>697</v>
      </c>
    </row>
    <row r="413" s="2" customFormat="1">
      <c r="A413" s="38"/>
      <c r="B413" s="39"/>
      <c r="C413" s="38"/>
      <c r="D413" s="186" t="s">
        <v>698</v>
      </c>
      <c r="E413" s="38"/>
      <c r="F413" s="234" t="s">
        <v>699</v>
      </c>
      <c r="G413" s="38"/>
      <c r="H413" s="38"/>
      <c r="I413" s="235"/>
      <c r="J413" s="38"/>
      <c r="K413" s="38"/>
      <c r="L413" s="39"/>
      <c r="M413" s="236"/>
      <c r="N413" s="237"/>
      <c r="O413" s="77"/>
      <c r="P413" s="77"/>
      <c r="Q413" s="77"/>
      <c r="R413" s="77"/>
      <c r="S413" s="77"/>
      <c r="T413" s="78"/>
      <c r="U413" s="38"/>
      <c r="V413" s="38"/>
      <c r="W413" s="38"/>
      <c r="X413" s="38"/>
      <c r="Y413" s="38"/>
      <c r="Z413" s="38"/>
      <c r="AA413" s="38"/>
      <c r="AB413" s="38"/>
      <c r="AC413" s="38"/>
      <c r="AD413" s="38"/>
      <c r="AE413" s="38"/>
      <c r="AT413" s="19" t="s">
        <v>698</v>
      </c>
      <c r="AU413" s="19" t="s">
        <v>86</v>
      </c>
    </row>
    <row r="414" s="2" customFormat="1" ht="24.15" customHeight="1">
      <c r="A414" s="38"/>
      <c r="B414" s="171"/>
      <c r="C414" s="172" t="s">
        <v>700</v>
      </c>
      <c r="D414" s="172" t="s">
        <v>123</v>
      </c>
      <c r="E414" s="173" t="s">
        <v>701</v>
      </c>
      <c r="F414" s="174" t="s">
        <v>702</v>
      </c>
      <c r="G414" s="175" t="s">
        <v>696</v>
      </c>
      <c r="H414" s="176">
        <v>1</v>
      </c>
      <c r="I414" s="177"/>
      <c r="J414" s="178">
        <f>ROUND(I414*H414,2)</f>
        <v>0</v>
      </c>
      <c r="K414" s="174" t="s">
        <v>1</v>
      </c>
      <c r="L414" s="39"/>
      <c r="M414" s="179" t="s">
        <v>1</v>
      </c>
      <c r="N414" s="180" t="s">
        <v>41</v>
      </c>
      <c r="O414" s="77"/>
      <c r="P414" s="181">
        <f>O414*H414</f>
        <v>0</v>
      </c>
      <c r="Q414" s="181">
        <v>0</v>
      </c>
      <c r="R414" s="181">
        <f>Q414*H414</f>
        <v>0</v>
      </c>
      <c r="S414" s="181">
        <v>0</v>
      </c>
      <c r="T414" s="182">
        <f>S414*H414</f>
        <v>0</v>
      </c>
      <c r="U414" s="38"/>
      <c r="V414" s="38"/>
      <c r="W414" s="38"/>
      <c r="X414" s="38"/>
      <c r="Y414" s="38"/>
      <c r="Z414" s="38"/>
      <c r="AA414" s="38"/>
      <c r="AB414" s="38"/>
      <c r="AC414" s="38"/>
      <c r="AD414" s="38"/>
      <c r="AE414" s="38"/>
      <c r="AR414" s="183" t="s">
        <v>277</v>
      </c>
      <c r="AT414" s="183" t="s">
        <v>123</v>
      </c>
      <c r="AU414" s="183" t="s">
        <v>86</v>
      </c>
      <c r="AY414" s="19" t="s">
        <v>120</v>
      </c>
      <c r="BE414" s="184">
        <f>IF(N414="základní",J414,0)</f>
        <v>0</v>
      </c>
      <c r="BF414" s="184">
        <f>IF(N414="snížená",J414,0)</f>
        <v>0</v>
      </c>
      <c r="BG414" s="184">
        <f>IF(N414="zákl. přenesená",J414,0)</f>
        <v>0</v>
      </c>
      <c r="BH414" s="184">
        <f>IF(N414="sníž. přenesená",J414,0)</f>
        <v>0</v>
      </c>
      <c r="BI414" s="184">
        <f>IF(N414="nulová",J414,0)</f>
        <v>0</v>
      </c>
      <c r="BJ414" s="19" t="s">
        <v>84</v>
      </c>
      <c r="BK414" s="184">
        <f>ROUND(I414*H414,2)</f>
        <v>0</v>
      </c>
      <c r="BL414" s="19" t="s">
        <v>277</v>
      </c>
      <c r="BM414" s="183" t="s">
        <v>703</v>
      </c>
    </row>
    <row r="415" s="2" customFormat="1">
      <c r="A415" s="38"/>
      <c r="B415" s="39"/>
      <c r="C415" s="38"/>
      <c r="D415" s="186" t="s">
        <v>698</v>
      </c>
      <c r="E415" s="38"/>
      <c r="F415" s="234" t="s">
        <v>704</v>
      </c>
      <c r="G415" s="38"/>
      <c r="H415" s="38"/>
      <c r="I415" s="235"/>
      <c r="J415" s="38"/>
      <c r="K415" s="38"/>
      <c r="L415" s="39"/>
      <c r="M415" s="236"/>
      <c r="N415" s="237"/>
      <c r="O415" s="77"/>
      <c r="P415" s="77"/>
      <c r="Q415" s="77"/>
      <c r="R415" s="77"/>
      <c r="S415" s="77"/>
      <c r="T415" s="78"/>
      <c r="U415" s="38"/>
      <c r="V415" s="38"/>
      <c r="W415" s="38"/>
      <c r="X415" s="38"/>
      <c r="Y415" s="38"/>
      <c r="Z415" s="38"/>
      <c r="AA415" s="38"/>
      <c r="AB415" s="38"/>
      <c r="AC415" s="38"/>
      <c r="AD415" s="38"/>
      <c r="AE415" s="38"/>
      <c r="AT415" s="19" t="s">
        <v>698</v>
      </c>
      <c r="AU415" s="19" t="s">
        <v>86</v>
      </c>
    </row>
    <row r="416" s="2" customFormat="1" ht="24.15" customHeight="1">
      <c r="A416" s="38"/>
      <c r="B416" s="171"/>
      <c r="C416" s="172" t="s">
        <v>705</v>
      </c>
      <c r="D416" s="172" t="s">
        <v>123</v>
      </c>
      <c r="E416" s="173" t="s">
        <v>706</v>
      </c>
      <c r="F416" s="174" t="s">
        <v>707</v>
      </c>
      <c r="G416" s="175" t="s">
        <v>527</v>
      </c>
      <c r="H416" s="233"/>
      <c r="I416" s="177"/>
      <c r="J416" s="178">
        <f>ROUND(I416*H416,2)</f>
        <v>0</v>
      </c>
      <c r="K416" s="174" t="s">
        <v>127</v>
      </c>
      <c r="L416" s="39"/>
      <c r="M416" s="179" t="s">
        <v>1</v>
      </c>
      <c r="N416" s="180" t="s">
        <v>41</v>
      </c>
      <c r="O416" s="77"/>
      <c r="P416" s="181">
        <f>O416*H416</f>
        <v>0</v>
      </c>
      <c r="Q416" s="181">
        <v>0</v>
      </c>
      <c r="R416" s="181">
        <f>Q416*H416</f>
        <v>0</v>
      </c>
      <c r="S416" s="181">
        <v>0</v>
      </c>
      <c r="T416" s="182">
        <f>S416*H416</f>
        <v>0</v>
      </c>
      <c r="U416" s="38"/>
      <c r="V416" s="38"/>
      <c r="W416" s="38"/>
      <c r="X416" s="38"/>
      <c r="Y416" s="38"/>
      <c r="Z416" s="38"/>
      <c r="AA416" s="38"/>
      <c r="AB416" s="38"/>
      <c r="AC416" s="38"/>
      <c r="AD416" s="38"/>
      <c r="AE416" s="38"/>
      <c r="AR416" s="183" t="s">
        <v>277</v>
      </c>
      <c r="AT416" s="183" t="s">
        <v>123</v>
      </c>
      <c r="AU416" s="183" t="s">
        <v>86</v>
      </c>
      <c r="AY416" s="19" t="s">
        <v>120</v>
      </c>
      <c r="BE416" s="184">
        <f>IF(N416="základní",J416,0)</f>
        <v>0</v>
      </c>
      <c r="BF416" s="184">
        <f>IF(N416="snížená",J416,0)</f>
        <v>0</v>
      </c>
      <c r="BG416" s="184">
        <f>IF(N416="zákl. přenesená",J416,0)</f>
        <v>0</v>
      </c>
      <c r="BH416" s="184">
        <f>IF(N416="sníž. přenesená",J416,0)</f>
        <v>0</v>
      </c>
      <c r="BI416" s="184">
        <f>IF(N416="nulová",J416,0)</f>
        <v>0</v>
      </c>
      <c r="BJ416" s="19" t="s">
        <v>84</v>
      </c>
      <c r="BK416" s="184">
        <f>ROUND(I416*H416,2)</f>
        <v>0</v>
      </c>
      <c r="BL416" s="19" t="s">
        <v>277</v>
      </c>
      <c r="BM416" s="183" t="s">
        <v>708</v>
      </c>
    </row>
    <row r="417" s="12" customFormat="1" ht="22.8" customHeight="1">
      <c r="A417" s="12"/>
      <c r="B417" s="158"/>
      <c r="C417" s="12"/>
      <c r="D417" s="159" t="s">
        <v>75</v>
      </c>
      <c r="E417" s="169" t="s">
        <v>709</v>
      </c>
      <c r="F417" s="169" t="s">
        <v>710</v>
      </c>
      <c r="G417" s="12"/>
      <c r="H417" s="12"/>
      <c r="I417" s="161"/>
      <c r="J417" s="170">
        <f>BK417</f>
        <v>0</v>
      </c>
      <c r="K417" s="12"/>
      <c r="L417" s="158"/>
      <c r="M417" s="163"/>
      <c r="N417" s="164"/>
      <c r="O417" s="164"/>
      <c r="P417" s="165">
        <f>SUM(P418:P432)</f>
        <v>0</v>
      </c>
      <c r="Q417" s="164"/>
      <c r="R417" s="165">
        <f>SUM(R418:R432)</f>
        <v>0.048772319999999994</v>
      </c>
      <c r="S417" s="164"/>
      <c r="T417" s="166">
        <f>SUM(T418:T432)</f>
        <v>0</v>
      </c>
      <c r="U417" s="12"/>
      <c r="V417" s="12"/>
      <c r="W417" s="12"/>
      <c r="X417" s="12"/>
      <c r="Y417" s="12"/>
      <c r="Z417" s="12"/>
      <c r="AA417" s="12"/>
      <c r="AB417" s="12"/>
      <c r="AC417" s="12"/>
      <c r="AD417" s="12"/>
      <c r="AE417" s="12"/>
      <c r="AR417" s="159" t="s">
        <v>86</v>
      </c>
      <c r="AT417" s="167" t="s">
        <v>75</v>
      </c>
      <c r="AU417" s="167" t="s">
        <v>84</v>
      </c>
      <c r="AY417" s="159" t="s">
        <v>120</v>
      </c>
      <c r="BK417" s="168">
        <f>SUM(BK418:BK432)</f>
        <v>0</v>
      </c>
    </row>
    <row r="418" s="2" customFormat="1" ht="24.15" customHeight="1">
      <c r="A418" s="38"/>
      <c r="B418" s="171"/>
      <c r="C418" s="172" t="s">
        <v>711</v>
      </c>
      <c r="D418" s="172" t="s">
        <v>123</v>
      </c>
      <c r="E418" s="173" t="s">
        <v>712</v>
      </c>
      <c r="F418" s="174" t="s">
        <v>713</v>
      </c>
      <c r="G418" s="175" t="s">
        <v>254</v>
      </c>
      <c r="H418" s="176">
        <v>4.0800000000000001</v>
      </c>
      <c r="I418" s="177"/>
      <c r="J418" s="178">
        <f>ROUND(I418*H418,2)</f>
        <v>0</v>
      </c>
      <c r="K418" s="174" t="s">
        <v>127</v>
      </c>
      <c r="L418" s="39"/>
      <c r="M418" s="179" t="s">
        <v>1</v>
      </c>
      <c r="N418" s="180" t="s">
        <v>41</v>
      </c>
      <c r="O418" s="77"/>
      <c r="P418" s="181">
        <f>O418*H418</f>
        <v>0</v>
      </c>
      <c r="Q418" s="181">
        <v>0.00013999999999999999</v>
      </c>
      <c r="R418" s="181">
        <f>Q418*H418</f>
        <v>0.00057120000000000001</v>
      </c>
      <c r="S418" s="181">
        <v>0</v>
      </c>
      <c r="T418" s="182">
        <f>S418*H418</f>
        <v>0</v>
      </c>
      <c r="U418" s="38"/>
      <c r="V418" s="38"/>
      <c r="W418" s="38"/>
      <c r="X418" s="38"/>
      <c r="Y418" s="38"/>
      <c r="Z418" s="38"/>
      <c r="AA418" s="38"/>
      <c r="AB418" s="38"/>
      <c r="AC418" s="38"/>
      <c r="AD418" s="38"/>
      <c r="AE418" s="38"/>
      <c r="AR418" s="183" t="s">
        <v>277</v>
      </c>
      <c r="AT418" s="183" t="s">
        <v>123</v>
      </c>
      <c r="AU418" s="183" t="s">
        <v>86</v>
      </c>
      <c r="AY418" s="19" t="s">
        <v>120</v>
      </c>
      <c r="BE418" s="184">
        <f>IF(N418="základní",J418,0)</f>
        <v>0</v>
      </c>
      <c r="BF418" s="184">
        <f>IF(N418="snížená",J418,0)</f>
        <v>0</v>
      </c>
      <c r="BG418" s="184">
        <f>IF(N418="zákl. přenesená",J418,0)</f>
        <v>0</v>
      </c>
      <c r="BH418" s="184">
        <f>IF(N418="sníž. přenesená",J418,0)</f>
        <v>0</v>
      </c>
      <c r="BI418" s="184">
        <f>IF(N418="nulová",J418,0)</f>
        <v>0</v>
      </c>
      <c r="BJ418" s="19" t="s">
        <v>84</v>
      </c>
      <c r="BK418" s="184">
        <f>ROUND(I418*H418,2)</f>
        <v>0</v>
      </c>
      <c r="BL418" s="19" t="s">
        <v>277</v>
      </c>
      <c r="BM418" s="183" t="s">
        <v>714</v>
      </c>
    </row>
    <row r="419" s="13" customFormat="1">
      <c r="A419" s="13"/>
      <c r="B419" s="185"/>
      <c r="C419" s="13"/>
      <c r="D419" s="186" t="s">
        <v>130</v>
      </c>
      <c r="E419" s="187" t="s">
        <v>1</v>
      </c>
      <c r="F419" s="188" t="s">
        <v>181</v>
      </c>
      <c r="G419" s="13"/>
      <c r="H419" s="189">
        <v>4.0800000000000001</v>
      </c>
      <c r="I419" s="190"/>
      <c r="J419" s="13"/>
      <c r="K419" s="13"/>
      <c r="L419" s="185"/>
      <c r="M419" s="191"/>
      <c r="N419" s="192"/>
      <c r="O419" s="192"/>
      <c r="P419" s="192"/>
      <c r="Q419" s="192"/>
      <c r="R419" s="192"/>
      <c r="S419" s="192"/>
      <c r="T419" s="193"/>
      <c r="U419" s="13"/>
      <c r="V419" s="13"/>
      <c r="W419" s="13"/>
      <c r="X419" s="13"/>
      <c r="Y419" s="13"/>
      <c r="Z419" s="13"/>
      <c r="AA419" s="13"/>
      <c r="AB419" s="13"/>
      <c r="AC419" s="13"/>
      <c r="AD419" s="13"/>
      <c r="AE419" s="13"/>
      <c r="AT419" s="187" t="s">
        <v>130</v>
      </c>
      <c r="AU419" s="187" t="s">
        <v>86</v>
      </c>
      <c r="AV419" s="13" t="s">
        <v>86</v>
      </c>
      <c r="AW419" s="13" t="s">
        <v>32</v>
      </c>
      <c r="AX419" s="13" t="s">
        <v>84</v>
      </c>
      <c r="AY419" s="187" t="s">
        <v>120</v>
      </c>
    </row>
    <row r="420" s="2" customFormat="1" ht="24.15" customHeight="1">
      <c r="A420" s="38"/>
      <c r="B420" s="171"/>
      <c r="C420" s="172" t="s">
        <v>715</v>
      </c>
      <c r="D420" s="172" t="s">
        <v>123</v>
      </c>
      <c r="E420" s="173" t="s">
        <v>716</v>
      </c>
      <c r="F420" s="174" t="s">
        <v>717</v>
      </c>
      <c r="G420" s="175" t="s">
        <v>254</v>
      </c>
      <c r="H420" s="176">
        <v>4.0800000000000001</v>
      </c>
      <c r="I420" s="177"/>
      <c r="J420" s="178">
        <f>ROUND(I420*H420,2)</f>
        <v>0</v>
      </c>
      <c r="K420" s="174" t="s">
        <v>127</v>
      </c>
      <c r="L420" s="39"/>
      <c r="M420" s="179" t="s">
        <v>1</v>
      </c>
      <c r="N420" s="180" t="s">
        <v>41</v>
      </c>
      <c r="O420" s="77"/>
      <c r="P420" s="181">
        <f>O420*H420</f>
        <v>0</v>
      </c>
      <c r="Q420" s="181">
        <v>0.00013999999999999999</v>
      </c>
      <c r="R420" s="181">
        <f>Q420*H420</f>
        <v>0.00057120000000000001</v>
      </c>
      <c r="S420" s="181">
        <v>0</v>
      </c>
      <c r="T420" s="182">
        <f>S420*H420</f>
        <v>0</v>
      </c>
      <c r="U420" s="38"/>
      <c r="V420" s="38"/>
      <c r="W420" s="38"/>
      <c r="X420" s="38"/>
      <c r="Y420" s="38"/>
      <c r="Z420" s="38"/>
      <c r="AA420" s="38"/>
      <c r="AB420" s="38"/>
      <c r="AC420" s="38"/>
      <c r="AD420" s="38"/>
      <c r="AE420" s="38"/>
      <c r="AR420" s="183" t="s">
        <v>277</v>
      </c>
      <c r="AT420" s="183" t="s">
        <v>123</v>
      </c>
      <c r="AU420" s="183" t="s">
        <v>86</v>
      </c>
      <c r="AY420" s="19" t="s">
        <v>120</v>
      </c>
      <c r="BE420" s="184">
        <f>IF(N420="základní",J420,0)</f>
        <v>0</v>
      </c>
      <c r="BF420" s="184">
        <f>IF(N420="snížená",J420,0)</f>
        <v>0</v>
      </c>
      <c r="BG420" s="184">
        <f>IF(N420="zákl. přenesená",J420,0)</f>
        <v>0</v>
      </c>
      <c r="BH420" s="184">
        <f>IF(N420="sníž. přenesená",J420,0)</f>
        <v>0</v>
      </c>
      <c r="BI420" s="184">
        <f>IF(N420="nulová",J420,0)</f>
        <v>0</v>
      </c>
      <c r="BJ420" s="19" t="s">
        <v>84</v>
      </c>
      <c r="BK420" s="184">
        <f>ROUND(I420*H420,2)</f>
        <v>0</v>
      </c>
      <c r="BL420" s="19" t="s">
        <v>277</v>
      </c>
      <c r="BM420" s="183" t="s">
        <v>718</v>
      </c>
    </row>
    <row r="421" s="13" customFormat="1">
      <c r="A421" s="13"/>
      <c r="B421" s="185"/>
      <c r="C421" s="13"/>
      <c r="D421" s="186" t="s">
        <v>130</v>
      </c>
      <c r="E421" s="187" t="s">
        <v>1</v>
      </c>
      <c r="F421" s="188" t="s">
        <v>181</v>
      </c>
      <c r="G421" s="13"/>
      <c r="H421" s="189">
        <v>4.0800000000000001</v>
      </c>
      <c r="I421" s="190"/>
      <c r="J421" s="13"/>
      <c r="K421" s="13"/>
      <c r="L421" s="185"/>
      <c r="M421" s="191"/>
      <c r="N421" s="192"/>
      <c r="O421" s="192"/>
      <c r="P421" s="192"/>
      <c r="Q421" s="192"/>
      <c r="R421" s="192"/>
      <c r="S421" s="192"/>
      <c r="T421" s="193"/>
      <c r="U421" s="13"/>
      <c r="V421" s="13"/>
      <c r="W421" s="13"/>
      <c r="X421" s="13"/>
      <c r="Y421" s="13"/>
      <c r="Z421" s="13"/>
      <c r="AA421" s="13"/>
      <c r="AB421" s="13"/>
      <c r="AC421" s="13"/>
      <c r="AD421" s="13"/>
      <c r="AE421" s="13"/>
      <c r="AT421" s="187" t="s">
        <v>130</v>
      </c>
      <c r="AU421" s="187" t="s">
        <v>86</v>
      </c>
      <c r="AV421" s="13" t="s">
        <v>86</v>
      </c>
      <c r="AW421" s="13" t="s">
        <v>32</v>
      </c>
      <c r="AX421" s="13" t="s">
        <v>84</v>
      </c>
      <c r="AY421" s="187" t="s">
        <v>120</v>
      </c>
    </row>
    <row r="422" s="2" customFormat="1" ht="24.15" customHeight="1">
      <c r="A422" s="38"/>
      <c r="B422" s="171"/>
      <c r="C422" s="172" t="s">
        <v>719</v>
      </c>
      <c r="D422" s="172" t="s">
        <v>123</v>
      </c>
      <c r="E422" s="173" t="s">
        <v>720</v>
      </c>
      <c r="F422" s="174" t="s">
        <v>721</v>
      </c>
      <c r="G422" s="175" t="s">
        <v>254</v>
      </c>
      <c r="H422" s="176">
        <v>46.695999999999998</v>
      </c>
      <c r="I422" s="177"/>
      <c r="J422" s="178">
        <f>ROUND(I422*H422,2)</f>
        <v>0</v>
      </c>
      <c r="K422" s="174" t="s">
        <v>127</v>
      </c>
      <c r="L422" s="39"/>
      <c r="M422" s="179" t="s">
        <v>1</v>
      </c>
      <c r="N422" s="180" t="s">
        <v>41</v>
      </c>
      <c r="O422" s="77"/>
      <c r="P422" s="181">
        <f>O422*H422</f>
        <v>0</v>
      </c>
      <c r="Q422" s="181">
        <v>0.00036000000000000002</v>
      </c>
      <c r="R422" s="181">
        <f>Q422*H422</f>
        <v>0.016810559999999999</v>
      </c>
      <c r="S422" s="181">
        <v>0</v>
      </c>
      <c r="T422" s="182">
        <f>S422*H422</f>
        <v>0</v>
      </c>
      <c r="U422" s="38"/>
      <c r="V422" s="38"/>
      <c r="W422" s="38"/>
      <c r="X422" s="38"/>
      <c r="Y422" s="38"/>
      <c r="Z422" s="38"/>
      <c r="AA422" s="38"/>
      <c r="AB422" s="38"/>
      <c r="AC422" s="38"/>
      <c r="AD422" s="38"/>
      <c r="AE422" s="38"/>
      <c r="AR422" s="183" t="s">
        <v>277</v>
      </c>
      <c r="AT422" s="183" t="s">
        <v>123</v>
      </c>
      <c r="AU422" s="183" t="s">
        <v>86</v>
      </c>
      <c r="AY422" s="19" t="s">
        <v>120</v>
      </c>
      <c r="BE422" s="184">
        <f>IF(N422="základní",J422,0)</f>
        <v>0</v>
      </c>
      <c r="BF422" s="184">
        <f>IF(N422="snížená",J422,0)</f>
        <v>0</v>
      </c>
      <c r="BG422" s="184">
        <f>IF(N422="zákl. přenesená",J422,0)</f>
        <v>0</v>
      </c>
      <c r="BH422" s="184">
        <f>IF(N422="sníž. přenesená",J422,0)</f>
        <v>0</v>
      </c>
      <c r="BI422" s="184">
        <f>IF(N422="nulová",J422,0)</f>
        <v>0</v>
      </c>
      <c r="BJ422" s="19" t="s">
        <v>84</v>
      </c>
      <c r="BK422" s="184">
        <f>ROUND(I422*H422,2)</f>
        <v>0</v>
      </c>
      <c r="BL422" s="19" t="s">
        <v>277</v>
      </c>
      <c r="BM422" s="183" t="s">
        <v>722</v>
      </c>
    </row>
    <row r="423" s="13" customFormat="1">
      <c r="A423" s="13"/>
      <c r="B423" s="185"/>
      <c r="C423" s="13"/>
      <c r="D423" s="186" t="s">
        <v>130</v>
      </c>
      <c r="E423" s="187" t="s">
        <v>1</v>
      </c>
      <c r="F423" s="188" t="s">
        <v>723</v>
      </c>
      <c r="G423" s="13"/>
      <c r="H423" s="189">
        <v>46.695999999999998</v>
      </c>
      <c r="I423" s="190"/>
      <c r="J423" s="13"/>
      <c r="K423" s="13"/>
      <c r="L423" s="185"/>
      <c r="M423" s="191"/>
      <c r="N423" s="192"/>
      <c r="O423" s="192"/>
      <c r="P423" s="192"/>
      <c r="Q423" s="192"/>
      <c r="R423" s="192"/>
      <c r="S423" s="192"/>
      <c r="T423" s="193"/>
      <c r="U423" s="13"/>
      <c r="V423" s="13"/>
      <c r="W423" s="13"/>
      <c r="X423" s="13"/>
      <c r="Y423" s="13"/>
      <c r="Z423" s="13"/>
      <c r="AA423" s="13"/>
      <c r="AB423" s="13"/>
      <c r="AC423" s="13"/>
      <c r="AD423" s="13"/>
      <c r="AE423" s="13"/>
      <c r="AT423" s="187" t="s">
        <v>130</v>
      </c>
      <c r="AU423" s="187" t="s">
        <v>86</v>
      </c>
      <c r="AV423" s="13" t="s">
        <v>86</v>
      </c>
      <c r="AW423" s="13" t="s">
        <v>32</v>
      </c>
      <c r="AX423" s="13" t="s">
        <v>84</v>
      </c>
      <c r="AY423" s="187" t="s">
        <v>120</v>
      </c>
    </row>
    <row r="424" s="2" customFormat="1" ht="24.15" customHeight="1">
      <c r="A424" s="38"/>
      <c r="B424" s="171"/>
      <c r="C424" s="172" t="s">
        <v>724</v>
      </c>
      <c r="D424" s="172" t="s">
        <v>123</v>
      </c>
      <c r="E424" s="173" t="s">
        <v>725</v>
      </c>
      <c r="F424" s="174" t="s">
        <v>726</v>
      </c>
      <c r="G424" s="175" t="s">
        <v>254</v>
      </c>
      <c r="H424" s="176">
        <v>46.695999999999998</v>
      </c>
      <c r="I424" s="177"/>
      <c r="J424" s="178">
        <f>ROUND(I424*H424,2)</f>
        <v>0</v>
      </c>
      <c r="K424" s="174" t="s">
        <v>127</v>
      </c>
      <c r="L424" s="39"/>
      <c r="M424" s="179" t="s">
        <v>1</v>
      </c>
      <c r="N424" s="180" t="s">
        <v>41</v>
      </c>
      <c r="O424" s="77"/>
      <c r="P424" s="181">
        <f>O424*H424</f>
        <v>0</v>
      </c>
      <c r="Q424" s="181">
        <v>0.00066</v>
      </c>
      <c r="R424" s="181">
        <f>Q424*H424</f>
        <v>0.030819359999999997</v>
      </c>
      <c r="S424" s="181">
        <v>0</v>
      </c>
      <c r="T424" s="182">
        <f>S424*H424</f>
        <v>0</v>
      </c>
      <c r="U424" s="38"/>
      <c r="V424" s="38"/>
      <c r="W424" s="38"/>
      <c r="X424" s="38"/>
      <c r="Y424" s="38"/>
      <c r="Z424" s="38"/>
      <c r="AA424" s="38"/>
      <c r="AB424" s="38"/>
      <c r="AC424" s="38"/>
      <c r="AD424" s="38"/>
      <c r="AE424" s="38"/>
      <c r="AR424" s="183" t="s">
        <v>277</v>
      </c>
      <c r="AT424" s="183" t="s">
        <v>123</v>
      </c>
      <c r="AU424" s="183" t="s">
        <v>86</v>
      </c>
      <c r="AY424" s="19" t="s">
        <v>120</v>
      </c>
      <c r="BE424" s="184">
        <f>IF(N424="základní",J424,0)</f>
        <v>0</v>
      </c>
      <c r="BF424" s="184">
        <f>IF(N424="snížená",J424,0)</f>
        <v>0</v>
      </c>
      <c r="BG424" s="184">
        <f>IF(N424="zákl. přenesená",J424,0)</f>
        <v>0</v>
      </c>
      <c r="BH424" s="184">
        <f>IF(N424="sníž. přenesená",J424,0)</f>
        <v>0</v>
      </c>
      <c r="BI424" s="184">
        <f>IF(N424="nulová",J424,0)</f>
        <v>0</v>
      </c>
      <c r="BJ424" s="19" t="s">
        <v>84</v>
      </c>
      <c r="BK424" s="184">
        <f>ROUND(I424*H424,2)</f>
        <v>0</v>
      </c>
      <c r="BL424" s="19" t="s">
        <v>277</v>
      </c>
      <c r="BM424" s="183" t="s">
        <v>727</v>
      </c>
    </row>
    <row r="425" s="13" customFormat="1">
      <c r="A425" s="13"/>
      <c r="B425" s="185"/>
      <c r="C425" s="13"/>
      <c r="D425" s="186" t="s">
        <v>130</v>
      </c>
      <c r="E425" s="187" t="s">
        <v>1</v>
      </c>
      <c r="F425" s="188" t="s">
        <v>498</v>
      </c>
      <c r="G425" s="13"/>
      <c r="H425" s="189">
        <v>20.460000000000001</v>
      </c>
      <c r="I425" s="190"/>
      <c r="J425" s="13"/>
      <c r="K425" s="13"/>
      <c r="L425" s="185"/>
      <c r="M425" s="191"/>
      <c r="N425" s="192"/>
      <c r="O425" s="192"/>
      <c r="P425" s="192"/>
      <c r="Q425" s="192"/>
      <c r="R425" s="192"/>
      <c r="S425" s="192"/>
      <c r="T425" s="193"/>
      <c r="U425" s="13"/>
      <c r="V425" s="13"/>
      <c r="W425" s="13"/>
      <c r="X425" s="13"/>
      <c r="Y425" s="13"/>
      <c r="Z425" s="13"/>
      <c r="AA425" s="13"/>
      <c r="AB425" s="13"/>
      <c r="AC425" s="13"/>
      <c r="AD425" s="13"/>
      <c r="AE425" s="13"/>
      <c r="AT425" s="187" t="s">
        <v>130</v>
      </c>
      <c r="AU425" s="187" t="s">
        <v>86</v>
      </c>
      <c r="AV425" s="13" t="s">
        <v>86</v>
      </c>
      <c r="AW425" s="13" t="s">
        <v>32</v>
      </c>
      <c r="AX425" s="13" t="s">
        <v>76</v>
      </c>
      <c r="AY425" s="187" t="s">
        <v>120</v>
      </c>
    </row>
    <row r="426" s="13" customFormat="1">
      <c r="A426" s="13"/>
      <c r="B426" s="185"/>
      <c r="C426" s="13"/>
      <c r="D426" s="186" t="s">
        <v>130</v>
      </c>
      <c r="E426" s="187" t="s">
        <v>1</v>
      </c>
      <c r="F426" s="188" t="s">
        <v>499</v>
      </c>
      <c r="G426" s="13"/>
      <c r="H426" s="189">
        <v>21.120000000000001</v>
      </c>
      <c r="I426" s="190"/>
      <c r="J426" s="13"/>
      <c r="K426" s="13"/>
      <c r="L426" s="185"/>
      <c r="M426" s="191"/>
      <c r="N426" s="192"/>
      <c r="O426" s="192"/>
      <c r="P426" s="192"/>
      <c r="Q426" s="192"/>
      <c r="R426" s="192"/>
      <c r="S426" s="192"/>
      <c r="T426" s="193"/>
      <c r="U426" s="13"/>
      <c r="V426" s="13"/>
      <c r="W426" s="13"/>
      <c r="X426" s="13"/>
      <c r="Y426" s="13"/>
      <c r="Z426" s="13"/>
      <c r="AA426" s="13"/>
      <c r="AB426" s="13"/>
      <c r="AC426" s="13"/>
      <c r="AD426" s="13"/>
      <c r="AE426" s="13"/>
      <c r="AT426" s="187" t="s">
        <v>130</v>
      </c>
      <c r="AU426" s="187" t="s">
        <v>86</v>
      </c>
      <c r="AV426" s="13" t="s">
        <v>86</v>
      </c>
      <c r="AW426" s="13" t="s">
        <v>32</v>
      </c>
      <c r="AX426" s="13" t="s">
        <v>76</v>
      </c>
      <c r="AY426" s="187" t="s">
        <v>120</v>
      </c>
    </row>
    <row r="427" s="16" customFormat="1">
      <c r="A427" s="16"/>
      <c r="B427" s="225"/>
      <c r="C427" s="16"/>
      <c r="D427" s="186" t="s">
        <v>130</v>
      </c>
      <c r="E427" s="226" t="s">
        <v>152</v>
      </c>
      <c r="F427" s="227" t="s">
        <v>417</v>
      </c>
      <c r="G427" s="16"/>
      <c r="H427" s="228">
        <v>41.579999999999998</v>
      </c>
      <c r="I427" s="229"/>
      <c r="J427" s="16"/>
      <c r="K427" s="16"/>
      <c r="L427" s="225"/>
      <c r="M427" s="230"/>
      <c r="N427" s="231"/>
      <c r="O427" s="231"/>
      <c r="P427" s="231"/>
      <c r="Q427" s="231"/>
      <c r="R427" s="231"/>
      <c r="S427" s="231"/>
      <c r="T427" s="232"/>
      <c r="U427" s="16"/>
      <c r="V427" s="16"/>
      <c r="W427" s="16"/>
      <c r="X427" s="16"/>
      <c r="Y427" s="16"/>
      <c r="Z427" s="16"/>
      <c r="AA427" s="16"/>
      <c r="AB427" s="16"/>
      <c r="AC427" s="16"/>
      <c r="AD427" s="16"/>
      <c r="AE427" s="16"/>
      <c r="AT427" s="226" t="s">
        <v>130</v>
      </c>
      <c r="AU427" s="226" t="s">
        <v>86</v>
      </c>
      <c r="AV427" s="16" t="s">
        <v>140</v>
      </c>
      <c r="AW427" s="16" t="s">
        <v>32</v>
      </c>
      <c r="AX427" s="16" t="s">
        <v>76</v>
      </c>
      <c r="AY427" s="226" t="s">
        <v>120</v>
      </c>
    </row>
    <row r="428" s="15" customFormat="1">
      <c r="A428" s="15"/>
      <c r="B428" s="208"/>
      <c r="C428" s="15"/>
      <c r="D428" s="186" t="s">
        <v>130</v>
      </c>
      <c r="E428" s="209" t="s">
        <v>1</v>
      </c>
      <c r="F428" s="210" t="s">
        <v>728</v>
      </c>
      <c r="G428" s="15"/>
      <c r="H428" s="209" t="s">
        <v>1</v>
      </c>
      <c r="I428" s="211"/>
      <c r="J428" s="15"/>
      <c r="K428" s="15"/>
      <c r="L428" s="208"/>
      <c r="M428" s="212"/>
      <c r="N428" s="213"/>
      <c r="O428" s="213"/>
      <c r="P428" s="213"/>
      <c r="Q428" s="213"/>
      <c r="R428" s="213"/>
      <c r="S428" s="213"/>
      <c r="T428" s="214"/>
      <c r="U428" s="15"/>
      <c r="V428" s="15"/>
      <c r="W428" s="15"/>
      <c r="X428" s="15"/>
      <c r="Y428" s="15"/>
      <c r="Z428" s="15"/>
      <c r="AA428" s="15"/>
      <c r="AB428" s="15"/>
      <c r="AC428" s="15"/>
      <c r="AD428" s="15"/>
      <c r="AE428" s="15"/>
      <c r="AT428" s="209" t="s">
        <v>130</v>
      </c>
      <c r="AU428" s="209" t="s">
        <v>86</v>
      </c>
      <c r="AV428" s="15" t="s">
        <v>84</v>
      </c>
      <c r="AW428" s="15" t="s">
        <v>32</v>
      </c>
      <c r="AX428" s="15" t="s">
        <v>76</v>
      </c>
      <c r="AY428" s="209" t="s">
        <v>120</v>
      </c>
    </row>
    <row r="429" s="13" customFormat="1">
      <c r="A429" s="13"/>
      <c r="B429" s="185"/>
      <c r="C429" s="13"/>
      <c r="D429" s="186" t="s">
        <v>130</v>
      </c>
      <c r="E429" s="187" t="s">
        <v>1</v>
      </c>
      <c r="F429" s="188" t="s">
        <v>288</v>
      </c>
      <c r="G429" s="13"/>
      <c r="H429" s="189">
        <v>2.5430000000000001</v>
      </c>
      <c r="I429" s="190"/>
      <c r="J429" s="13"/>
      <c r="K429" s="13"/>
      <c r="L429" s="185"/>
      <c r="M429" s="191"/>
      <c r="N429" s="192"/>
      <c r="O429" s="192"/>
      <c r="P429" s="192"/>
      <c r="Q429" s="192"/>
      <c r="R429" s="192"/>
      <c r="S429" s="192"/>
      <c r="T429" s="193"/>
      <c r="U429" s="13"/>
      <c r="V429" s="13"/>
      <c r="W429" s="13"/>
      <c r="X429" s="13"/>
      <c r="Y429" s="13"/>
      <c r="Z429" s="13"/>
      <c r="AA429" s="13"/>
      <c r="AB429" s="13"/>
      <c r="AC429" s="13"/>
      <c r="AD429" s="13"/>
      <c r="AE429" s="13"/>
      <c r="AT429" s="187" t="s">
        <v>130</v>
      </c>
      <c r="AU429" s="187" t="s">
        <v>86</v>
      </c>
      <c r="AV429" s="13" t="s">
        <v>86</v>
      </c>
      <c r="AW429" s="13" t="s">
        <v>32</v>
      </c>
      <c r="AX429" s="13" t="s">
        <v>76</v>
      </c>
      <c r="AY429" s="187" t="s">
        <v>120</v>
      </c>
    </row>
    <row r="430" s="13" customFormat="1">
      <c r="A430" s="13"/>
      <c r="B430" s="185"/>
      <c r="C430" s="13"/>
      <c r="D430" s="186" t="s">
        <v>130</v>
      </c>
      <c r="E430" s="187" t="s">
        <v>1</v>
      </c>
      <c r="F430" s="188" t="s">
        <v>289</v>
      </c>
      <c r="G430" s="13"/>
      <c r="H430" s="189">
        <v>2.573</v>
      </c>
      <c r="I430" s="190"/>
      <c r="J430" s="13"/>
      <c r="K430" s="13"/>
      <c r="L430" s="185"/>
      <c r="M430" s="191"/>
      <c r="N430" s="192"/>
      <c r="O430" s="192"/>
      <c r="P430" s="192"/>
      <c r="Q430" s="192"/>
      <c r="R430" s="192"/>
      <c r="S430" s="192"/>
      <c r="T430" s="193"/>
      <c r="U430" s="13"/>
      <c r="V430" s="13"/>
      <c r="W430" s="13"/>
      <c r="X430" s="13"/>
      <c r="Y430" s="13"/>
      <c r="Z430" s="13"/>
      <c r="AA430" s="13"/>
      <c r="AB430" s="13"/>
      <c r="AC430" s="13"/>
      <c r="AD430" s="13"/>
      <c r="AE430" s="13"/>
      <c r="AT430" s="187" t="s">
        <v>130</v>
      </c>
      <c r="AU430" s="187" t="s">
        <v>86</v>
      </c>
      <c r="AV430" s="13" t="s">
        <v>86</v>
      </c>
      <c r="AW430" s="13" t="s">
        <v>32</v>
      </c>
      <c r="AX430" s="13" t="s">
        <v>76</v>
      </c>
      <c r="AY430" s="187" t="s">
        <v>120</v>
      </c>
    </row>
    <row r="431" s="16" customFormat="1">
      <c r="A431" s="16"/>
      <c r="B431" s="225"/>
      <c r="C431" s="16"/>
      <c r="D431" s="186" t="s">
        <v>130</v>
      </c>
      <c r="E431" s="226" t="s">
        <v>154</v>
      </c>
      <c r="F431" s="227" t="s">
        <v>417</v>
      </c>
      <c r="G431" s="16"/>
      <c r="H431" s="228">
        <v>5.1159999999999997</v>
      </c>
      <c r="I431" s="229"/>
      <c r="J431" s="16"/>
      <c r="K431" s="16"/>
      <c r="L431" s="225"/>
      <c r="M431" s="230"/>
      <c r="N431" s="231"/>
      <c r="O431" s="231"/>
      <c r="P431" s="231"/>
      <c r="Q431" s="231"/>
      <c r="R431" s="231"/>
      <c r="S431" s="231"/>
      <c r="T431" s="232"/>
      <c r="U431" s="16"/>
      <c r="V431" s="16"/>
      <c r="W431" s="16"/>
      <c r="X431" s="16"/>
      <c r="Y431" s="16"/>
      <c r="Z431" s="16"/>
      <c r="AA431" s="16"/>
      <c r="AB431" s="16"/>
      <c r="AC431" s="16"/>
      <c r="AD431" s="16"/>
      <c r="AE431" s="16"/>
      <c r="AT431" s="226" t="s">
        <v>130</v>
      </c>
      <c r="AU431" s="226" t="s">
        <v>86</v>
      </c>
      <c r="AV431" s="16" t="s">
        <v>140</v>
      </c>
      <c r="AW431" s="16" t="s">
        <v>32</v>
      </c>
      <c r="AX431" s="16" t="s">
        <v>76</v>
      </c>
      <c r="AY431" s="226" t="s">
        <v>120</v>
      </c>
    </row>
    <row r="432" s="14" customFormat="1">
      <c r="A432" s="14"/>
      <c r="B432" s="194"/>
      <c r="C432" s="14"/>
      <c r="D432" s="186" t="s">
        <v>130</v>
      </c>
      <c r="E432" s="195" t="s">
        <v>1</v>
      </c>
      <c r="F432" s="196" t="s">
        <v>133</v>
      </c>
      <c r="G432" s="14"/>
      <c r="H432" s="197">
        <v>46.695999999999998</v>
      </c>
      <c r="I432" s="198"/>
      <c r="J432" s="14"/>
      <c r="K432" s="14"/>
      <c r="L432" s="194"/>
      <c r="M432" s="199"/>
      <c r="N432" s="200"/>
      <c r="O432" s="200"/>
      <c r="P432" s="200"/>
      <c r="Q432" s="200"/>
      <c r="R432" s="200"/>
      <c r="S432" s="200"/>
      <c r="T432" s="201"/>
      <c r="U432" s="14"/>
      <c r="V432" s="14"/>
      <c r="W432" s="14"/>
      <c r="X432" s="14"/>
      <c r="Y432" s="14"/>
      <c r="Z432" s="14"/>
      <c r="AA432" s="14"/>
      <c r="AB432" s="14"/>
      <c r="AC432" s="14"/>
      <c r="AD432" s="14"/>
      <c r="AE432" s="14"/>
      <c r="AT432" s="195" t="s">
        <v>130</v>
      </c>
      <c r="AU432" s="195" t="s">
        <v>86</v>
      </c>
      <c r="AV432" s="14" t="s">
        <v>128</v>
      </c>
      <c r="AW432" s="14" t="s">
        <v>32</v>
      </c>
      <c r="AX432" s="14" t="s">
        <v>84</v>
      </c>
      <c r="AY432" s="195" t="s">
        <v>120</v>
      </c>
    </row>
    <row r="433" s="12" customFormat="1" ht="22.8" customHeight="1">
      <c r="A433" s="12"/>
      <c r="B433" s="158"/>
      <c r="C433" s="12"/>
      <c r="D433" s="159" t="s">
        <v>75</v>
      </c>
      <c r="E433" s="169" t="s">
        <v>729</v>
      </c>
      <c r="F433" s="169" t="s">
        <v>730</v>
      </c>
      <c r="G433" s="12"/>
      <c r="H433" s="12"/>
      <c r="I433" s="161"/>
      <c r="J433" s="170">
        <f>BK433</f>
        <v>0</v>
      </c>
      <c r="K433" s="12"/>
      <c r="L433" s="158"/>
      <c r="M433" s="163"/>
      <c r="N433" s="164"/>
      <c r="O433" s="164"/>
      <c r="P433" s="165">
        <f>SUM(P434:P437)</f>
        <v>0</v>
      </c>
      <c r="Q433" s="164"/>
      <c r="R433" s="165">
        <f>SUM(R434:R437)</f>
        <v>0.053284999999999999</v>
      </c>
      <c r="S433" s="164"/>
      <c r="T433" s="166">
        <f>SUM(T434:T437)</f>
        <v>0</v>
      </c>
      <c r="U433" s="12"/>
      <c r="V433" s="12"/>
      <c r="W433" s="12"/>
      <c r="X433" s="12"/>
      <c r="Y433" s="12"/>
      <c r="Z433" s="12"/>
      <c r="AA433" s="12"/>
      <c r="AB433" s="12"/>
      <c r="AC433" s="12"/>
      <c r="AD433" s="12"/>
      <c r="AE433" s="12"/>
      <c r="AR433" s="159" t="s">
        <v>86</v>
      </c>
      <c r="AT433" s="167" t="s">
        <v>75</v>
      </c>
      <c r="AU433" s="167" t="s">
        <v>84</v>
      </c>
      <c r="AY433" s="159" t="s">
        <v>120</v>
      </c>
      <c r="BK433" s="168">
        <f>SUM(BK434:BK437)</f>
        <v>0</v>
      </c>
    </row>
    <row r="434" s="2" customFormat="1" ht="24.15" customHeight="1">
      <c r="A434" s="38"/>
      <c r="B434" s="171"/>
      <c r="C434" s="172" t="s">
        <v>731</v>
      </c>
      <c r="D434" s="172" t="s">
        <v>123</v>
      </c>
      <c r="E434" s="173" t="s">
        <v>732</v>
      </c>
      <c r="F434" s="174" t="s">
        <v>733</v>
      </c>
      <c r="G434" s="175" t="s">
        <v>254</v>
      </c>
      <c r="H434" s="176">
        <v>106.56999999999999</v>
      </c>
      <c r="I434" s="177"/>
      <c r="J434" s="178">
        <f>ROUND(I434*H434,2)</f>
        <v>0</v>
      </c>
      <c r="K434" s="174" t="s">
        <v>127</v>
      </c>
      <c r="L434" s="39"/>
      <c r="M434" s="179" t="s">
        <v>1</v>
      </c>
      <c r="N434" s="180" t="s">
        <v>41</v>
      </c>
      <c r="O434" s="77"/>
      <c r="P434" s="181">
        <f>O434*H434</f>
        <v>0</v>
      </c>
      <c r="Q434" s="181">
        <v>0.00021000000000000001</v>
      </c>
      <c r="R434" s="181">
        <f>Q434*H434</f>
        <v>0.022379699999999999</v>
      </c>
      <c r="S434" s="181">
        <v>0</v>
      </c>
      <c r="T434" s="182">
        <f>S434*H434</f>
        <v>0</v>
      </c>
      <c r="U434" s="38"/>
      <c r="V434" s="38"/>
      <c r="W434" s="38"/>
      <c r="X434" s="38"/>
      <c r="Y434" s="38"/>
      <c r="Z434" s="38"/>
      <c r="AA434" s="38"/>
      <c r="AB434" s="38"/>
      <c r="AC434" s="38"/>
      <c r="AD434" s="38"/>
      <c r="AE434" s="38"/>
      <c r="AR434" s="183" t="s">
        <v>277</v>
      </c>
      <c r="AT434" s="183" t="s">
        <v>123</v>
      </c>
      <c r="AU434" s="183" t="s">
        <v>86</v>
      </c>
      <c r="AY434" s="19" t="s">
        <v>120</v>
      </c>
      <c r="BE434" s="184">
        <f>IF(N434="základní",J434,0)</f>
        <v>0</v>
      </c>
      <c r="BF434" s="184">
        <f>IF(N434="snížená",J434,0)</f>
        <v>0</v>
      </c>
      <c r="BG434" s="184">
        <f>IF(N434="zákl. přenesená",J434,0)</f>
        <v>0</v>
      </c>
      <c r="BH434" s="184">
        <f>IF(N434="sníž. přenesená",J434,0)</f>
        <v>0</v>
      </c>
      <c r="BI434" s="184">
        <f>IF(N434="nulová",J434,0)</f>
        <v>0</v>
      </c>
      <c r="BJ434" s="19" t="s">
        <v>84</v>
      </c>
      <c r="BK434" s="184">
        <f>ROUND(I434*H434,2)</f>
        <v>0</v>
      </c>
      <c r="BL434" s="19" t="s">
        <v>277</v>
      </c>
      <c r="BM434" s="183" t="s">
        <v>734</v>
      </c>
    </row>
    <row r="435" s="13" customFormat="1">
      <c r="A435" s="13"/>
      <c r="B435" s="185"/>
      <c r="C435" s="13"/>
      <c r="D435" s="186" t="s">
        <v>130</v>
      </c>
      <c r="E435" s="187" t="s">
        <v>1</v>
      </c>
      <c r="F435" s="188" t="s">
        <v>735</v>
      </c>
      <c r="G435" s="13"/>
      <c r="H435" s="189">
        <v>106.56999999999999</v>
      </c>
      <c r="I435" s="190"/>
      <c r="J435" s="13"/>
      <c r="K435" s="13"/>
      <c r="L435" s="185"/>
      <c r="M435" s="191"/>
      <c r="N435" s="192"/>
      <c r="O435" s="192"/>
      <c r="P435" s="192"/>
      <c r="Q435" s="192"/>
      <c r="R435" s="192"/>
      <c r="S435" s="192"/>
      <c r="T435" s="193"/>
      <c r="U435" s="13"/>
      <c r="V435" s="13"/>
      <c r="W435" s="13"/>
      <c r="X435" s="13"/>
      <c r="Y435" s="13"/>
      <c r="Z435" s="13"/>
      <c r="AA435" s="13"/>
      <c r="AB435" s="13"/>
      <c r="AC435" s="13"/>
      <c r="AD435" s="13"/>
      <c r="AE435" s="13"/>
      <c r="AT435" s="187" t="s">
        <v>130</v>
      </c>
      <c r="AU435" s="187" t="s">
        <v>86</v>
      </c>
      <c r="AV435" s="13" t="s">
        <v>86</v>
      </c>
      <c r="AW435" s="13" t="s">
        <v>32</v>
      </c>
      <c r="AX435" s="13" t="s">
        <v>84</v>
      </c>
      <c r="AY435" s="187" t="s">
        <v>120</v>
      </c>
    </row>
    <row r="436" s="2" customFormat="1" ht="24.15" customHeight="1">
      <c r="A436" s="38"/>
      <c r="B436" s="171"/>
      <c r="C436" s="172" t="s">
        <v>736</v>
      </c>
      <c r="D436" s="172" t="s">
        <v>123</v>
      </c>
      <c r="E436" s="173" t="s">
        <v>737</v>
      </c>
      <c r="F436" s="174" t="s">
        <v>738</v>
      </c>
      <c r="G436" s="175" t="s">
        <v>254</v>
      </c>
      <c r="H436" s="176">
        <v>106.56999999999999</v>
      </c>
      <c r="I436" s="177"/>
      <c r="J436" s="178">
        <f>ROUND(I436*H436,2)</f>
        <v>0</v>
      </c>
      <c r="K436" s="174" t="s">
        <v>127</v>
      </c>
      <c r="L436" s="39"/>
      <c r="M436" s="179" t="s">
        <v>1</v>
      </c>
      <c r="N436" s="180" t="s">
        <v>41</v>
      </c>
      <c r="O436" s="77"/>
      <c r="P436" s="181">
        <f>O436*H436</f>
        <v>0</v>
      </c>
      <c r="Q436" s="181">
        <v>0.00029</v>
      </c>
      <c r="R436" s="181">
        <f>Q436*H436</f>
        <v>0.030905299999999997</v>
      </c>
      <c r="S436" s="181">
        <v>0</v>
      </c>
      <c r="T436" s="182">
        <f>S436*H436</f>
        <v>0</v>
      </c>
      <c r="U436" s="38"/>
      <c r="V436" s="38"/>
      <c r="W436" s="38"/>
      <c r="X436" s="38"/>
      <c r="Y436" s="38"/>
      <c r="Z436" s="38"/>
      <c r="AA436" s="38"/>
      <c r="AB436" s="38"/>
      <c r="AC436" s="38"/>
      <c r="AD436" s="38"/>
      <c r="AE436" s="38"/>
      <c r="AR436" s="183" t="s">
        <v>277</v>
      </c>
      <c r="AT436" s="183" t="s">
        <v>123</v>
      </c>
      <c r="AU436" s="183" t="s">
        <v>86</v>
      </c>
      <c r="AY436" s="19" t="s">
        <v>120</v>
      </c>
      <c r="BE436" s="184">
        <f>IF(N436="základní",J436,0)</f>
        <v>0</v>
      </c>
      <c r="BF436" s="184">
        <f>IF(N436="snížená",J436,0)</f>
        <v>0</v>
      </c>
      <c r="BG436" s="184">
        <f>IF(N436="zákl. přenesená",J436,0)</f>
        <v>0</v>
      </c>
      <c r="BH436" s="184">
        <f>IF(N436="sníž. přenesená",J436,0)</f>
        <v>0</v>
      </c>
      <c r="BI436" s="184">
        <f>IF(N436="nulová",J436,0)</f>
        <v>0</v>
      </c>
      <c r="BJ436" s="19" t="s">
        <v>84</v>
      </c>
      <c r="BK436" s="184">
        <f>ROUND(I436*H436,2)</f>
        <v>0</v>
      </c>
      <c r="BL436" s="19" t="s">
        <v>277</v>
      </c>
      <c r="BM436" s="183" t="s">
        <v>739</v>
      </c>
    </row>
    <row r="437" s="13" customFormat="1">
      <c r="A437" s="13"/>
      <c r="B437" s="185"/>
      <c r="C437" s="13"/>
      <c r="D437" s="186" t="s">
        <v>130</v>
      </c>
      <c r="E437" s="187" t="s">
        <v>1</v>
      </c>
      <c r="F437" s="188" t="s">
        <v>735</v>
      </c>
      <c r="G437" s="13"/>
      <c r="H437" s="189">
        <v>106.56999999999999</v>
      </c>
      <c r="I437" s="190"/>
      <c r="J437" s="13"/>
      <c r="K437" s="13"/>
      <c r="L437" s="185"/>
      <c r="M437" s="238"/>
      <c r="N437" s="239"/>
      <c r="O437" s="239"/>
      <c r="P437" s="239"/>
      <c r="Q437" s="239"/>
      <c r="R437" s="239"/>
      <c r="S437" s="239"/>
      <c r="T437" s="240"/>
      <c r="U437" s="13"/>
      <c r="V437" s="13"/>
      <c r="W437" s="13"/>
      <c r="X437" s="13"/>
      <c r="Y437" s="13"/>
      <c r="Z437" s="13"/>
      <c r="AA437" s="13"/>
      <c r="AB437" s="13"/>
      <c r="AC437" s="13"/>
      <c r="AD437" s="13"/>
      <c r="AE437" s="13"/>
      <c r="AT437" s="187" t="s">
        <v>130</v>
      </c>
      <c r="AU437" s="187" t="s">
        <v>86</v>
      </c>
      <c r="AV437" s="13" t="s">
        <v>86</v>
      </c>
      <c r="AW437" s="13" t="s">
        <v>32</v>
      </c>
      <c r="AX437" s="13" t="s">
        <v>84</v>
      </c>
      <c r="AY437" s="187" t="s">
        <v>120</v>
      </c>
    </row>
    <row r="438" s="2" customFormat="1" ht="6.96" customHeight="1">
      <c r="A438" s="38"/>
      <c r="B438" s="60"/>
      <c r="C438" s="61"/>
      <c r="D438" s="61"/>
      <c r="E438" s="61"/>
      <c r="F438" s="61"/>
      <c r="G438" s="61"/>
      <c r="H438" s="61"/>
      <c r="I438" s="61"/>
      <c r="J438" s="61"/>
      <c r="K438" s="61"/>
      <c r="L438" s="39"/>
      <c r="M438" s="38"/>
      <c r="O438" s="38"/>
      <c r="P438" s="38"/>
      <c r="Q438" s="38"/>
      <c r="R438" s="38"/>
      <c r="S438" s="38"/>
      <c r="T438" s="38"/>
      <c r="U438" s="38"/>
      <c r="V438" s="38"/>
      <c r="W438" s="38"/>
      <c r="X438" s="38"/>
      <c r="Y438" s="38"/>
      <c r="Z438" s="38"/>
      <c r="AA438" s="38"/>
      <c r="AB438" s="38"/>
      <c r="AC438" s="38"/>
      <c r="AD438" s="38"/>
      <c r="AE438" s="38"/>
    </row>
  </sheetData>
  <autoFilter ref="C133:K437"/>
  <mergeCells count="9">
    <mergeCell ref="E7:H7"/>
    <mergeCell ref="E9:H9"/>
    <mergeCell ref="E18:H18"/>
    <mergeCell ref="E27:H27"/>
    <mergeCell ref="E85:H85"/>
    <mergeCell ref="E87:H87"/>
    <mergeCell ref="E124:H124"/>
    <mergeCell ref="E126:H126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8" t="s">
        <v>5</v>
      </c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93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2"/>
      <c r="AT3" s="19" t="s">
        <v>86</v>
      </c>
    </row>
    <row r="4" s="1" customFormat="1" ht="24.96" customHeight="1">
      <c r="B4" s="22"/>
      <c r="D4" s="23" t="s">
        <v>94</v>
      </c>
      <c r="L4" s="22"/>
      <c r="M4" s="120" t="s">
        <v>10</v>
      </c>
      <c r="AT4" s="19" t="s">
        <v>3</v>
      </c>
    </row>
    <row r="5" s="1" customFormat="1" ht="6.96" customHeight="1">
      <c r="B5" s="22"/>
      <c r="L5" s="22"/>
    </row>
    <row r="6" s="1" customFormat="1" ht="12" customHeight="1">
      <c r="B6" s="22"/>
      <c r="D6" s="32" t="s">
        <v>16</v>
      </c>
      <c r="L6" s="22"/>
    </row>
    <row r="7" s="1" customFormat="1" ht="26.25" customHeight="1">
      <c r="B7" s="22"/>
      <c r="E7" s="121" t="str">
        <f>'Rekapitulace stavby'!K6</f>
        <v>Vrchlabí st.p.č. 1319,1320 a 1323 - demolice garáží, st.p.č. 1321 a 1322 stavební úprava garáží</v>
      </c>
      <c r="F7" s="32"/>
      <c r="G7" s="32"/>
      <c r="H7" s="32"/>
      <c r="L7" s="22"/>
    </row>
    <row r="8" s="2" customFormat="1" ht="12" customHeight="1">
      <c r="A8" s="38"/>
      <c r="B8" s="39"/>
      <c r="C8" s="38"/>
      <c r="D8" s="32" t="s">
        <v>95</v>
      </c>
      <c r="E8" s="38"/>
      <c r="F8" s="38"/>
      <c r="G8" s="38"/>
      <c r="H8" s="38"/>
      <c r="I8" s="38"/>
      <c r="J8" s="38"/>
      <c r="K8" s="38"/>
      <c r="L8" s="55"/>
      <c r="S8" s="38"/>
      <c r="T8" s="38"/>
      <c r="U8" s="38"/>
      <c r="V8" s="38"/>
      <c r="W8" s="38"/>
      <c r="X8" s="38"/>
      <c r="Y8" s="38"/>
      <c r="Z8" s="38"/>
      <c r="AA8" s="38"/>
      <c r="AB8" s="38"/>
      <c r="AC8" s="38"/>
      <c r="AD8" s="38"/>
      <c r="AE8" s="38"/>
    </row>
    <row r="9" s="2" customFormat="1" ht="16.5" customHeight="1">
      <c r="A9" s="38"/>
      <c r="B9" s="39"/>
      <c r="C9" s="38"/>
      <c r="D9" s="38"/>
      <c r="E9" s="67" t="s">
        <v>740</v>
      </c>
      <c r="F9" s="38"/>
      <c r="G9" s="38"/>
      <c r="H9" s="38"/>
      <c r="I9" s="38"/>
      <c r="J9" s="38"/>
      <c r="K9" s="38"/>
      <c r="L9" s="55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</row>
    <row r="10" s="2" customFormat="1">
      <c r="A10" s="38"/>
      <c r="B10" s="39"/>
      <c r="C10" s="38"/>
      <c r="D10" s="38"/>
      <c r="E10" s="38"/>
      <c r="F10" s="38"/>
      <c r="G10" s="38"/>
      <c r="H10" s="38"/>
      <c r="I10" s="38"/>
      <c r="J10" s="38"/>
      <c r="K10" s="38"/>
      <c r="L10" s="55"/>
      <c r="S10" s="38"/>
      <c r="T10" s="38"/>
      <c r="U10" s="38"/>
      <c r="V10" s="38"/>
      <c r="W10" s="38"/>
      <c r="X10" s="38"/>
      <c r="Y10" s="38"/>
      <c r="Z10" s="38"/>
      <c r="AA10" s="38"/>
      <c r="AB10" s="38"/>
      <c r="AC10" s="38"/>
      <c r="AD10" s="38"/>
      <c r="AE10" s="38"/>
    </row>
    <row r="11" s="2" customFormat="1" ht="12" customHeight="1">
      <c r="A11" s="38"/>
      <c r="B11" s="39"/>
      <c r="C11" s="38"/>
      <c r="D11" s="32" t="s">
        <v>18</v>
      </c>
      <c r="E11" s="38"/>
      <c r="F11" s="27" t="s">
        <v>1</v>
      </c>
      <c r="G11" s="38"/>
      <c r="H11" s="38"/>
      <c r="I11" s="32" t="s">
        <v>19</v>
      </c>
      <c r="J11" s="27" t="s">
        <v>1</v>
      </c>
      <c r="K11" s="38"/>
      <c r="L11" s="55"/>
      <c r="S11" s="38"/>
      <c r="T11" s="38"/>
      <c r="U11" s="38"/>
      <c r="V11" s="38"/>
      <c r="W11" s="38"/>
      <c r="X11" s="38"/>
      <c r="Y11" s="38"/>
      <c r="Z11" s="38"/>
      <c r="AA11" s="38"/>
      <c r="AB11" s="38"/>
      <c r="AC11" s="38"/>
      <c r="AD11" s="38"/>
      <c r="AE11" s="38"/>
    </row>
    <row r="12" s="2" customFormat="1" ht="12" customHeight="1">
      <c r="A12" s="38"/>
      <c r="B12" s="39"/>
      <c r="C12" s="38"/>
      <c r="D12" s="32" t="s">
        <v>20</v>
      </c>
      <c r="E12" s="38"/>
      <c r="F12" s="27" t="s">
        <v>21</v>
      </c>
      <c r="G12" s="38"/>
      <c r="H12" s="38"/>
      <c r="I12" s="32" t="s">
        <v>22</v>
      </c>
      <c r="J12" s="69" t="str">
        <f>'Rekapitulace stavby'!AN8</f>
        <v>23. 10. 2024</v>
      </c>
      <c r="K12" s="38"/>
      <c r="L12" s="55"/>
      <c r="S12" s="38"/>
      <c r="T12" s="38"/>
      <c r="U12" s="38"/>
      <c r="V12" s="38"/>
      <c r="W12" s="38"/>
      <c r="X12" s="38"/>
      <c r="Y12" s="38"/>
      <c r="Z12" s="38"/>
      <c r="AA12" s="38"/>
      <c r="AB12" s="38"/>
      <c r="AC12" s="38"/>
      <c r="AD12" s="38"/>
      <c r="AE12" s="38"/>
    </row>
    <row r="13" s="2" customFormat="1" ht="10.8" customHeight="1">
      <c r="A13" s="38"/>
      <c r="B13" s="39"/>
      <c r="C13" s="38"/>
      <c r="D13" s="38"/>
      <c r="E13" s="38"/>
      <c r="F13" s="38"/>
      <c r="G13" s="38"/>
      <c r="H13" s="38"/>
      <c r="I13" s="38"/>
      <c r="J13" s="38"/>
      <c r="K13" s="38"/>
      <c r="L13" s="55"/>
      <c r="S13" s="38"/>
      <c r="T13" s="38"/>
      <c r="U13" s="38"/>
      <c r="V13" s="38"/>
      <c r="W13" s="38"/>
      <c r="X13" s="38"/>
      <c r="Y13" s="38"/>
      <c r="Z13" s="38"/>
      <c r="AA13" s="38"/>
      <c r="AB13" s="38"/>
      <c r="AC13" s="38"/>
      <c r="AD13" s="38"/>
      <c r="AE13" s="38"/>
    </row>
    <row r="14" s="2" customFormat="1" ht="12" customHeight="1">
      <c r="A14" s="38"/>
      <c r="B14" s="39"/>
      <c r="C14" s="38"/>
      <c r="D14" s="32" t="s">
        <v>24</v>
      </c>
      <c r="E14" s="38"/>
      <c r="F14" s="38"/>
      <c r="G14" s="38"/>
      <c r="H14" s="38"/>
      <c r="I14" s="32" t="s">
        <v>25</v>
      </c>
      <c r="J14" s="27" t="s">
        <v>1</v>
      </c>
      <c r="K14" s="38"/>
      <c r="L14" s="55"/>
      <c r="S14" s="38"/>
      <c r="T14" s="38"/>
      <c r="U14" s="38"/>
      <c r="V14" s="38"/>
      <c r="W14" s="38"/>
      <c r="X14" s="38"/>
      <c r="Y14" s="38"/>
      <c r="Z14" s="38"/>
      <c r="AA14" s="38"/>
      <c r="AB14" s="38"/>
      <c r="AC14" s="38"/>
      <c r="AD14" s="38"/>
      <c r="AE14" s="38"/>
    </row>
    <row r="15" s="2" customFormat="1" ht="18" customHeight="1">
      <c r="A15" s="38"/>
      <c r="B15" s="39"/>
      <c r="C15" s="38"/>
      <c r="D15" s="38"/>
      <c r="E15" s="27" t="s">
        <v>26</v>
      </c>
      <c r="F15" s="38"/>
      <c r="G15" s="38"/>
      <c r="H15" s="38"/>
      <c r="I15" s="32" t="s">
        <v>27</v>
      </c>
      <c r="J15" s="27" t="s">
        <v>1</v>
      </c>
      <c r="K15" s="38"/>
      <c r="L15" s="55"/>
      <c r="S15" s="38"/>
      <c r="T15" s="38"/>
      <c r="U15" s="38"/>
      <c r="V15" s="38"/>
      <c r="W15" s="38"/>
      <c r="X15" s="38"/>
      <c r="Y15" s="38"/>
      <c r="Z15" s="38"/>
      <c r="AA15" s="38"/>
      <c r="AB15" s="38"/>
      <c r="AC15" s="38"/>
      <c r="AD15" s="38"/>
      <c r="AE15" s="38"/>
    </row>
    <row r="16" s="2" customFormat="1" ht="6.96" customHeight="1">
      <c r="A16" s="38"/>
      <c r="B16" s="39"/>
      <c r="C16" s="38"/>
      <c r="D16" s="38"/>
      <c r="E16" s="38"/>
      <c r="F16" s="38"/>
      <c r="G16" s="38"/>
      <c r="H16" s="38"/>
      <c r="I16" s="38"/>
      <c r="J16" s="38"/>
      <c r="K16" s="38"/>
      <c r="L16" s="55"/>
      <c r="S16" s="38"/>
      <c r="T16" s="38"/>
      <c r="U16" s="38"/>
      <c r="V16" s="38"/>
      <c r="W16" s="38"/>
      <c r="X16" s="38"/>
      <c r="Y16" s="38"/>
      <c r="Z16" s="38"/>
      <c r="AA16" s="38"/>
      <c r="AB16" s="38"/>
      <c r="AC16" s="38"/>
      <c r="AD16" s="38"/>
      <c r="AE16" s="38"/>
    </row>
    <row r="17" s="2" customFormat="1" ht="12" customHeight="1">
      <c r="A17" s="38"/>
      <c r="B17" s="39"/>
      <c r="C17" s="38"/>
      <c r="D17" s="32" t="s">
        <v>28</v>
      </c>
      <c r="E17" s="38"/>
      <c r="F17" s="38"/>
      <c r="G17" s="38"/>
      <c r="H17" s="38"/>
      <c r="I17" s="32" t="s">
        <v>25</v>
      </c>
      <c r="J17" s="33" t="str">
        <f>'Rekapitulace stavby'!AN13</f>
        <v>Vyplň údaj</v>
      </c>
      <c r="K17" s="38"/>
      <c r="L17" s="55"/>
      <c r="S17" s="38"/>
      <c r="T17" s="38"/>
      <c r="U17" s="38"/>
      <c r="V17" s="38"/>
      <c r="W17" s="38"/>
      <c r="X17" s="38"/>
      <c r="Y17" s="38"/>
      <c r="Z17" s="38"/>
      <c r="AA17" s="38"/>
      <c r="AB17" s="38"/>
      <c r="AC17" s="38"/>
      <c r="AD17" s="38"/>
      <c r="AE17" s="38"/>
    </row>
    <row r="18" s="2" customFormat="1" ht="18" customHeight="1">
      <c r="A18" s="38"/>
      <c r="B18" s="39"/>
      <c r="C18" s="38"/>
      <c r="D18" s="38"/>
      <c r="E18" s="33" t="str">
        <f>'Rekapitulace stavby'!E14</f>
        <v>Vyplň údaj</v>
      </c>
      <c r="F18" s="27"/>
      <c r="G18" s="27"/>
      <c r="H18" s="27"/>
      <c r="I18" s="32" t="s">
        <v>27</v>
      </c>
      <c r="J18" s="33" t="str">
        <f>'Rekapitulace stavby'!AN14</f>
        <v>Vyplň údaj</v>
      </c>
      <c r="K18" s="38"/>
      <c r="L18" s="55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</row>
    <row r="19" s="2" customFormat="1" ht="6.96" customHeight="1">
      <c r="A19" s="38"/>
      <c r="B19" s="39"/>
      <c r="C19" s="38"/>
      <c r="D19" s="38"/>
      <c r="E19" s="38"/>
      <c r="F19" s="38"/>
      <c r="G19" s="38"/>
      <c r="H19" s="38"/>
      <c r="I19" s="38"/>
      <c r="J19" s="38"/>
      <c r="K19" s="38"/>
      <c r="L19" s="55"/>
      <c r="S19" s="38"/>
      <c r="T19" s="38"/>
      <c r="U19" s="38"/>
      <c r="V19" s="38"/>
      <c r="W19" s="38"/>
      <c r="X19" s="38"/>
      <c r="Y19" s="38"/>
      <c r="Z19" s="38"/>
      <c r="AA19" s="38"/>
      <c r="AB19" s="38"/>
      <c r="AC19" s="38"/>
      <c r="AD19" s="38"/>
      <c r="AE19" s="38"/>
    </row>
    <row r="20" s="2" customFormat="1" ht="12" customHeight="1">
      <c r="A20" s="38"/>
      <c r="B20" s="39"/>
      <c r="C20" s="38"/>
      <c r="D20" s="32" t="s">
        <v>30</v>
      </c>
      <c r="E20" s="38"/>
      <c r="F20" s="38"/>
      <c r="G20" s="38"/>
      <c r="H20" s="38"/>
      <c r="I20" s="32" t="s">
        <v>25</v>
      </c>
      <c r="J20" s="27" t="s">
        <v>1</v>
      </c>
      <c r="K20" s="38"/>
      <c r="L20" s="55"/>
      <c r="S20" s="38"/>
      <c r="T20" s="38"/>
      <c r="U20" s="38"/>
      <c r="V20" s="38"/>
      <c r="W20" s="38"/>
      <c r="X20" s="38"/>
      <c r="Y20" s="38"/>
      <c r="Z20" s="38"/>
      <c r="AA20" s="38"/>
      <c r="AB20" s="38"/>
      <c r="AC20" s="38"/>
      <c r="AD20" s="38"/>
      <c r="AE20" s="38"/>
    </row>
    <row r="21" s="2" customFormat="1" ht="18" customHeight="1">
      <c r="A21" s="38"/>
      <c r="B21" s="39"/>
      <c r="C21" s="38"/>
      <c r="D21" s="38"/>
      <c r="E21" s="27" t="s">
        <v>31</v>
      </c>
      <c r="F21" s="38"/>
      <c r="G21" s="38"/>
      <c r="H21" s="38"/>
      <c r="I21" s="32" t="s">
        <v>27</v>
      </c>
      <c r="J21" s="27" t="s">
        <v>1</v>
      </c>
      <c r="K21" s="38"/>
      <c r="L21" s="55"/>
      <c r="S21" s="38"/>
      <c r="T21" s="38"/>
      <c r="U21" s="38"/>
      <c r="V21" s="38"/>
      <c r="W21" s="38"/>
      <c r="X21" s="38"/>
      <c r="Y21" s="38"/>
      <c r="Z21" s="38"/>
      <c r="AA21" s="38"/>
      <c r="AB21" s="38"/>
      <c r="AC21" s="38"/>
      <c r="AD21" s="38"/>
      <c r="AE21" s="38"/>
    </row>
    <row r="22" s="2" customFormat="1" ht="6.96" customHeight="1">
      <c r="A22" s="38"/>
      <c r="B22" s="39"/>
      <c r="C22" s="38"/>
      <c r="D22" s="38"/>
      <c r="E22" s="38"/>
      <c r="F22" s="38"/>
      <c r="G22" s="38"/>
      <c r="H22" s="38"/>
      <c r="I22" s="38"/>
      <c r="J22" s="38"/>
      <c r="K22" s="38"/>
      <c r="L22" s="55"/>
      <c r="S22" s="38"/>
      <c r="T22" s="38"/>
      <c r="U22" s="38"/>
      <c r="V22" s="38"/>
      <c r="W22" s="38"/>
      <c r="X22" s="38"/>
      <c r="Y22" s="38"/>
      <c r="Z22" s="38"/>
      <c r="AA22" s="38"/>
      <c r="AB22" s="38"/>
      <c r="AC22" s="38"/>
      <c r="AD22" s="38"/>
      <c r="AE22" s="38"/>
    </row>
    <row r="23" s="2" customFormat="1" ht="12" customHeight="1">
      <c r="A23" s="38"/>
      <c r="B23" s="39"/>
      <c r="C23" s="38"/>
      <c r="D23" s="32" t="s">
        <v>33</v>
      </c>
      <c r="E23" s="38"/>
      <c r="F23" s="38"/>
      <c r="G23" s="38"/>
      <c r="H23" s="38"/>
      <c r="I23" s="32" t="s">
        <v>25</v>
      </c>
      <c r="J23" s="27" t="s">
        <v>1</v>
      </c>
      <c r="K23" s="38"/>
      <c r="L23" s="55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</row>
    <row r="24" s="2" customFormat="1" ht="18" customHeight="1">
      <c r="A24" s="38"/>
      <c r="B24" s="39"/>
      <c r="C24" s="38"/>
      <c r="D24" s="38"/>
      <c r="E24" s="27" t="s">
        <v>34</v>
      </c>
      <c r="F24" s="38"/>
      <c r="G24" s="38"/>
      <c r="H24" s="38"/>
      <c r="I24" s="32" t="s">
        <v>27</v>
      </c>
      <c r="J24" s="27" t="s">
        <v>1</v>
      </c>
      <c r="K24" s="38"/>
      <c r="L24" s="55"/>
      <c r="S24" s="38"/>
      <c r="T24" s="38"/>
      <c r="U24" s="38"/>
      <c r="V24" s="38"/>
      <c r="W24" s="38"/>
      <c r="X24" s="38"/>
      <c r="Y24" s="38"/>
      <c r="Z24" s="38"/>
      <c r="AA24" s="38"/>
      <c r="AB24" s="38"/>
      <c r="AC24" s="38"/>
      <c r="AD24" s="38"/>
      <c r="AE24" s="38"/>
    </row>
    <row r="25" s="2" customFormat="1" ht="6.96" customHeight="1">
      <c r="A25" s="38"/>
      <c r="B25" s="39"/>
      <c r="C25" s="38"/>
      <c r="D25" s="38"/>
      <c r="E25" s="38"/>
      <c r="F25" s="38"/>
      <c r="G25" s="38"/>
      <c r="H25" s="38"/>
      <c r="I25" s="38"/>
      <c r="J25" s="38"/>
      <c r="K25" s="38"/>
      <c r="L25" s="55"/>
      <c r="S25" s="38"/>
      <c r="T25" s="38"/>
      <c r="U25" s="38"/>
      <c r="V25" s="38"/>
      <c r="W25" s="38"/>
      <c r="X25" s="38"/>
      <c r="Y25" s="38"/>
      <c r="Z25" s="38"/>
      <c r="AA25" s="38"/>
      <c r="AB25" s="38"/>
      <c r="AC25" s="38"/>
      <c r="AD25" s="38"/>
      <c r="AE25" s="38"/>
    </row>
    <row r="26" s="2" customFormat="1" ht="12" customHeight="1">
      <c r="A26" s="38"/>
      <c r="B26" s="39"/>
      <c r="C26" s="38"/>
      <c r="D26" s="32" t="s">
        <v>35</v>
      </c>
      <c r="E26" s="38"/>
      <c r="F26" s="38"/>
      <c r="G26" s="38"/>
      <c r="H26" s="38"/>
      <c r="I26" s="38"/>
      <c r="J26" s="38"/>
      <c r="K26" s="38"/>
      <c r="L26" s="55"/>
      <c r="S26" s="38"/>
      <c r="T26" s="38"/>
      <c r="U26" s="38"/>
      <c r="V26" s="38"/>
      <c r="W26" s="38"/>
      <c r="X26" s="38"/>
      <c r="Y26" s="38"/>
      <c r="Z26" s="38"/>
      <c r="AA26" s="38"/>
      <c r="AB26" s="38"/>
      <c r="AC26" s="38"/>
      <c r="AD26" s="38"/>
      <c r="AE26" s="38"/>
    </row>
    <row r="27" s="8" customFormat="1" ht="16.5" customHeight="1">
      <c r="A27" s="122"/>
      <c r="B27" s="123"/>
      <c r="C27" s="122"/>
      <c r="D27" s="122"/>
      <c r="E27" s="36" t="s">
        <v>1</v>
      </c>
      <c r="F27" s="36"/>
      <c r="G27" s="36"/>
      <c r="H27" s="36"/>
      <c r="I27" s="122"/>
      <c r="J27" s="122"/>
      <c r="K27" s="122"/>
      <c r="L27" s="124"/>
      <c r="S27" s="122"/>
      <c r="T27" s="122"/>
      <c r="U27" s="122"/>
      <c r="V27" s="122"/>
      <c r="W27" s="122"/>
      <c r="X27" s="122"/>
      <c r="Y27" s="122"/>
      <c r="Z27" s="122"/>
      <c r="AA27" s="122"/>
      <c r="AB27" s="122"/>
      <c r="AC27" s="122"/>
      <c r="AD27" s="122"/>
      <c r="AE27" s="122"/>
    </row>
    <row r="28" s="2" customFormat="1" ht="6.96" customHeight="1">
      <c r="A28" s="38"/>
      <c r="B28" s="39"/>
      <c r="C28" s="38"/>
      <c r="D28" s="38"/>
      <c r="E28" s="38"/>
      <c r="F28" s="38"/>
      <c r="G28" s="38"/>
      <c r="H28" s="38"/>
      <c r="I28" s="38"/>
      <c r="J28" s="38"/>
      <c r="K28" s="38"/>
      <c r="L28" s="55"/>
      <c r="S28" s="38"/>
      <c r="T28" s="38"/>
      <c r="U28" s="38"/>
      <c r="V28" s="38"/>
      <c r="W28" s="38"/>
      <c r="X28" s="38"/>
      <c r="Y28" s="38"/>
      <c r="Z28" s="38"/>
      <c r="AA28" s="38"/>
      <c r="AB28" s="38"/>
      <c r="AC28" s="38"/>
      <c r="AD28" s="38"/>
      <c r="AE28" s="38"/>
    </row>
    <row r="29" s="2" customFormat="1" ht="6.96" customHeight="1">
      <c r="A29" s="38"/>
      <c r="B29" s="39"/>
      <c r="C29" s="38"/>
      <c r="D29" s="90"/>
      <c r="E29" s="90"/>
      <c r="F29" s="90"/>
      <c r="G29" s="90"/>
      <c r="H29" s="90"/>
      <c r="I29" s="90"/>
      <c r="J29" s="90"/>
      <c r="K29" s="90"/>
      <c r="L29" s="55"/>
      <c r="S29" s="38"/>
      <c r="T29" s="38"/>
      <c r="U29" s="38"/>
      <c r="V29" s="38"/>
      <c r="W29" s="38"/>
      <c r="X29" s="38"/>
      <c r="Y29" s="38"/>
      <c r="Z29" s="38"/>
      <c r="AA29" s="38"/>
      <c r="AB29" s="38"/>
      <c r="AC29" s="38"/>
      <c r="AD29" s="38"/>
      <c r="AE29" s="38"/>
    </row>
    <row r="30" s="2" customFormat="1" ht="25.44" customHeight="1">
      <c r="A30" s="38"/>
      <c r="B30" s="39"/>
      <c r="C30" s="38"/>
      <c r="D30" s="125" t="s">
        <v>36</v>
      </c>
      <c r="E30" s="38"/>
      <c r="F30" s="38"/>
      <c r="G30" s="38"/>
      <c r="H30" s="38"/>
      <c r="I30" s="38"/>
      <c r="J30" s="96">
        <f>ROUND(J120, 2)</f>
        <v>0</v>
      </c>
      <c r="K30" s="38"/>
      <c r="L30" s="55"/>
      <c r="S30" s="38"/>
      <c r="T30" s="38"/>
      <c r="U30" s="38"/>
      <c r="V30" s="38"/>
      <c r="W30" s="38"/>
      <c r="X30" s="38"/>
      <c r="Y30" s="38"/>
      <c r="Z30" s="38"/>
      <c r="AA30" s="38"/>
      <c r="AB30" s="38"/>
      <c r="AC30" s="38"/>
      <c r="AD30" s="38"/>
      <c r="AE30" s="38"/>
    </row>
    <row r="31" s="2" customFormat="1" ht="6.96" customHeight="1">
      <c r="A31" s="38"/>
      <c r="B31" s="39"/>
      <c r="C31" s="38"/>
      <c r="D31" s="90"/>
      <c r="E31" s="90"/>
      <c r="F31" s="90"/>
      <c r="G31" s="90"/>
      <c r="H31" s="90"/>
      <c r="I31" s="90"/>
      <c r="J31" s="90"/>
      <c r="K31" s="90"/>
      <c r="L31" s="55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</row>
    <row r="32" s="2" customFormat="1" ht="14.4" customHeight="1">
      <c r="A32" s="38"/>
      <c r="B32" s="39"/>
      <c r="C32" s="38"/>
      <c r="D32" s="38"/>
      <c r="E32" s="38"/>
      <c r="F32" s="43" t="s">
        <v>38</v>
      </c>
      <c r="G32" s="38"/>
      <c r="H32" s="38"/>
      <c r="I32" s="43" t="s">
        <v>37</v>
      </c>
      <c r="J32" s="43" t="s">
        <v>39</v>
      </c>
      <c r="K32" s="38"/>
      <c r="L32" s="55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</row>
    <row r="33" s="2" customFormat="1" ht="14.4" customHeight="1">
      <c r="A33" s="38"/>
      <c r="B33" s="39"/>
      <c r="C33" s="38"/>
      <c r="D33" s="126" t="s">
        <v>40</v>
      </c>
      <c r="E33" s="32" t="s">
        <v>41</v>
      </c>
      <c r="F33" s="127">
        <f>ROUND((SUM(BE120:BE127)),  2)</f>
        <v>0</v>
      </c>
      <c r="G33" s="38"/>
      <c r="H33" s="38"/>
      <c r="I33" s="128">
        <v>0.20999999999999999</v>
      </c>
      <c r="J33" s="127">
        <f>ROUND(((SUM(BE120:BE127))*I33),  2)</f>
        <v>0</v>
      </c>
      <c r="K33" s="38"/>
      <c r="L33" s="55"/>
      <c r="S33" s="38"/>
      <c r="T33" s="38"/>
      <c r="U33" s="38"/>
      <c r="V33" s="38"/>
      <c r="W33" s="38"/>
      <c r="X33" s="38"/>
      <c r="Y33" s="38"/>
      <c r="Z33" s="38"/>
      <c r="AA33" s="38"/>
      <c r="AB33" s="38"/>
      <c r="AC33" s="38"/>
      <c r="AD33" s="38"/>
      <c r="AE33" s="38"/>
    </row>
    <row r="34" s="2" customFormat="1" ht="14.4" customHeight="1">
      <c r="A34" s="38"/>
      <c r="B34" s="39"/>
      <c r="C34" s="38"/>
      <c r="D34" s="38"/>
      <c r="E34" s="32" t="s">
        <v>42</v>
      </c>
      <c r="F34" s="127">
        <f>ROUND((SUM(BF120:BF127)),  2)</f>
        <v>0</v>
      </c>
      <c r="G34" s="38"/>
      <c r="H34" s="38"/>
      <c r="I34" s="128">
        <v>0.12</v>
      </c>
      <c r="J34" s="127">
        <f>ROUND(((SUM(BF120:BF127))*I34),  2)</f>
        <v>0</v>
      </c>
      <c r="K34" s="38"/>
      <c r="L34" s="55"/>
      <c r="S34" s="38"/>
      <c r="T34" s="38"/>
      <c r="U34" s="38"/>
      <c r="V34" s="38"/>
      <c r="W34" s="38"/>
      <c r="X34" s="38"/>
      <c r="Y34" s="38"/>
      <c r="Z34" s="38"/>
      <c r="AA34" s="38"/>
      <c r="AB34" s="38"/>
      <c r="AC34" s="38"/>
      <c r="AD34" s="38"/>
      <c r="AE34" s="38"/>
    </row>
    <row r="35" hidden="1" s="2" customFormat="1" ht="14.4" customHeight="1">
      <c r="A35" s="38"/>
      <c r="B35" s="39"/>
      <c r="C35" s="38"/>
      <c r="D35" s="38"/>
      <c r="E35" s="32" t="s">
        <v>43</v>
      </c>
      <c r="F35" s="127">
        <f>ROUND((SUM(BG120:BG127)),  2)</f>
        <v>0</v>
      </c>
      <c r="G35" s="38"/>
      <c r="H35" s="38"/>
      <c r="I35" s="128">
        <v>0.20999999999999999</v>
      </c>
      <c r="J35" s="127">
        <f>0</f>
        <v>0</v>
      </c>
      <c r="K35" s="38"/>
      <c r="L35" s="55"/>
      <c r="S35" s="38"/>
      <c r="T35" s="38"/>
      <c r="U35" s="38"/>
      <c r="V35" s="38"/>
      <c r="W35" s="38"/>
      <c r="X35" s="38"/>
      <c r="Y35" s="38"/>
      <c r="Z35" s="38"/>
      <c r="AA35" s="38"/>
      <c r="AB35" s="38"/>
      <c r="AC35" s="38"/>
      <c r="AD35" s="38"/>
      <c r="AE35" s="38"/>
    </row>
    <row r="36" hidden="1" s="2" customFormat="1" ht="14.4" customHeight="1">
      <c r="A36" s="38"/>
      <c r="B36" s="39"/>
      <c r="C36" s="38"/>
      <c r="D36" s="38"/>
      <c r="E36" s="32" t="s">
        <v>44</v>
      </c>
      <c r="F36" s="127">
        <f>ROUND((SUM(BH120:BH127)),  2)</f>
        <v>0</v>
      </c>
      <c r="G36" s="38"/>
      <c r="H36" s="38"/>
      <c r="I36" s="128">
        <v>0.12</v>
      </c>
      <c r="J36" s="127">
        <f>0</f>
        <v>0</v>
      </c>
      <c r="K36" s="38"/>
      <c r="L36" s="55"/>
      <c r="S36" s="38"/>
      <c r="T36" s="38"/>
      <c r="U36" s="38"/>
      <c r="V36" s="38"/>
      <c r="W36" s="38"/>
      <c r="X36" s="38"/>
      <c r="Y36" s="38"/>
      <c r="Z36" s="38"/>
      <c r="AA36" s="38"/>
      <c r="AB36" s="38"/>
      <c r="AC36" s="38"/>
      <c r="AD36" s="38"/>
      <c r="AE36" s="38"/>
    </row>
    <row r="37" hidden="1" s="2" customFormat="1" ht="14.4" customHeight="1">
      <c r="A37" s="38"/>
      <c r="B37" s="39"/>
      <c r="C37" s="38"/>
      <c r="D37" s="38"/>
      <c r="E37" s="32" t="s">
        <v>45</v>
      </c>
      <c r="F37" s="127">
        <f>ROUND((SUM(BI120:BI127)),  2)</f>
        <v>0</v>
      </c>
      <c r="G37" s="38"/>
      <c r="H37" s="38"/>
      <c r="I37" s="128">
        <v>0</v>
      </c>
      <c r="J37" s="127">
        <f>0</f>
        <v>0</v>
      </c>
      <c r="K37" s="38"/>
      <c r="L37" s="55"/>
      <c r="S37" s="38"/>
      <c r="T37" s="38"/>
      <c r="U37" s="38"/>
      <c r="V37" s="38"/>
      <c r="W37" s="38"/>
      <c r="X37" s="38"/>
      <c r="Y37" s="38"/>
      <c r="Z37" s="38"/>
      <c r="AA37" s="38"/>
      <c r="AB37" s="38"/>
      <c r="AC37" s="38"/>
      <c r="AD37" s="38"/>
      <c r="AE37" s="38"/>
    </row>
    <row r="38" s="2" customFormat="1" ht="6.96" customHeight="1">
      <c r="A38" s="38"/>
      <c r="B38" s="39"/>
      <c r="C38" s="38"/>
      <c r="D38" s="38"/>
      <c r="E38" s="38"/>
      <c r="F38" s="38"/>
      <c r="G38" s="38"/>
      <c r="H38" s="38"/>
      <c r="I38" s="38"/>
      <c r="J38" s="38"/>
      <c r="K38" s="38"/>
      <c r="L38" s="55"/>
      <c r="S38" s="38"/>
      <c r="T38" s="38"/>
      <c r="U38" s="38"/>
      <c r="V38" s="38"/>
      <c r="W38" s="38"/>
      <c r="X38" s="38"/>
      <c r="Y38" s="38"/>
      <c r="Z38" s="38"/>
      <c r="AA38" s="38"/>
      <c r="AB38" s="38"/>
      <c r="AC38" s="38"/>
      <c r="AD38" s="38"/>
      <c r="AE38" s="38"/>
    </row>
    <row r="39" s="2" customFormat="1" ht="25.44" customHeight="1">
      <c r="A39" s="38"/>
      <c r="B39" s="39"/>
      <c r="C39" s="129"/>
      <c r="D39" s="130" t="s">
        <v>46</v>
      </c>
      <c r="E39" s="81"/>
      <c r="F39" s="81"/>
      <c r="G39" s="131" t="s">
        <v>47</v>
      </c>
      <c r="H39" s="132" t="s">
        <v>48</v>
      </c>
      <c r="I39" s="81"/>
      <c r="J39" s="133">
        <f>SUM(J30:J37)</f>
        <v>0</v>
      </c>
      <c r="K39" s="134"/>
      <c r="L39" s="55"/>
      <c r="S39" s="38"/>
      <c r="T39" s="38"/>
      <c r="U39" s="38"/>
      <c r="V39" s="38"/>
      <c r="W39" s="38"/>
      <c r="X39" s="38"/>
      <c r="Y39" s="38"/>
      <c r="Z39" s="38"/>
      <c r="AA39" s="38"/>
      <c r="AB39" s="38"/>
      <c r="AC39" s="38"/>
      <c r="AD39" s="38"/>
      <c r="AE39" s="38"/>
    </row>
    <row r="40" s="2" customFormat="1" ht="14.4" customHeight="1">
      <c r="A40" s="38"/>
      <c r="B40" s="39"/>
      <c r="C40" s="38"/>
      <c r="D40" s="38"/>
      <c r="E40" s="38"/>
      <c r="F40" s="38"/>
      <c r="G40" s="38"/>
      <c r="H40" s="38"/>
      <c r="I40" s="38"/>
      <c r="J40" s="38"/>
      <c r="K40" s="38"/>
      <c r="L40" s="55"/>
      <c r="S40" s="38"/>
      <c r="T40" s="38"/>
      <c r="U40" s="38"/>
      <c r="V40" s="38"/>
      <c r="W40" s="38"/>
      <c r="X40" s="38"/>
      <c r="Y40" s="38"/>
      <c r="Z40" s="38"/>
      <c r="AA40" s="38"/>
      <c r="AB40" s="38"/>
      <c r="AC40" s="38"/>
      <c r="AD40" s="38"/>
      <c r="AE40" s="38"/>
    </row>
    <row r="41" s="1" customFormat="1" ht="14.4" customHeight="1">
      <c r="B41" s="22"/>
      <c r="L41" s="22"/>
    </row>
    <row r="42" s="1" customFormat="1" ht="14.4" customHeight="1">
      <c r="B42" s="22"/>
      <c r="L42" s="22"/>
    </row>
    <row r="43" s="1" customFormat="1" ht="14.4" customHeight="1">
      <c r="B43" s="22"/>
      <c r="L43" s="22"/>
    </row>
    <row r="44" s="1" customFormat="1" ht="14.4" customHeight="1">
      <c r="B44" s="22"/>
      <c r="L44" s="22"/>
    </row>
    <row r="45" s="1" customFormat="1" ht="14.4" customHeight="1">
      <c r="B45" s="22"/>
      <c r="L45" s="22"/>
    </row>
    <row r="46" s="1" customFormat="1" ht="14.4" customHeight="1">
      <c r="B46" s="22"/>
      <c r="L46" s="22"/>
    </row>
    <row r="47" s="1" customFormat="1" ht="14.4" customHeight="1">
      <c r="B47" s="22"/>
      <c r="L47" s="22"/>
    </row>
    <row r="48" s="1" customFormat="1" ht="14.4" customHeight="1">
      <c r="B48" s="22"/>
      <c r="L48" s="22"/>
    </row>
    <row r="49" s="1" customFormat="1" ht="14.4" customHeight="1">
      <c r="B49" s="22"/>
      <c r="L49" s="22"/>
    </row>
    <row r="50" s="2" customFormat="1" ht="14.4" customHeight="1">
      <c r="B50" s="55"/>
      <c r="D50" s="56" t="s">
        <v>49</v>
      </c>
      <c r="E50" s="57"/>
      <c r="F50" s="57"/>
      <c r="G50" s="56" t="s">
        <v>50</v>
      </c>
      <c r="H50" s="57"/>
      <c r="I50" s="57"/>
      <c r="J50" s="57"/>
      <c r="K50" s="57"/>
      <c r="L50" s="55"/>
    </row>
    <row r="51">
      <c r="B51" s="22"/>
      <c r="L51" s="22"/>
    </row>
    <row r="52">
      <c r="B52" s="22"/>
      <c r="L52" s="22"/>
    </row>
    <row r="53">
      <c r="B53" s="22"/>
      <c r="L53" s="22"/>
    </row>
    <row r="54">
      <c r="B54" s="22"/>
      <c r="L54" s="22"/>
    </row>
    <row r="55">
      <c r="B55" s="22"/>
      <c r="L55" s="22"/>
    </row>
    <row r="56">
      <c r="B56" s="22"/>
      <c r="L56" s="22"/>
    </row>
    <row r="57">
      <c r="B57" s="22"/>
      <c r="L57" s="22"/>
    </row>
    <row r="58">
      <c r="B58" s="22"/>
      <c r="L58" s="22"/>
    </row>
    <row r="59">
      <c r="B59" s="22"/>
      <c r="L59" s="22"/>
    </row>
    <row r="60">
      <c r="B60" s="22"/>
      <c r="L60" s="22"/>
    </row>
    <row r="61" s="2" customFormat="1">
      <c r="A61" s="38"/>
      <c r="B61" s="39"/>
      <c r="C61" s="38"/>
      <c r="D61" s="58" t="s">
        <v>51</v>
      </c>
      <c r="E61" s="41"/>
      <c r="F61" s="135" t="s">
        <v>52</v>
      </c>
      <c r="G61" s="58" t="s">
        <v>51</v>
      </c>
      <c r="H61" s="41"/>
      <c r="I61" s="41"/>
      <c r="J61" s="136" t="s">
        <v>52</v>
      </c>
      <c r="K61" s="41"/>
      <c r="L61" s="55"/>
      <c r="S61" s="38"/>
      <c r="T61" s="38"/>
      <c r="U61" s="38"/>
      <c r="V61" s="38"/>
      <c r="W61" s="38"/>
      <c r="X61" s="38"/>
      <c r="Y61" s="38"/>
      <c r="Z61" s="38"/>
      <c r="AA61" s="38"/>
      <c r="AB61" s="38"/>
      <c r="AC61" s="38"/>
      <c r="AD61" s="38"/>
      <c r="AE61" s="38"/>
    </row>
    <row r="62">
      <c r="B62" s="22"/>
      <c r="L62" s="22"/>
    </row>
    <row r="63">
      <c r="B63" s="22"/>
      <c r="L63" s="22"/>
    </row>
    <row r="64">
      <c r="B64" s="22"/>
      <c r="L64" s="22"/>
    </row>
    <row r="65" s="2" customFormat="1">
      <c r="A65" s="38"/>
      <c r="B65" s="39"/>
      <c r="C65" s="38"/>
      <c r="D65" s="56" t="s">
        <v>53</v>
      </c>
      <c r="E65" s="59"/>
      <c r="F65" s="59"/>
      <c r="G65" s="56" t="s">
        <v>54</v>
      </c>
      <c r="H65" s="59"/>
      <c r="I65" s="59"/>
      <c r="J65" s="59"/>
      <c r="K65" s="59"/>
      <c r="L65" s="55"/>
      <c r="S65" s="38"/>
      <c r="T65" s="38"/>
      <c r="U65" s="38"/>
      <c r="V65" s="38"/>
      <c r="W65" s="38"/>
      <c r="X65" s="38"/>
      <c r="Y65" s="38"/>
      <c r="Z65" s="38"/>
      <c r="AA65" s="38"/>
      <c r="AB65" s="38"/>
      <c r="AC65" s="38"/>
      <c r="AD65" s="38"/>
      <c r="AE65" s="38"/>
    </row>
    <row r="66">
      <c r="B66" s="22"/>
      <c r="L66" s="22"/>
    </row>
    <row r="67">
      <c r="B67" s="22"/>
      <c r="L67" s="22"/>
    </row>
    <row r="68">
      <c r="B68" s="22"/>
      <c r="L68" s="22"/>
    </row>
    <row r="69">
      <c r="B69" s="22"/>
      <c r="L69" s="22"/>
    </row>
    <row r="70">
      <c r="B70" s="22"/>
      <c r="L70" s="22"/>
    </row>
    <row r="71">
      <c r="B71" s="22"/>
      <c r="L71" s="22"/>
    </row>
    <row r="72">
      <c r="B72" s="22"/>
      <c r="L72" s="22"/>
    </row>
    <row r="73">
      <c r="B73" s="22"/>
      <c r="L73" s="22"/>
    </row>
    <row r="74">
      <c r="B74" s="22"/>
      <c r="L74" s="22"/>
    </row>
    <row r="75">
      <c r="B75" s="22"/>
      <c r="L75" s="22"/>
    </row>
    <row r="76" s="2" customFormat="1">
      <c r="A76" s="38"/>
      <c r="B76" s="39"/>
      <c r="C76" s="38"/>
      <c r="D76" s="58" t="s">
        <v>51</v>
      </c>
      <c r="E76" s="41"/>
      <c r="F76" s="135" t="s">
        <v>52</v>
      </c>
      <c r="G76" s="58" t="s">
        <v>51</v>
      </c>
      <c r="H76" s="41"/>
      <c r="I76" s="41"/>
      <c r="J76" s="136" t="s">
        <v>52</v>
      </c>
      <c r="K76" s="41"/>
      <c r="L76" s="55"/>
      <c r="S76" s="38"/>
      <c r="T76" s="38"/>
      <c r="U76" s="38"/>
      <c r="V76" s="38"/>
      <c r="W76" s="38"/>
      <c r="X76" s="38"/>
      <c r="Y76" s="38"/>
      <c r="Z76" s="38"/>
      <c r="AA76" s="38"/>
      <c r="AB76" s="38"/>
      <c r="AC76" s="38"/>
      <c r="AD76" s="38"/>
      <c r="AE76" s="38"/>
    </row>
    <row r="77" s="2" customFormat="1" ht="14.4" customHeight="1">
      <c r="A77" s="38"/>
      <c r="B77" s="60"/>
      <c r="C77" s="61"/>
      <c r="D77" s="61"/>
      <c r="E77" s="61"/>
      <c r="F77" s="61"/>
      <c r="G77" s="61"/>
      <c r="H77" s="61"/>
      <c r="I77" s="61"/>
      <c r="J77" s="61"/>
      <c r="K77" s="61"/>
      <c r="L77" s="55"/>
      <c r="S77" s="38"/>
      <c r="T77" s="38"/>
      <c r="U77" s="38"/>
      <c r="V77" s="38"/>
      <c r="W77" s="38"/>
      <c r="X77" s="38"/>
      <c r="Y77" s="38"/>
      <c r="Z77" s="38"/>
      <c r="AA77" s="38"/>
      <c r="AB77" s="38"/>
      <c r="AC77" s="38"/>
      <c r="AD77" s="38"/>
      <c r="AE77" s="38"/>
    </row>
    <row r="81" s="2" customFormat="1" ht="6.96" customHeight="1">
      <c r="A81" s="38"/>
      <c r="B81" s="62"/>
      <c r="C81" s="63"/>
      <c r="D81" s="63"/>
      <c r="E81" s="63"/>
      <c r="F81" s="63"/>
      <c r="G81" s="63"/>
      <c r="H81" s="63"/>
      <c r="I81" s="63"/>
      <c r="J81" s="63"/>
      <c r="K81" s="63"/>
      <c r="L81" s="55"/>
      <c r="S81" s="38"/>
      <c r="T81" s="38"/>
      <c r="U81" s="38"/>
      <c r="V81" s="38"/>
      <c r="W81" s="38"/>
      <c r="X81" s="38"/>
      <c r="Y81" s="38"/>
      <c r="Z81" s="38"/>
      <c r="AA81" s="38"/>
      <c r="AB81" s="38"/>
      <c r="AC81" s="38"/>
      <c r="AD81" s="38"/>
      <c r="AE81" s="38"/>
    </row>
    <row r="82" s="2" customFormat="1" ht="24.96" customHeight="1">
      <c r="A82" s="38"/>
      <c r="B82" s="39"/>
      <c r="C82" s="23" t="s">
        <v>97</v>
      </c>
      <c r="D82" s="38"/>
      <c r="E82" s="38"/>
      <c r="F82" s="38"/>
      <c r="G82" s="38"/>
      <c r="H82" s="38"/>
      <c r="I82" s="38"/>
      <c r="J82" s="38"/>
      <c r="K82" s="38"/>
      <c r="L82" s="55"/>
      <c r="S82" s="38"/>
      <c r="T82" s="38"/>
      <c r="U82" s="38"/>
      <c r="V82" s="38"/>
      <c r="W82" s="38"/>
      <c r="X82" s="38"/>
      <c r="Y82" s="38"/>
      <c r="Z82" s="38"/>
      <c r="AA82" s="38"/>
      <c r="AB82" s="38"/>
      <c r="AC82" s="38"/>
      <c r="AD82" s="38"/>
      <c r="AE82" s="38"/>
    </row>
    <row r="83" s="2" customFormat="1" ht="6.96" customHeight="1">
      <c r="A83" s="38"/>
      <c r="B83" s="39"/>
      <c r="C83" s="38"/>
      <c r="D83" s="38"/>
      <c r="E83" s="38"/>
      <c r="F83" s="38"/>
      <c r="G83" s="38"/>
      <c r="H83" s="38"/>
      <c r="I83" s="38"/>
      <c r="J83" s="38"/>
      <c r="K83" s="38"/>
      <c r="L83" s="55"/>
      <c r="S83" s="38"/>
      <c r="T83" s="38"/>
      <c r="U83" s="38"/>
      <c r="V83" s="38"/>
      <c r="W83" s="38"/>
      <c r="X83" s="38"/>
      <c r="Y83" s="38"/>
      <c r="Z83" s="38"/>
      <c r="AA83" s="38"/>
      <c r="AB83" s="38"/>
      <c r="AC83" s="38"/>
      <c r="AD83" s="38"/>
      <c r="AE83" s="38"/>
    </row>
    <row r="84" s="2" customFormat="1" ht="12" customHeight="1">
      <c r="A84" s="38"/>
      <c r="B84" s="39"/>
      <c r="C84" s="32" t="s">
        <v>16</v>
      </c>
      <c r="D84" s="38"/>
      <c r="E84" s="38"/>
      <c r="F84" s="38"/>
      <c r="G84" s="38"/>
      <c r="H84" s="38"/>
      <c r="I84" s="38"/>
      <c r="J84" s="38"/>
      <c r="K84" s="38"/>
      <c r="L84" s="55"/>
      <c r="S84" s="38"/>
      <c r="T84" s="38"/>
      <c r="U84" s="38"/>
      <c r="V84" s="38"/>
      <c r="W84" s="38"/>
      <c r="X84" s="38"/>
      <c r="Y84" s="38"/>
      <c r="Z84" s="38"/>
      <c r="AA84" s="38"/>
      <c r="AB84" s="38"/>
      <c r="AC84" s="38"/>
      <c r="AD84" s="38"/>
      <c r="AE84" s="38"/>
    </row>
    <row r="85" s="2" customFormat="1" ht="26.25" customHeight="1">
      <c r="A85" s="38"/>
      <c r="B85" s="39"/>
      <c r="C85" s="38"/>
      <c r="D85" s="38"/>
      <c r="E85" s="121" t="str">
        <f>E7</f>
        <v>Vrchlabí st.p.č. 1319,1320 a 1323 - demolice garáží, st.p.č. 1321 a 1322 stavební úprava garáží</v>
      </c>
      <c r="F85" s="32"/>
      <c r="G85" s="32"/>
      <c r="H85" s="32"/>
      <c r="I85" s="38"/>
      <c r="J85" s="38"/>
      <c r="K85" s="38"/>
      <c r="L85" s="55"/>
      <c r="S85" s="38"/>
      <c r="T85" s="38"/>
      <c r="U85" s="38"/>
      <c r="V85" s="38"/>
      <c r="W85" s="38"/>
      <c r="X85" s="38"/>
      <c r="Y85" s="38"/>
      <c r="Z85" s="38"/>
      <c r="AA85" s="38"/>
      <c r="AB85" s="38"/>
      <c r="AC85" s="38"/>
      <c r="AD85" s="38"/>
      <c r="AE85" s="38"/>
    </row>
    <row r="86" s="2" customFormat="1" ht="12" customHeight="1">
      <c r="A86" s="38"/>
      <c r="B86" s="39"/>
      <c r="C86" s="32" t="s">
        <v>95</v>
      </c>
      <c r="D86" s="38"/>
      <c r="E86" s="38"/>
      <c r="F86" s="38"/>
      <c r="G86" s="38"/>
      <c r="H86" s="38"/>
      <c r="I86" s="38"/>
      <c r="J86" s="38"/>
      <c r="K86" s="38"/>
      <c r="L86" s="55"/>
      <c r="S86" s="38"/>
      <c r="T86" s="38"/>
      <c r="U86" s="38"/>
      <c r="V86" s="38"/>
      <c r="W86" s="38"/>
      <c r="X86" s="38"/>
      <c r="Y86" s="38"/>
      <c r="Z86" s="38"/>
      <c r="AA86" s="38"/>
      <c r="AB86" s="38"/>
      <c r="AC86" s="38"/>
      <c r="AD86" s="38"/>
      <c r="AE86" s="38"/>
    </row>
    <row r="87" s="2" customFormat="1" ht="16.5" customHeight="1">
      <c r="A87" s="38"/>
      <c r="B87" s="39"/>
      <c r="C87" s="38"/>
      <c r="D87" s="38"/>
      <c r="E87" s="67" t="str">
        <f>E9</f>
        <v>003 - Vedlejší a ostatní náklady</v>
      </c>
      <c r="F87" s="38"/>
      <c r="G87" s="38"/>
      <c r="H87" s="38"/>
      <c r="I87" s="38"/>
      <c r="J87" s="38"/>
      <c r="K87" s="38"/>
      <c r="L87" s="55"/>
      <c r="S87" s="38"/>
      <c r="T87" s="38"/>
      <c r="U87" s="38"/>
      <c r="V87" s="38"/>
      <c r="W87" s="38"/>
      <c r="X87" s="38"/>
      <c r="Y87" s="38"/>
      <c r="Z87" s="38"/>
      <c r="AA87" s="38"/>
      <c r="AB87" s="38"/>
      <c r="AC87" s="38"/>
      <c r="AD87" s="38"/>
      <c r="AE87" s="38"/>
    </row>
    <row r="88" s="2" customFormat="1" ht="6.96" customHeight="1">
      <c r="A88" s="38"/>
      <c r="B88" s="39"/>
      <c r="C88" s="38"/>
      <c r="D88" s="38"/>
      <c r="E88" s="38"/>
      <c r="F88" s="38"/>
      <c r="G88" s="38"/>
      <c r="H88" s="38"/>
      <c r="I88" s="38"/>
      <c r="J88" s="38"/>
      <c r="K88" s="38"/>
      <c r="L88" s="55"/>
      <c r="S88" s="38"/>
      <c r="T88" s="38"/>
      <c r="U88" s="38"/>
      <c r="V88" s="38"/>
      <c r="W88" s="38"/>
      <c r="X88" s="38"/>
      <c r="Y88" s="38"/>
      <c r="Z88" s="38"/>
      <c r="AA88" s="38"/>
      <c r="AB88" s="38"/>
      <c r="AC88" s="38"/>
      <c r="AD88" s="38"/>
      <c r="AE88" s="38"/>
    </row>
    <row r="89" s="2" customFormat="1" ht="12" customHeight="1">
      <c r="A89" s="38"/>
      <c r="B89" s="39"/>
      <c r="C89" s="32" t="s">
        <v>20</v>
      </c>
      <c r="D89" s="38"/>
      <c r="E89" s="38"/>
      <c r="F89" s="27" t="str">
        <f>F12</f>
        <v>Vrchlabí</v>
      </c>
      <c r="G89" s="38"/>
      <c r="H89" s="38"/>
      <c r="I89" s="32" t="s">
        <v>22</v>
      </c>
      <c r="J89" s="69" t="str">
        <f>IF(J12="","",J12)</f>
        <v>23. 10. 2024</v>
      </c>
      <c r="K89" s="38"/>
      <c r="L89" s="55"/>
      <c r="S89" s="38"/>
      <c r="T89" s="38"/>
      <c r="U89" s="38"/>
      <c r="V89" s="38"/>
      <c r="W89" s="38"/>
      <c r="X89" s="38"/>
      <c r="Y89" s="38"/>
      <c r="Z89" s="38"/>
      <c r="AA89" s="38"/>
      <c r="AB89" s="38"/>
      <c r="AC89" s="38"/>
      <c r="AD89" s="38"/>
      <c r="AE89" s="38"/>
    </row>
    <row r="90" s="2" customFormat="1" ht="6.96" customHeight="1">
      <c r="A90" s="38"/>
      <c r="B90" s="39"/>
      <c r="C90" s="38"/>
      <c r="D90" s="38"/>
      <c r="E90" s="38"/>
      <c r="F90" s="38"/>
      <c r="G90" s="38"/>
      <c r="H90" s="38"/>
      <c r="I90" s="38"/>
      <c r="J90" s="38"/>
      <c r="K90" s="38"/>
      <c r="L90" s="55"/>
      <c r="S90" s="38"/>
      <c r="T90" s="38"/>
      <c r="U90" s="38"/>
      <c r="V90" s="38"/>
      <c r="W90" s="38"/>
      <c r="X90" s="38"/>
      <c r="Y90" s="38"/>
      <c r="Z90" s="38"/>
      <c r="AA90" s="38"/>
      <c r="AB90" s="38"/>
      <c r="AC90" s="38"/>
      <c r="AD90" s="38"/>
      <c r="AE90" s="38"/>
    </row>
    <row r="91" s="2" customFormat="1" ht="15.15" customHeight="1">
      <c r="A91" s="38"/>
      <c r="B91" s="39"/>
      <c r="C91" s="32" t="s">
        <v>24</v>
      </c>
      <c r="D91" s="38"/>
      <c r="E91" s="38"/>
      <c r="F91" s="27" t="str">
        <f>E15</f>
        <v>Město Vrchlabí</v>
      </c>
      <c r="G91" s="38"/>
      <c r="H91" s="38"/>
      <c r="I91" s="32" t="s">
        <v>30</v>
      </c>
      <c r="J91" s="36" t="str">
        <f>E21</f>
        <v>Ing. Jan Chaloupský</v>
      </c>
      <c r="K91" s="38"/>
      <c r="L91" s="55"/>
      <c r="S91" s="38"/>
      <c r="T91" s="38"/>
      <c r="U91" s="38"/>
      <c r="V91" s="38"/>
      <c r="W91" s="38"/>
      <c r="X91" s="38"/>
      <c r="Y91" s="38"/>
      <c r="Z91" s="38"/>
      <c r="AA91" s="38"/>
      <c r="AB91" s="38"/>
      <c r="AC91" s="38"/>
      <c r="AD91" s="38"/>
      <c r="AE91" s="38"/>
    </row>
    <row r="92" s="2" customFormat="1" ht="15.15" customHeight="1">
      <c r="A92" s="38"/>
      <c r="B92" s="39"/>
      <c r="C92" s="32" t="s">
        <v>28</v>
      </c>
      <c r="D92" s="38"/>
      <c r="E92" s="38"/>
      <c r="F92" s="27" t="str">
        <f>IF(E18="","",E18)</f>
        <v>Vyplň údaj</v>
      </c>
      <c r="G92" s="38"/>
      <c r="H92" s="38"/>
      <c r="I92" s="32" t="s">
        <v>33</v>
      </c>
      <c r="J92" s="36" t="str">
        <f>E24</f>
        <v>Ing. Lenka Kasperová</v>
      </c>
      <c r="K92" s="38"/>
      <c r="L92" s="55"/>
      <c r="S92" s="38"/>
      <c r="T92" s="38"/>
      <c r="U92" s="38"/>
      <c r="V92" s="38"/>
      <c r="W92" s="38"/>
      <c r="X92" s="38"/>
      <c r="Y92" s="38"/>
      <c r="Z92" s="38"/>
      <c r="AA92" s="38"/>
      <c r="AB92" s="38"/>
      <c r="AC92" s="38"/>
      <c r="AD92" s="38"/>
      <c r="AE92" s="38"/>
    </row>
    <row r="93" s="2" customFormat="1" ht="10.32" customHeight="1">
      <c r="A93" s="38"/>
      <c r="B93" s="39"/>
      <c r="C93" s="38"/>
      <c r="D93" s="38"/>
      <c r="E93" s="38"/>
      <c r="F93" s="38"/>
      <c r="G93" s="38"/>
      <c r="H93" s="38"/>
      <c r="I93" s="38"/>
      <c r="J93" s="38"/>
      <c r="K93" s="38"/>
      <c r="L93" s="55"/>
      <c r="S93" s="38"/>
      <c r="T93" s="38"/>
      <c r="U93" s="38"/>
      <c r="V93" s="38"/>
      <c r="W93" s="38"/>
      <c r="X93" s="38"/>
      <c r="Y93" s="38"/>
      <c r="Z93" s="38"/>
      <c r="AA93" s="38"/>
      <c r="AB93" s="38"/>
      <c r="AC93" s="38"/>
      <c r="AD93" s="38"/>
      <c r="AE93" s="38"/>
    </row>
    <row r="94" s="2" customFormat="1" ht="29.28" customHeight="1">
      <c r="A94" s="38"/>
      <c r="B94" s="39"/>
      <c r="C94" s="137" t="s">
        <v>98</v>
      </c>
      <c r="D94" s="129"/>
      <c r="E94" s="129"/>
      <c r="F94" s="129"/>
      <c r="G94" s="129"/>
      <c r="H94" s="129"/>
      <c r="I94" s="129"/>
      <c r="J94" s="138" t="s">
        <v>99</v>
      </c>
      <c r="K94" s="129"/>
      <c r="L94" s="55"/>
      <c r="S94" s="38"/>
      <c r="T94" s="38"/>
      <c r="U94" s="38"/>
      <c r="V94" s="38"/>
      <c r="W94" s="38"/>
      <c r="X94" s="38"/>
      <c r="Y94" s="38"/>
      <c r="Z94" s="38"/>
      <c r="AA94" s="38"/>
      <c r="AB94" s="38"/>
      <c r="AC94" s="38"/>
      <c r="AD94" s="38"/>
      <c r="AE94" s="38"/>
    </row>
    <row r="95" s="2" customFormat="1" ht="10.32" customHeight="1">
      <c r="A95" s="38"/>
      <c r="B95" s="39"/>
      <c r="C95" s="38"/>
      <c r="D95" s="38"/>
      <c r="E95" s="38"/>
      <c r="F95" s="38"/>
      <c r="G95" s="38"/>
      <c r="H95" s="38"/>
      <c r="I95" s="38"/>
      <c r="J95" s="38"/>
      <c r="K95" s="38"/>
      <c r="L95" s="55"/>
      <c r="S95" s="38"/>
      <c r="T95" s="38"/>
      <c r="U95" s="38"/>
      <c r="V95" s="38"/>
      <c r="W95" s="38"/>
      <c r="X95" s="38"/>
      <c r="Y95" s="38"/>
      <c r="Z95" s="38"/>
      <c r="AA95" s="38"/>
      <c r="AB95" s="38"/>
      <c r="AC95" s="38"/>
      <c r="AD95" s="38"/>
      <c r="AE95" s="38"/>
    </row>
    <row r="96" s="2" customFormat="1" ht="22.8" customHeight="1">
      <c r="A96" s="38"/>
      <c r="B96" s="39"/>
      <c r="C96" s="139" t="s">
        <v>100</v>
      </c>
      <c r="D96" s="38"/>
      <c r="E96" s="38"/>
      <c r="F96" s="38"/>
      <c r="G96" s="38"/>
      <c r="H96" s="38"/>
      <c r="I96" s="38"/>
      <c r="J96" s="96">
        <f>J120</f>
        <v>0</v>
      </c>
      <c r="K96" s="38"/>
      <c r="L96" s="55"/>
      <c r="S96" s="38"/>
      <c r="T96" s="38"/>
      <c r="U96" s="38"/>
      <c r="V96" s="38"/>
      <c r="W96" s="38"/>
      <c r="X96" s="38"/>
      <c r="Y96" s="38"/>
      <c r="Z96" s="38"/>
      <c r="AA96" s="38"/>
      <c r="AB96" s="38"/>
      <c r="AC96" s="38"/>
      <c r="AD96" s="38"/>
      <c r="AE96" s="38"/>
      <c r="AU96" s="19" t="s">
        <v>101</v>
      </c>
    </row>
    <row r="97" s="9" customFormat="1" ht="24.96" customHeight="1">
      <c r="A97" s="9"/>
      <c r="B97" s="140"/>
      <c r="C97" s="9"/>
      <c r="D97" s="141" t="s">
        <v>741</v>
      </c>
      <c r="E97" s="142"/>
      <c r="F97" s="142"/>
      <c r="G97" s="142"/>
      <c r="H97" s="142"/>
      <c r="I97" s="142"/>
      <c r="J97" s="143">
        <f>J121</f>
        <v>0</v>
      </c>
      <c r="K97" s="9"/>
      <c r="L97" s="140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44"/>
      <c r="C98" s="10"/>
      <c r="D98" s="145" t="s">
        <v>742</v>
      </c>
      <c r="E98" s="146"/>
      <c r="F98" s="146"/>
      <c r="G98" s="146"/>
      <c r="H98" s="146"/>
      <c r="I98" s="146"/>
      <c r="J98" s="147">
        <f>J122</f>
        <v>0</v>
      </c>
      <c r="K98" s="10"/>
      <c r="L98" s="144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10" customFormat="1" ht="19.92" customHeight="1">
      <c r="A99" s="10"/>
      <c r="B99" s="144"/>
      <c r="C99" s="10"/>
      <c r="D99" s="145" t="s">
        <v>743</v>
      </c>
      <c r="E99" s="146"/>
      <c r="F99" s="146"/>
      <c r="G99" s="146"/>
      <c r="H99" s="146"/>
      <c r="I99" s="146"/>
      <c r="J99" s="147">
        <f>J124</f>
        <v>0</v>
      </c>
      <c r="K99" s="10"/>
      <c r="L99" s="144"/>
      <c r="S99" s="10"/>
      <c r="T99" s="10"/>
      <c r="U99" s="10"/>
      <c r="V99" s="10"/>
      <c r="W99" s="10"/>
      <c r="X99" s="10"/>
      <c r="Y99" s="10"/>
      <c r="Z99" s="10"/>
      <c r="AA99" s="10"/>
      <c r="AB99" s="10"/>
      <c r="AC99" s="10"/>
      <c r="AD99" s="10"/>
      <c r="AE99" s="10"/>
    </row>
    <row r="100" s="10" customFormat="1" ht="19.92" customHeight="1">
      <c r="A100" s="10"/>
      <c r="B100" s="144"/>
      <c r="C100" s="10"/>
      <c r="D100" s="145" t="s">
        <v>744</v>
      </c>
      <c r="E100" s="146"/>
      <c r="F100" s="146"/>
      <c r="G100" s="146"/>
      <c r="H100" s="146"/>
      <c r="I100" s="146"/>
      <c r="J100" s="147">
        <f>J126</f>
        <v>0</v>
      </c>
      <c r="K100" s="10"/>
      <c r="L100" s="144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2" customFormat="1" ht="21.84" customHeight="1">
      <c r="A101" s="38"/>
      <c r="B101" s="39"/>
      <c r="C101" s="38"/>
      <c r="D101" s="38"/>
      <c r="E101" s="38"/>
      <c r="F101" s="38"/>
      <c r="G101" s="38"/>
      <c r="H101" s="38"/>
      <c r="I101" s="38"/>
      <c r="J101" s="38"/>
      <c r="K101" s="38"/>
      <c r="L101" s="55"/>
      <c r="S101" s="38"/>
      <c r="T101" s="38"/>
      <c r="U101" s="38"/>
      <c r="V101" s="38"/>
      <c r="W101" s="38"/>
      <c r="X101" s="38"/>
      <c r="Y101" s="38"/>
      <c r="Z101" s="38"/>
      <c r="AA101" s="38"/>
      <c r="AB101" s="38"/>
      <c r="AC101" s="38"/>
      <c r="AD101" s="38"/>
      <c r="AE101" s="38"/>
    </row>
    <row r="102" s="2" customFormat="1" ht="6.96" customHeight="1">
      <c r="A102" s="38"/>
      <c r="B102" s="60"/>
      <c r="C102" s="61"/>
      <c r="D102" s="61"/>
      <c r="E102" s="61"/>
      <c r="F102" s="61"/>
      <c r="G102" s="61"/>
      <c r="H102" s="61"/>
      <c r="I102" s="61"/>
      <c r="J102" s="61"/>
      <c r="K102" s="61"/>
      <c r="L102" s="55"/>
      <c r="S102" s="38"/>
      <c r="T102" s="38"/>
      <c r="U102" s="38"/>
      <c r="V102" s="38"/>
      <c r="W102" s="38"/>
      <c r="X102" s="38"/>
      <c r="Y102" s="38"/>
      <c r="Z102" s="38"/>
      <c r="AA102" s="38"/>
      <c r="AB102" s="38"/>
      <c r="AC102" s="38"/>
      <c r="AD102" s="38"/>
      <c r="AE102" s="38"/>
    </row>
    <row r="106" s="2" customFormat="1" ht="6.96" customHeight="1">
      <c r="A106" s="38"/>
      <c r="B106" s="62"/>
      <c r="C106" s="63"/>
      <c r="D106" s="63"/>
      <c r="E106" s="63"/>
      <c r="F106" s="63"/>
      <c r="G106" s="63"/>
      <c r="H106" s="63"/>
      <c r="I106" s="63"/>
      <c r="J106" s="63"/>
      <c r="K106" s="63"/>
      <c r="L106" s="55"/>
      <c r="S106" s="38"/>
      <c r="T106" s="38"/>
      <c r="U106" s="38"/>
      <c r="V106" s="38"/>
      <c r="W106" s="38"/>
      <c r="X106" s="38"/>
      <c r="Y106" s="38"/>
      <c r="Z106" s="38"/>
      <c r="AA106" s="38"/>
      <c r="AB106" s="38"/>
      <c r="AC106" s="38"/>
      <c r="AD106" s="38"/>
      <c r="AE106" s="38"/>
    </row>
    <row r="107" s="2" customFormat="1" ht="24.96" customHeight="1">
      <c r="A107" s="38"/>
      <c r="B107" s="39"/>
      <c r="C107" s="23" t="s">
        <v>105</v>
      </c>
      <c r="D107" s="38"/>
      <c r="E107" s="38"/>
      <c r="F107" s="38"/>
      <c r="G107" s="38"/>
      <c r="H107" s="38"/>
      <c r="I107" s="38"/>
      <c r="J107" s="38"/>
      <c r="K107" s="38"/>
      <c r="L107" s="55"/>
      <c r="S107" s="38"/>
      <c r="T107" s="38"/>
      <c r="U107" s="38"/>
      <c r="V107" s="38"/>
      <c r="W107" s="38"/>
      <c r="X107" s="38"/>
      <c r="Y107" s="38"/>
      <c r="Z107" s="38"/>
      <c r="AA107" s="38"/>
      <c r="AB107" s="38"/>
      <c r="AC107" s="38"/>
      <c r="AD107" s="38"/>
      <c r="AE107" s="38"/>
    </row>
    <row r="108" s="2" customFormat="1" ht="6.96" customHeight="1">
      <c r="A108" s="38"/>
      <c r="B108" s="39"/>
      <c r="C108" s="38"/>
      <c r="D108" s="38"/>
      <c r="E108" s="38"/>
      <c r="F108" s="38"/>
      <c r="G108" s="38"/>
      <c r="H108" s="38"/>
      <c r="I108" s="38"/>
      <c r="J108" s="38"/>
      <c r="K108" s="38"/>
      <c r="L108" s="55"/>
      <c r="S108" s="38"/>
      <c r="T108" s="38"/>
      <c r="U108" s="38"/>
      <c r="V108" s="38"/>
      <c r="W108" s="38"/>
      <c r="X108" s="38"/>
      <c r="Y108" s="38"/>
      <c r="Z108" s="38"/>
      <c r="AA108" s="38"/>
      <c r="AB108" s="38"/>
      <c r="AC108" s="38"/>
      <c r="AD108" s="38"/>
      <c r="AE108" s="38"/>
    </row>
    <row r="109" s="2" customFormat="1" ht="12" customHeight="1">
      <c r="A109" s="38"/>
      <c r="B109" s="39"/>
      <c r="C109" s="32" t="s">
        <v>16</v>
      </c>
      <c r="D109" s="38"/>
      <c r="E109" s="38"/>
      <c r="F109" s="38"/>
      <c r="G109" s="38"/>
      <c r="H109" s="38"/>
      <c r="I109" s="38"/>
      <c r="J109" s="38"/>
      <c r="K109" s="38"/>
      <c r="L109" s="55"/>
      <c r="S109" s="38"/>
      <c r="T109" s="38"/>
      <c r="U109" s="38"/>
      <c r="V109" s="38"/>
      <c r="W109" s="38"/>
      <c r="X109" s="38"/>
      <c r="Y109" s="38"/>
      <c r="Z109" s="38"/>
      <c r="AA109" s="38"/>
      <c r="AB109" s="38"/>
      <c r="AC109" s="38"/>
      <c r="AD109" s="38"/>
      <c r="AE109" s="38"/>
    </row>
    <row r="110" s="2" customFormat="1" ht="26.25" customHeight="1">
      <c r="A110" s="38"/>
      <c r="B110" s="39"/>
      <c r="C110" s="38"/>
      <c r="D110" s="38"/>
      <c r="E110" s="121" t="str">
        <f>E7</f>
        <v>Vrchlabí st.p.č. 1319,1320 a 1323 - demolice garáží, st.p.č. 1321 a 1322 stavební úprava garáží</v>
      </c>
      <c r="F110" s="32"/>
      <c r="G110" s="32"/>
      <c r="H110" s="32"/>
      <c r="I110" s="38"/>
      <c r="J110" s="38"/>
      <c r="K110" s="38"/>
      <c r="L110" s="55"/>
      <c r="S110" s="38"/>
      <c r="T110" s="38"/>
      <c r="U110" s="38"/>
      <c r="V110" s="38"/>
      <c r="W110" s="38"/>
      <c r="X110" s="38"/>
      <c r="Y110" s="38"/>
      <c r="Z110" s="38"/>
      <c r="AA110" s="38"/>
      <c r="AB110" s="38"/>
      <c r="AC110" s="38"/>
      <c r="AD110" s="38"/>
      <c r="AE110" s="38"/>
    </row>
    <row r="111" s="2" customFormat="1" ht="12" customHeight="1">
      <c r="A111" s="38"/>
      <c r="B111" s="39"/>
      <c r="C111" s="32" t="s">
        <v>95</v>
      </c>
      <c r="D111" s="38"/>
      <c r="E111" s="38"/>
      <c r="F111" s="38"/>
      <c r="G111" s="38"/>
      <c r="H111" s="38"/>
      <c r="I111" s="38"/>
      <c r="J111" s="38"/>
      <c r="K111" s="38"/>
      <c r="L111" s="55"/>
      <c r="S111" s="38"/>
      <c r="T111" s="38"/>
      <c r="U111" s="38"/>
      <c r="V111" s="38"/>
      <c r="W111" s="38"/>
      <c r="X111" s="38"/>
      <c r="Y111" s="38"/>
      <c r="Z111" s="38"/>
      <c r="AA111" s="38"/>
      <c r="AB111" s="38"/>
      <c r="AC111" s="38"/>
      <c r="AD111" s="38"/>
      <c r="AE111" s="38"/>
    </row>
    <row r="112" s="2" customFormat="1" ht="16.5" customHeight="1">
      <c r="A112" s="38"/>
      <c r="B112" s="39"/>
      <c r="C112" s="38"/>
      <c r="D112" s="38"/>
      <c r="E112" s="67" t="str">
        <f>E9</f>
        <v>003 - Vedlejší a ostatní náklady</v>
      </c>
      <c r="F112" s="38"/>
      <c r="G112" s="38"/>
      <c r="H112" s="38"/>
      <c r="I112" s="38"/>
      <c r="J112" s="38"/>
      <c r="K112" s="38"/>
      <c r="L112" s="55"/>
      <c r="S112" s="38"/>
      <c r="T112" s="38"/>
      <c r="U112" s="38"/>
      <c r="V112" s="38"/>
      <c r="W112" s="38"/>
      <c r="X112" s="38"/>
      <c r="Y112" s="38"/>
      <c r="Z112" s="38"/>
      <c r="AA112" s="38"/>
      <c r="AB112" s="38"/>
      <c r="AC112" s="38"/>
      <c r="AD112" s="38"/>
      <c r="AE112" s="38"/>
    </row>
    <row r="113" s="2" customFormat="1" ht="6.96" customHeight="1">
      <c r="A113" s="38"/>
      <c r="B113" s="39"/>
      <c r="C113" s="38"/>
      <c r="D113" s="38"/>
      <c r="E113" s="38"/>
      <c r="F113" s="38"/>
      <c r="G113" s="38"/>
      <c r="H113" s="38"/>
      <c r="I113" s="38"/>
      <c r="J113" s="38"/>
      <c r="K113" s="38"/>
      <c r="L113" s="55"/>
      <c r="S113" s="38"/>
      <c r="T113" s="38"/>
      <c r="U113" s="38"/>
      <c r="V113" s="38"/>
      <c r="W113" s="38"/>
      <c r="X113" s="38"/>
      <c r="Y113" s="38"/>
      <c r="Z113" s="38"/>
      <c r="AA113" s="38"/>
      <c r="AB113" s="38"/>
      <c r="AC113" s="38"/>
      <c r="AD113" s="38"/>
      <c r="AE113" s="38"/>
    </row>
    <row r="114" s="2" customFormat="1" ht="12" customHeight="1">
      <c r="A114" s="38"/>
      <c r="B114" s="39"/>
      <c r="C114" s="32" t="s">
        <v>20</v>
      </c>
      <c r="D114" s="38"/>
      <c r="E114" s="38"/>
      <c r="F114" s="27" t="str">
        <f>F12</f>
        <v>Vrchlabí</v>
      </c>
      <c r="G114" s="38"/>
      <c r="H114" s="38"/>
      <c r="I114" s="32" t="s">
        <v>22</v>
      </c>
      <c r="J114" s="69" t="str">
        <f>IF(J12="","",J12)</f>
        <v>23. 10. 2024</v>
      </c>
      <c r="K114" s="38"/>
      <c r="L114" s="55"/>
      <c r="S114" s="38"/>
      <c r="T114" s="38"/>
      <c r="U114" s="38"/>
      <c r="V114" s="38"/>
      <c r="W114" s="38"/>
      <c r="X114" s="38"/>
      <c r="Y114" s="38"/>
      <c r="Z114" s="38"/>
      <c r="AA114" s="38"/>
      <c r="AB114" s="38"/>
      <c r="AC114" s="38"/>
      <c r="AD114" s="38"/>
      <c r="AE114" s="38"/>
    </row>
    <row r="115" s="2" customFormat="1" ht="6.96" customHeight="1">
      <c r="A115" s="38"/>
      <c r="B115" s="39"/>
      <c r="C115" s="38"/>
      <c r="D115" s="38"/>
      <c r="E115" s="38"/>
      <c r="F115" s="38"/>
      <c r="G115" s="38"/>
      <c r="H115" s="38"/>
      <c r="I115" s="38"/>
      <c r="J115" s="38"/>
      <c r="K115" s="38"/>
      <c r="L115" s="55"/>
      <c r="S115" s="38"/>
      <c r="T115" s="38"/>
      <c r="U115" s="38"/>
      <c r="V115" s="38"/>
      <c r="W115" s="38"/>
      <c r="X115" s="38"/>
      <c r="Y115" s="38"/>
      <c r="Z115" s="38"/>
      <c r="AA115" s="38"/>
      <c r="AB115" s="38"/>
      <c r="AC115" s="38"/>
      <c r="AD115" s="38"/>
      <c r="AE115" s="38"/>
    </row>
    <row r="116" s="2" customFormat="1" ht="15.15" customHeight="1">
      <c r="A116" s="38"/>
      <c r="B116" s="39"/>
      <c r="C116" s="32" t="s">
        <v>24</v>
      </c>
      <c r="D116" s="38"/>
      <c r="E116" s="38"/>
      <c r="F116" s="27" t="str">
        <f>E15</f>
        <v>Město Vrchlabí</v>
      </c>
      <c r="G116" s="38"/>
      <c r="H116" s="38"/>
      <c r="I116" s="32" t="s">
        <v>30</v>
      </c>
      <c r="J116" s="36" t="str">
        <f>E21</f>
        <v>Ing. Jan Chaloupský</v>
      </c>
      <c r="K116" s="38"/>
      <c r="L116" s="55"/>
      <c r="S116" s="38"/>
      <c r="T116" s="38"/>
      <c r="U116" s="38"/>
      <c r="V116" s="38"/>
      <c r="W116" s="38"/>
      <c r="X116" s="38"/>
      <c r="Y116" s="38"/>
      <c r="Z116" s="38"/>
      <c r="AA116" s="38"/>
      <c r="AB116" s="38"/>
      <c r="AC116" s="38"/>
      <c r="AD116" s="38"/>
      <c r="AE116" s="38"/>
    </row>
    <row r="117" s="2" customFormat="1" ht="15.15" customHeight="1">
      <c r="A117" s="38"/>
      <c r="B117" s="39"/>
      <c r="C117" s="32" t="s">
        <v>28</v>
      </c>
      <c r="D117" s="38"/>
      <c r="E117" s="38"/>
      <c r="F117" s="27" t="str">
        <f>IF(E18="","",E18)</f>
        <v>Vyplň údaj</v>
      </c>
      <c r="G117" s="38"/>
      <c r="H117" s="38"/>
      <c r="I117" s="32" t="s">
        <v>33</v>
      </c>
      <c r="J117" s="36" t="str">
        <f>E24</f>
        <v>Ing. Lenka Kasperová</v>
      </c>
      <c r="K117" s="38"/>
      <c r="L117" s="55"/>
      <c r="S117" s="38"/>
      <c r="T117" s="38"/>
      <c r="U117" s="38"/>
      <c r="V117" s="38"/>
      <c r="W117" s="38"/>
      <c r="X117" s="38"/>
      <c r="Y117" s="38"/>
      <c r="Z117" s="38"/>
      <c r="AA117" s="38"/>
      <c r="AB117" s="38"/>
      <c r="AC117" s="38"/>
      <c r="AD117" s="38"/>
      <c r="AE117" s="38"/>
    </row>
    <row r="118" s="2" customFormat="1" ht="10.32" customHeight="1">
      <c r="A118" s="38"/>
      <c r="B118" s="39"/>
      <c r="C118" s="38"/>
      <c r="D118" s="38"/>
      <c r="E118" s="38"/>
      <c r="F118" s="38"/>
      <c r="G118" s="38"/>
      <c r="H118" s="38"/>
      <c r="I118" s="38"/>
      <c r="J118" s="38"/>
      <c r="K118" s="38"/>
      <c r="L118" s="55"/>
      <c r="S118" s="38"/>
      <c r="T118" s="38"/>
      <c r="U118" s="38"/>
      <c r="V118" s="38"/>
      <c r="W118" s="38"/>
      <c r="X118" s="38"/>
      <c r="Y118" s="38"/>
      <c r="Z118" s="38"/>
      <c r="AA118" s="38"/>
      <c r="AB118" s="38"/>
      <c r="AC118" s="38"/>
      <c r="AD118" s="38"/>
      <c r="AE118" s="38"/>
    </row>
    <row r="119" s="11" customFormat="1" ht="29.28" customHeight="1">
      <c r="A119" s="148"/>
      <c r="B119" s="149"/>
      <c r="C119" s="150" t="s">
        <v>106</v>
      </c>
      <c r="D119" s="151" t="s">
        <v>61</v>
      </c>
      <c r="E119" s="151" t="s">
        <v>57</v>
      </c>
      <c r="F119" s="151" t="s">
        <v>58</v>
      </c>
      <c r="G119" s="151" t="s">
        <v>107</v>
      </c>
      <c r="H119" s="151" t="s">
        <v>108</v>
      </c>
      <c r="I119" s="151" t="s">
        <v>109</v>
      </c>
      <c r="J119" s="151" t="s">
        <v>99</v>
      </c>
      <c r="K119" s="152" t="s">
        <v>110</v>
      </c>
      <c r="L119" s="153"/>
      <c r="M119" s="86" t="s">
        <v>1</v>
      </c>
      <c r="N119" s="87" t="s">
        <v>40</v>
      </c>
      <c r="O119" s="87" t="s">
        <v>111</v>
      </c>
      <c r="P119" s="87" t="s">
        <v>112</v>
      </c>
      <c r="Q119" s="87" t="s">
        <v>113</v>
      </c>
      <c r="R119" s="87" t="s">
        <v>114</v>
      </c>
      <c r="S119" s="87" t="s">
        <v>115</v>
      </c>
      <c r="T119" s="88" t="s">
        <v>116</v>
      </c>
      <c r="U119" s="148"/>
      <c r="V119" s="148"/>
      <c r="W119" s="148"/>
      <c r="X119" s="148"/>
      <c r="Y119" s="148"/>
      <c r="Z119" s="148"/>
      <c r="AA119" s="148"/>
      <c r="AB119" s="148"/>
      <c r="AC119" s="148"/>
      <c r="AD119" s="148"/>
      <c r="AE119" s="148"/>
    </row>
    <row r="120" s="2" customFormat="1" ht="22.8" customHeight="1">
      <c r="A120" s="38"/>
      <c r="B120" s="39"/>
      <c r="C120" s="93" t="s">
        <v>117</v>
      </c>
      <c r="D120" s="38"/>
      <c r="E120" s="38"/>
      <c r="F120" s="38"/>
      <c r="G120" s="38"/>
      <c r="H120" s="38"/>
      <c r="I120" s="38"/>
      <c r="J120" s="154">
        <f>BK120</f>
        <v>0</v>
      </c>
      <c r="K120" s="38"/>
      <c r="L120" s="39"/>
      <c r="M120" s="89"/>
      <c r="N120" s="73"/>
      <c r="O120" s="90"/>
      <c r="P120" s="155">
        <f>P121</f>
        <v>0</v>
      </c>
      <c r="Q120" s="90"/>
      <c r="R120" s="155">
        <f>R121</f>
        <v>0</v>
      </c>
      <c r="S120" s="90"/>
      <c r="T120" s="156">
        <f>T121</f>
        <v>0</v>
      </c>
      <c r="U120" s="38"/>
      <c r="V120" s="38"/>
      <c r="W120" s="38"/>
      <c r="X120" s="38"/>
      <c r="Y120" s="38"/>
      <c r="Z120" s="38"/>
      <c r="AA120" s="38"/>
      <c r="AB120" s="38"/>
      <c r="AC120" s="38"/>
      <c r="AD120" s="38"/>
      <c r="AE120" s="38"/>
      <c r="AT120" s="19" t="s">
        <v>75</v>
      </c>
      <c r="AU120" s="19" t="s">
        <v>101</v>
      </c>
      <c r="BK120" s="157">
        <f>BK121</f>
        <v>0</v>
      </c>
    </row>
    <row r="121" s="12" customFormat="1" ht="25.92" customHeight="1">
      <c r="A121" s="12"/>
      <c r="B121" s="158"/>
      <c r="C121" s="12"/>
      <c r="D121" s="159" t="s">
        <v>75</v>
      </c>
      <c r="E121" s="160" t="s">
        <v>745</v>
      </c>
      <c r="F121" s="160" t="s">
        <v>746</v>
      </c>
      <c r="G121" s="12"/>
      <c r="H121" s="12"/>
      <c r="I121" s="161"/>
      <c r="J121" s="162">
        <f>BK121</f>
        <v>0</v>
      </c>
      <c r="K121" s="12"/>
      <c r="L121" s="158"/>
      <c r="M121" s="163"/>
      <c r="N121" s="164"/>
      <c r="O121" s="164"/>
      <c r="P121" s="165">
        <f>P122+P124+P126</f>
        <v>0</v>
      </c>
      <c r="Q121" s="164"/>
      <c r="R121" s="165">
        <f>R122+R124+R126</f>
        <v>0</v>
      </c>
      <c r="S121" s="164"/>
      <c r="T121" s="166">
        <f>T122+T124+T126</f>
        <v>0</v>
      </c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R121" s="159" t="s">
        <v>162</v>
      </c>
      <c r="AT121" s="167" t="s">
        <v>75</v>
      </c>
      <c r="AU121" s="167" t="s">
        <v>76</v>
      </c>
      <c r="AY121" s="159" t="s">
        <v>120</v>
      </c>
      <c r="BK121" s="168">
        <f>BK122+BK124+BK126</f>
        <v>0</v>
      </c>
    </row>
    <row r="122" s="12" customFormat="1" ht="22.8" customHeight="1">
      <c r="A122" s="12"/>
      <c r="B122" s="158"/>
      <c r="C122" s="12"/>
      <c r="D122" s="159" t="s">
        <v>75</v>
      </c>
      <c r="E122" s="169" t="s">
        <v>747</v>
      </c>
      <c r="F122" s="169" t="s">
        <v>748</v>
      </c>
      <c r="G122" s="12"/>
      <c r="H122" s="12"/>
      <c r="I122" s="161"/>
      <c r="J122" s="170">
        <f>BK122</f>
        <v>0</v>
      </c>
      <c r="K122" s="12"/>
      <c r="L122" s="158"/>
      <c r="M122" s="163"/>
      <c r="N122" s="164"/>
      <c r="O122" s="164"/>
      <c r="P122" s="165">
        <f>P123</f>
        <v>0</v>
      </c>
      <c r="Q122" s="164"/>
      <c r="R122" s="165">
        <f>R123</f>
        <v>0</v>
      </c>
      <c r="S122" s="164"/>
      <c r="T122" s="166">
        <f>T123</f>
        <v>0</v>
      </c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R122" s="159" t="s">
        <v>162</v>
      </c>
      <c r="AT122" s="167" t="s">
        <v>75</v>
      </c>
      <c r="AU122" s="167" t="s">
        <v>84</v>
      </c>
      <c r="AY122" s="159" t="s">
        <v>120</v>
      </c>
      <c r="BK122" s="168">
        <f>BK123</f>
        <v>0</v>
      </c>
    </row>
    <row r="123" s="2" customFormat="1" ht="16.5" customHeight="1">
      <c r="A123" s="38"/>
      <c r="B123" s="171"/>
      <c r="C123" s="172" t="s">
        <v>84</v>
      </c>
      <c r="D123" s="172" t="s">
        <v>123</v>
      </c>
      <c r="E123" s="173" t="s">
        <v>749</v>
      </c>
      <c r="F123" s="174" t="s">
        <v>750</v>
      </c>
      <c r="G123" s="175" t="s">
        <v>696</v>
      </c>
      <c r="H123" s="176">
        <v>1</v>
      </c>
      <c r="I123" s="177"/>
      <c r="J123" s="178">
        <f>ROUND(I123*H123,2)</f>
        <v>0</v>
      </c>
      <c r="K123" s="174" t="s">
        <v>127</v>
      </c>
      <c r="L123" s="39"/>
      <c r="M123" s="179" t="s">
        <v>1</v>
      </c>
      <c r="N123" s="180" t="s">
        <v>41</v>
      </c>
      <c r="O123" s="77"/>
      <c r="P123" s="181">
        <f>O123*H123</f>
        <v>0</v>
      </c>
      <c r="Q123" s="181">
        <v>0</v>
      </c>
      <c r="R123" s="181">
        <f>Q123*H123</f>
        <v>0</v>
      </c>
      <c r="S123" s="181">
        <v>0</v>
      </c>
      <c r="T123" s="182">
        <f>S123*H123</f>
        <v>0</v>
      </c>
      <c r="U123" s="38"/>
      <c r="V123" s="38"/>
      <c r="W123" s="38"/>
      <c r="X123" s="38"/>
      <c r="Y123" s="38"/>
      <c r="Z123" s="38"/>
      <c r="AA123" s="38"/>
      <c r="AB123" s="38"/>
      <c r="AC123" s="38"/>
      <c r="AD123" s="38"/>
      <c r="AE123" s="38"/>
      <c r="AR123" s="183" t="s">
        <v>751</v>
      </c>
      <c r="AT123" s="183" t="s">
        <v>123</v>
      </c>
      <c r="AU123" s="183" t="s">
        <v>86</v>
      </c>
      <c r="AY123" s="19" t="s">
        <v>120</v>
      </c>
      <c r="BE123" s="184">
        <f>IF(N123="základní",J123,0)</f>
        <v>0</v>
      </c>
      <c r="BF123" s="184">
        <f>IF(N123="snížená",J123,0)</f>
        <v>0</v>
      </c>
      <c r="BG123" s="184">
        <f>IF(N123="zákl. přenesená",J123,0)</f>
        <v>0</v>
      </c>
      <c r="BH123" s="184">
        <f>IF(N123="sníž. přenesená",J123,0)</f>
        <v>0</v>
      </c>
      <c r="BI123" s="184">
        <f>IF(N123="nulová",J123,0)</f>
        <v>0</v>
      </c>
      <c r="BJ123" s="19" t="s">
        <v>84</v>
      </c>
      <c r="BK123" s="184">
        <f>ROUND(I123*H123,2)</f>
        <v>0</v>
      </c>
      <c r="BL123" s="19" t="s">
        <v>751</v>
      </c>
      <c r="BM123" s="183" t="s">
        <v>752</v>
      </c>
    </row>
    <row r="124" s="12" customFormat="1" ht="22.8" customHeight="1">
      <c r="A124" s="12"/>
      <c r="B124" s="158"/>
      <c r="C124" s="12"/>
      <c r="D124" s="159" t="s">
        <v>75</v>
      </c>
      <c r="E124" s="169" t="s">
        <v>753</v>
      </c>
      <c r="F124" s="169" t="s">
        <v>754</v>
      </c>
      <c r="G124" s="12"/>
      <c r="H124" s="12"/>
      <c r="I124" s="161"/>
      <c r="J124" s="170">
        <f>BK124</f>
        <v>0</v>
      </c>
      <c r="K124" s="12"/>
      <c r="L124" s="158"/>
      <c r="M124" s="163"/>
      <c r="N124" s="164"/>
      <c r="O124" s="164"/>
      <c r="P124" s="165">
        <f>P125</f>
        <v>0</v>
      </c>
      <c r="Q124" s="164"/>
      <c r="R124" s="165">
        <f>R125</f>
        <v>0</v>
      </c>
      <c r="S124" s="164"/>
      <c r="T124" s="166">
        <f>T125</f>
        <v>0</v>
      </c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R124" s="159" t="s">
        <v>162</v>
      </c>
      <c r="AT124" s="167" t="s">
        <v>75</v>
      </c>
      <c r="AU124" s="167" t="s">
        <v>84</v>
      </c>
      <c r="AY124" s="159" t="s">
        <v>120</v>
      </c>
      <c r="BK124" s="168">
        <f>BK125</f>
        <v>0</v>
      </c>
    </row>
    <row r="125" s="2" customFormat="1" ht="16.5" customHeight="1">
      <c r="A125" s="38"/>
      <c r="B125" s="171"/>
      <c r="C125" s="172" t="s">
        <v>86</v>
      </c>
      <c r="D125" s="172" t="s">
        <v>123</v>
      </c>
      <c r="E125" s="173" t="s">
        <v>755</v>
      </c>
      <c r="F125" s="174" t="s">
        <v>754</v>
      </c>
      <c r="G125" s="175" t="s">
        <v>696</v>
      </c>
      <c r="H125" s="176">
        <v>1</v>
      </c>
      <c r="I125" s="177"/>
      <c r="J125" s="178">
        <f>ROUND(I125*H125,2)</f>
        <v>0</v>
      </c>
      <c r="K125" s="174" t="s">
        <v>127</v>
      </c>
      <c r="L125" s="39"/>
      <c r="M125" s="179" t="s">
        <v>1</v>
      </c>
      <c r="N125" s="180" t="s">
        <v>41</v>
      </c>
      <c r="O125" s="77"/>
      <c r="P125" s="181">
        <f>O125*H125</f>
        <v>0</v>
      </c>
      <c r="Q125" s="181">
        <v>0</v>
      </c>
      <c r="R125" s="181">
        <f>Q125*H125</f>
        <v>0</v>
      </c>
      <c r="S125" s="181">
        <v>0</v>
      </c>
      <c r="T125" s="182">
        <f>S125*H125</f>
        <v>0</v>
      </c>
      <c r="U125" s="38"/>
      <c r="V125" s="38"/>
      <c r="W125" s="38"/>
      <c r="X125" s="38"/>
      <c r="Y125" s="38"/>
      <c r="Z125" s="38"/>
      <c r="AA125" s="38"/>
      <c r="AB125" s="38"/>
      <c r="AC125" s="38"/>
      <c r="AD125" s="38"/>
      <c r="AE125" s="38"/>
      <c r="AR125" s="183" t="s">
        <v>751</v>
      </c>
      <c r="AT125" s="183" t="s">
        <v>123</v>
      </c>
      <c r="AU125" s="183" t="s">
        <v>86</v>
      </c>
      <c r="AY125" s="19" t="s">
        <v>120</v>
      </c>
      <c r="BE125" s="184">
        <f>IF(N125="základní",J125,0)</f>
        <v>0</v>
      </c>
      <c r="BF125" s="184">
        <f>IF(N125="snížená",J125,0)</f>
        <v>0</v>
      </c>
      <c r="BG125" s="184">
        <f>IF(N125="zákl. přenesená",J125,0)</f>
        <v>0</v>
      </c>
      <c r="BH125" s="184">
        <f>IF(N125="sníž. přenesená",J125,0)</f>
        <v>0</v>
      </c>
      <c r="BI125" s="184">
        <f>IF(N125="nulová",J125,0)</f>
        <v>0</v>
      </c>
      <c r="BJ125" s="19" t="s">
        <v>84</v>
      </c>
      <c r="BK125" s="184">
        <f>ROUND(I125*H125,2)</f>
        <v>0</v>
      </c>
      <c r="BL125" s="19" t="s">
        <v>751</v>
      </c>
      <c r="BM125" s="183" t="s">
        <v>756</v>
      </c>
    </row>
    <row r="126" s="12" customFormat="1" ht="22.8" customHeight="1">
      <c r="A126" s="12"/>
      <c r="B126" s="158"/>
      <c r="C126" s="12"/>
      <c r="D126" s="159" t="s">
        <v>75</v>
      </c>
      <c r="E126" s="169" t="s">
        <v>757</v>
      </c>
      <c r="F126" s="169" t="s">
        <v>758</v>
      </c>
      <c r="G126" s="12"/>
      <c r="H126" s="12"/>
      <c r="I126" s="161"/>
      <c r="J126" s="170">
        <f>BK126</f>
        <v>0</v>
      </c>
      <c r="K126" s="12"/>
      <c r="L126" s="158"/>
      <c r="M126" s="163"/>
      <c r="N126" s="164"/>
      <c r="O126" s="164"/>
      <c r="P126" s="165">
        <f>P127</f>
        <v>0</v>
      </c>
      <c r="Q126" s="164"/>
      <c r="R126" s="165">
        <f>R127</f>
        <v>0</v>
      </c>
      <c r="S126" s="164"/>
      <c r="T126" s="166">
        <f>T127</f>
        <v>0</v>
      </c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R126" s="159" t="s">
        <v>162</v>
      </c>
      <c r="AT126" s="167" t="s">
        <v>75</v>
      </c>
      <c r="AU126" s="167" t="s">
        <v>84</v>
      </c>
      <c r="AY126" s="159" t="s">
        <v>120</v>
      </c>
      <c r="BK126" s="168">
        <f>BK127</f>
        <v>0</v>
      </c>
    </row>
    <row r="127" s="2" customFormat="1" ht="16.5" customHeight="1">
      <c r="A127" s="38"/>
      <c r="B127" s="171"/>
      <c r="C127" s="172" t="s">
        <v>140</v>
      </c>
      <c r="D127" s="172" t="s">
        <v>123</v>
      </c>
      <c r="E127" s="173" t="s">
        <v>759</v>
      </c>
      <c r="F127" s="174" t="s">
        <v>760</v>
      </c>
      <c r="G127" s="175" t="s">
        <v>696</v>
      </c>
      <c r="H127" s="176">
        <v>1</v>
      </c>
      <c r="I127" s="177"/>
      <c r="J127" s="178">
        <f>ROUND(I127*H127,2)</f>
        <v>0</v>
      </c>
      <c r="K127" s="174" t="s">
        <v>1</v>
      </c>
      <c r="L127" s="39"/>
      <c r="M127" s="202" t="s">
        <v>1</v>
      </c>
      <c r="N127" s="203" t="s">
        <v>41</v>
      </c>
      <c r="O127" s="204"/>
      <c r="P127" s="205">
        <f>O127*H127</f>
        <v>0</v>
      </c>
      <c r="Q127" s="205">
        <v>0</v>
      </c>
      <c r="R127" s="205">
        <f>Q127*H127</f>
        <v>0</v>
      </c>
      <c r="S127" s="205">
        <v>0</v>
      </c>
      <c r="T127" s="206">
        <f>S127*H127</f>
        <v>0</v>
      </c>
      <c r="U127" s="38"/>
      <c r="V127" s="38"/>
      <c r="W127" s="38"/>
      <c r="X127" s="38"/>
      <c r="Y127" s="38"/>
      <c r="Z127" s="38"/>
      <c r="AA127" s="38"/>
      <c r="AB127" s="38"/>
      <c r="AC127" s="38"/>
      <c r="AD127" s="38"/>
      <c r="AE127" s="38"/>
      <c r="AR127" s="183" t="s">
        <v>751</v>
      </c>
      <c r="AT127" s="183" t="s">
        <v>123</v>
      </c>
      <c r="AU127" s="183" t="s">
        <v>86</v>
      </c>
      <c r="AY127" s="19" t="s">
        <v>120</v>
      </c>
      <c r="BE127" s="184">
        <f>IF(N127="základní",J127,0)</f>
        <v>0</v>
      </c>
      <c r="BF127" s="184">
        <f>IF(N127="snížená",J127,0)</f>
        <v>0</v>
      </c>
      <c r="BG127" s="184">
        <f>IF(N127="zákl. přenesená",J127,0)</f>
        <v>0</v>
      </c>
      <c r="BH127" s="184">
        <f>IF(N127="sníž. přenesená",J127,0)</f>
        <v>0</v>
      </c>
      <c r="BI127" s="184">
        <f>IF(N127="nulová",J127,0)</f>
        <v>0</v>
      </c>
      <c r="BJ127" s="19" t="s">
        <v>84</v>
      </c>
      <c r="BK127" s="184">
        <f>ROUND(I127*H127,2)</f>
        <v>0</v>
      </c>
      <c r="BL127" s="19" t="s">
        <v>751</v>
      </c>
      <c r="BM127" s="183" t="s">
        <v>761</v>
      </c>
    </row>
    <row r="128" s="2" customFormat="1" ht="6.96" customHeight="1">
      <c r="A128" s="38"/>
      <c r="B128" s="60"/>
      <c r="C128" s="61"/>
      <c r="D128" s="61"/>
      <c r="E128" s="61"/>
      <c r="F128" s="61"/>
      <c r="G128" s="61"/>
      <c r="H128" s="61"/>
      <c r="I128" s="61"/>
      <c r="J128" s="61"/>
      <c r="K128" s="61"/>
      <c r="L128" s="39"/>
      <c r="M128" s="38"/>
      <c r="O128" s="38"/>
      <c r="P128" s="38"/>
      <c r="Q128" s="38"/>
      <c r="R128" s="38"/>
      <c r="S128" s="38"/>
      <c r="T128" s="38"/>
      <c r="U128" s="38"/>
      <c r="V128" s="38"/>
      <c r="W128" s="38"/>
      <c r="X128" s="38"/>
      <c r="Y128" s="38"/>
      <c r="Z128" s="38"/>
      <c r="AA128" s="38"/>
      <c r="AB128" s="38"/>
      <c r="AC128" s="38"/>
      <c r="AD128" s="38"/>
      <c r="AE128" s="38"/>
    </row>
  </sheetData>
  <autoFilter ref="C119:K127"/>
  <mergeCells count="9">
    <mergeCell ref="E7:H7"/>
    <mergeCell ref="E9:H9"/>
    <mergeCell ref="E18:H18"/>
    <mergeCell ref="E27:H27"/>
    <mergeCell ref="E85:H85"/>
    <mergeCell ref="E87:H87"/>
    <mergeCell ref="E110:H110"/>
    <mergeCell ref="E112:H112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667969" style="1" customWidth="1"/>
    <col min="3" max="3" width="25" style="1" customWidth="1"/>
    <col min="4" max="4" width="75.83203" style="1" customWidth="1"/>
    <col min="5" max="5" width="13.33203" style="1" customWidth="1"/>
    <col min="6" max="6" width="20" style="1" customWidth="1"/>
    <col min="7" max="7" width="1.667969" style="1" customWidth="1"/>
    <col min="8" max="8" width="8.332031" style="1" customWidth="1"/>
  </cols>
  <sheetData>
    <row r="1" s="1" customFormat="1" ht="11.28" customHeight="1"/>
    <row r="2" s="1" customFormat="1" ht="36.96" customHeight="1"/>
    <row r="3" s="1" customFormat="1" ht="6.96" customHeight="1">
      <c r="B3" s="20"/>
      <c r="C3" s="21"/>
      <c r="D3" s="21"/>
      <c r="E3" s="21"/>
      <c r="F3" s="21"/>
      <c r="G3" s="21"/>
      <c r="H3" s="22"/>
    </row>
    <row r="4" s="1" customFormat="1" ht="24.96" customHeight="1">
      <c r="B4" s="22"/>
      <c r="C4" s="23" t="s">
        <v>762</v>
      </c>
      <c r="H4" s="22"/>
    </row>
    <row r="5" s="1" customFormat="1" ht="12" customHeight="1">
      <c r="B5" s="22"/>
      <c r="C5" s="26" t="s">
        <v>13</v>
      </c>
      <c r="D5" s="36" t="s">
        <v>14</v>
      </c>
      <c r="E5" s="1"/>
      <c r="F5" s="1"/>
      <c r="H5" s="22"/>
    </row>
    <row r="6" s="1" customFormat="1" ht="36.96" customHeight="1">
      <c r="B6" s="22"/>
      <c r="C6" s="29" t="s">
        <v>16</v>
      </c>
      <c r="D6" s="30" t="s">
        <v>17</v>
      </c>
      <c r="E6" s="1"/>
      <c r="F6" s="1"/>
      <c r="H6" s="22"/>
    </row>
    <row r="7" s="1" customFormat="1" ht="24.75" customHeight="1">
      <c r="B7" s="22"/>
      <c r="C7" s="32" t="s">
        <v>22</v>
      </c>
      <c r="D7" s="69" t="str">
        <f>'Rekapitulace stavby'!AN8</f>
        <v>23. 10. 2024</v>
      </c>
      <c r="H7" s="22"/>
    </row>
    <row r="8" s="2" customFormat="1" ht="10.8" customHeight="1">
      <c r="A8" s="38"/>
      <c r="B8" s="39"/>
      <c r="C8" s="38"/>
      <c r="D8" s="38"/>
      <c r="E8" s="38"/>
      <c r="F8" s="38"/>
      <c r="G8" s="38"/>
      <c r="H8" s="39"/>
    </row>
    <row r="9" s="11" customFormat="1" ht="29.28" customHeight="1">
      <c r="A9" s="148"/>
      <c r="B9" s="149"/>
      <c r="C9" s="150" t="s">
        <v>57</v>
      </c>
      <c r="D9" s="151" t="s">
        <v>58</v>
      </c>
      <c r="E9" s="151" t="s">
        <v>107</v>
      </c>
      <c r="F9" s="152" t="s">
        <v>763</v>
      </c>
      <c r="G9" s="148"/>
      <c r="H9" s="149"/>
    </row>
    <row r="10" s="2" customFormat="1" ht="26.4" customHeight="1">
      <c r="A10" s="38"/>
      <c r="B10" s="39"/>
      <c r="C10" s="241" t="s">
        <v>87</v>
      </c>
      <c r="D10" s="241" t="s">
        <v>88</v>
      </c>
      <c r="E10" s="38"/>
      <c r="F10" s="38"/>
      <c r="G10" s="38"/>
      <c r="H10" s="39"/>
    </row>
    <row r="11" s="2" customFormat="1" ht="16.8" customHeight="1">
      <c r="A11" s="38"/>
      <c r="B11" s="39"/>
      <c r="C11" s="242" t="s">
        <v>167</v>
      </c>
      <c r="D11" s="243" t="s">
        <v>1</v>
      </c>
      <c r="E11" s="244" t="s">
        <v>1</v>
      </c>
      <c r="F11" s="245">
        <v>53.539999999999999</v>
      </c>
      <c r="G11" s="38"/>
      <c r="H11" s="39"/>
    </row>
    <row r="12" s="2" customFormat="1" ht="16.8" customHeight="1">
      <c r="A12" s="38"/>
      <c r="B12" s="39"/>
      <c r="C12" s="246" t="s">
        <v>1</v>
      </c>
      <c r="D12" s="246" t="s">
        <v>325</v>
      </c>
      <c r="E12" s="19" t="s">
        <v>1</v>
      </c>
      <c r="F12" s="247">
        <v>32.640000000000001</v>
      </c>
      <c r="G12" s="38"/>
      <c r="H12" s="39"/>
    </row>
    <row r="13" s="2" customFormat="1" ht="16.8" customHeight="1">
      <c r="A13" s="38"/>
      <c r="B13" s="39"/>
      <c r="C13" s="246" t="s">
        <v>1</v>
      </c>
      <c r="D13" s="246" t="s">
        <v>326</v>
      </c>
      <c r="E13" s="19" t="s">
        <v>1</v>
      </c>
      <c r="F13" s="247">
        <v>31.68</v>
      </c>
      <c r="G13" s="38"/>
      <c r="H13" s="39"/>
    </row>
    <row r="14" s="2" customFormat="1" ht="16.8" customHeight="1">
      <c r="A14" s="38"/>
      <c r="B14" s="39"/>
      <c r="C14" s="246" t="s">
        <v>1</v>
      </c>
      <c r="D14" s="246" t="s">
        <v>327</v>
      </c>
      <c r="E14" s="19" t="s">
        <v>1</v>
      </c>
      <c r="F14" s="247">
        <v>-10.779999999999999</v>
      </c>
      <c r="G14" s="38"/>
      <c r="H14" s="39"/>
    </row>
    <row r="15" s="2" customFormat="1" ht="16.8" customHeight="1">
      <c r="A15" s="38"/>
      <c r="B15" s="39"/>
      <c r="C15" s="246" t="s">
        <v>167</v>
      </c>
      <c r="D15" s="246" t="s">
        <v>133</v>
      </c>
      <c r="E15" s="19" t="s">
        <v>1</v>
      </c>
      <c r="F15" s="247">
        <v>53.539999999999999</v>
      </c>
      <c r="G15" s="38"/>
      <c r="H15" s="39"/>
    </row>
    <row r="16" s="2" customFormat="1" ht="16.8" customHeight="1">
      <c r="A16" s="38"/>
      <c r="B16" s="39"/>
      <c r="C16" s="248" t="s">
        <v>764</v>
      </c>
      <c r="D16" s="38"/>
      <c r="E16" s="38"/>
      <c r="F16" s="38"/>
      <c r="G16" s="38"/>
      <c r="H16" s="39"/>
    </row>
    <row r="17" s="2" customFormat="1" ht="16.8" customHeight="1">
      <c r="A17" s="38"/>
      <c r="B17" s="39"/>
      <c r="C17" s="246" t="s">
        <v>322</v>
      </c>
      <c r="D17" s="246" t="s">
        <v>323</v>
      </c>
      <c r="E17" s="19" t="s">
        <v>254</v>
      </c>
      <c r="F17" s="247">
        <v>53.539999999999999</v>
      </c>
      <c r="G17" s="38"/>
      <c r="H17" s="39"/>
    </row>
    <row r="18" s="2" customFormat="1" ht="16.8" customHeight="1">
      <c r="A18" s="38"/>
      <c r="B18" s="39"/>
      <c r="C18" s="246" t="s">
        <v>313</v>
      </c>
      <c r="D18" s="246" t="s">
        <v>314</v>
      </c>
      <c r="E18" s="19" t="s">
        <v>254</v>
      </c>
      <c r="F18" s="247">
        <v>60.109999999999999</v>
      </c>
      <c r="G18" s="38"/>
      <c r="H18" s="39"/>
    </row>
    <row r="19" s="2" customFormat="1" ht="16.8" customHeight="1">
      <c r="A19" s="38"/>
      <c r="B19" s="39"/>
      <c r="C19" s="246" t="s">
        <v>318</v>
      </c>
      <c r="D19" s="246" t="s">
        <v>319</v>
      </c>
      <c r="E19" s="19" t="s">
        <v>254</v>
      </c>
      <c r="F19" s="247">
        <v>60.109999999999999</v>
      </c>
      <c r="G19" s="38"/>
      <c r="H19" s="39"/>
    </row>
    <row r="20" s="2" customFormat="1" ht="16.8" customHeight="1">
      <c r="A20" s="38"/>
      <c r="B20" s="39"/>
      <c r="C20" s="246" t="s">
        <v>403</v>
      </c>
      <c r="D20" s="246" t="s">
        <v>404</v>
      </c>
      <c r="E20" s="19" t="s">
        <v>254</v>
      </c>
      <c r="F20" s="247">
        <v>129.72</v>
      </c>
      <c r="G20" s="38"/>
      <c r="H20" s="39"/>
    </row>
    <row r="21" s="2" customFormat="1" ht="16.8" customHeight="1">
      <c r="A21" s="38"/>
      <c r="B21" s="39"/>
      <c r="C21" s="246" t="s">
        <v>421</v>
      </c>
      <c r="D21" s="246" t="s">
        <v>422</v>
      </c>
      <c r="E21" s="19" t="s">
        <v>254</v>
      </c>
      <c r="F21" s="247">
        <v>18.577000000000002</v>
      </c>
      <c r="G21" s="38"/>
      <c r="H21" s="39"/>
    </row>
    <row r="22" s="2" customFormat="1" ht="16.8" customHeight="1">
      <c r="A22" s="38"/>
      <c r="B22" s="39"/>
      <c r="C22" s="246" t="s">
        <v>435</v>
      </c>
      <c r="D22" s="246" t="s">
        <v>436</v>
      </c>
      <c r="E22" s="19" t="s">
        <v>254</v>
      </c>
      <c r="F22" s="247">
        <v>123.84</v>
      </c>
      <c r="G22" s="38"/>
      <c r="H22" s="39"/>
    </row>
    <row r="23" s="2" customFormat="1" ht="16.8" customHeight="1">
      <c r="A23" s="38"/>
      <c r="B23" s="39"/>
      <c r="C23" s="242" t="s">
        <v>157</v>
      </c>
      <c r="D23" s="243" t="s">
        <v>1</v>
      </c>
      <c r="E23" s="244" t="s">
        <v>1</v>
      </c>
      <c r="F23" s="245">
        <v>5.1159999999999997</v>
      </c>
      <c r="G23" s="38"/>
      <c r="H23" s="39"/>
    </row>
    <row r="24" s="2" customFormat="1" ht="16.8" customHeight="1">
      <c r="A24" s="38"/>
      <c r="B24" s="39"/>
      <c r="C24" s="246" t="s">
        <v>1</v>
      </c>
      <c r="D24" s="246" t="s">
        <v>288</v>
      </c>
      <c r="E24" s="19" t="s">
        <v>1</v>
      </c>
      <c r="F24" s="247">
        <v>2.5430000000000001</v>
      </c>
      <c r="G24" s="38"/>
      <c r="H24" s="39"/>
    </row>
    <row r="25" s="2" customFormat="1" ht="16.8" customHeight="1">
      <c r="A25" s="38"/>
      <c r="B25" s="39"/>
      <c r="C25" s="246" t="s">
        <v>1</v>
      </c>
      <c r="D25" s="246" t="s">
        <v>289</v>
      </c>
      <c r="E25" s="19" t="s">
        <v>1</v>
      </c>
      <c r="F25" s="247">
        <v>2.573</v>
      </c>
      <c r="G25" s="38"/>
      <c r="H25" s="39"/>
    </row>
    <row r="26" s="2" customFormat="1" ht="16.8" customHeight="1">
      <c r="A26" s="38"/>
      <c r="B26" s="39"/>
      <c r="C26" s="246" t="s">
        <v>157</v>
      </c>
      <c r="D26" s="246" t="s">
        <v>133</v>
      </c>
      <c r="E26" s="19" t="s">
        <v>1</v>
      </c>
      <c r="F26" s="247">
        <v>5.1159999999999997</v>
      </c>
      <c r="G26" s="38"/>
      <c r="H26" s="39"/>
    </row>
    <row r="27" s="2" customFormat="1" ht="16.8" customHeight="1">
      <c r="A27" s="38"/>
      <c r="B27" s="39"/>
      <c r="C27" s="248" t="s">
        <v>764</v>
      </c>
      <c r="D27" s="38"/>
      <c r="E27" s="38"/>
      <c r="F27" s="38"/>
      <c r="G27" s="38"/>
      <c r="H27" s="39"/>
    </row>
    <row r="28" s="2" customFormat="1" ht="16.8" customHeight="1">
      <c r="A28" s="38"/>
      <c r="B28" s="39"/>
      <c r="C28" s="246" t="s">
        <v>501</v>
      </c>
      <c r="D28" s="246" t="s">
        <v>502</v>
      </c>
      <c r="E28" s="19" t="s">
        <v>254</v>
      </c>
      <c r="F28" s="247">
        <v>5.1159999999999997</v>
      </c>
      <c r="G28" s="38"/>
      <c r="H28" s="39"/>
    </row>
    <row r="29" s="2" customFormat="1" ht="16.8" customHeight="1">
      <c r="A29" s="38"/>
      <c r="B29" s="39"/>
      <c r="C29" s="246" t="s">
        <v>515</v>
      </c>
      <c r="D29" s="246" t="s">
        <v>516</v>
      </c>
      <c r="E29" s="19" t="s">
        <v>254</v>
      </c>
      <c r="F29" s="247">
        <v>5.1159999999999997</v>
      </c>
      <c r="G29" s="38"/>
      <c r="H29" s="39"/>
    </row>
    <row r="30" s="2" customFormat="1" ht="16.8" customHeight="1">
      <c r="A30" s="38"/>
      <c r="B30" s="39"/>
      <c r="C30" s="246" t="s">
        <v>505</v>
      </c>
      <c r="D30" s="246" t="s">
        <v>506</v>
      </c>
      <c r="E30" s="19" t="s">
        <v>138</v>
      </c>
      <c r="F30" s="247">
        <v>0.014</v>
      </c>
      <c r="G30" s="38"/>
      <c r="H30" s="39"/>
    </row>
    <row r="31" s="2" customFormat="1">
      <c r="A31" s="38"/>
      <c r="B31" s="39"/>
      <c r="C31" s="246" t="s">
        <v>519</v>
      </c>
      <c r="D31" s="246" t="s">
        <v>520</v>
      </c>
      <c r="E31" s="19" t="s">
        <v>254</v>
      </c>
      <c r="F31" s="247">
        <v>53.956000000000003</v>
      </c>
      <c r="G31" s="38"/>
      <c r="H31" s="39"/>
    </row>
    <row r="32" s="2" customFormat="1" ht="16.8" customHeight="1">
      <c r="A32" s="38"/>
      <c r="B32" s="39"/>
      <c r="C32" s="242" t="s">
        <v>156</v>
      </c>
      <c r="D32" s="243" t="s">
        <v>1</v>
      </c>
      <c r="E32" s="244" t="s">
        <v>1</v>
      </c>
      <c r="F32" s="245">
        <v>41.579999999999998</v>
      </c>
      <c r="G32" s="38"/>
      <c r="H32" s="39"/>
    </row>
    <row r="33" s="2" customFormat="1" ht="16.8" customHeight="1">
      <c r="A33" s="38"/>
      <c r="B33" s="39"/>
      <c r="C33" s="246" t="s">
        <v>1</v>
      </c>
      <c r="D33" s="246" t="s">
        <v>498</v>
      </c>
      <c r="E33" s="19" t="s">
        <v>1</v>
      </c>
      <c r="F33" s="247">
        <v>20.460000000000001</v>
      </c>
      <c r="G33" s="38"/>
      <c r="H33" s="39"/>
    </row>
    <row r="34" s="2" customFormat="1" ht="16.8" customHeight="1">
      <c r="A34" s="38"/>
      <c r="B34" s="39"/>
      <c r="C34" s="246" t="s">
        <v>1</v>
      </c>
      <c r="D34" s="246" t="s">
        <v>499</v>
      </c>
      <c r="E34" s="19" t="s">
        <v>1</v>
      </c>
      <c r="F34" s="247">
        <v>21.120000000000001</v>
      </c>
      <c r="G34" s="38"/>
      <c r="H34" s="39"/>
    </row>
    <row r="35" s="2" customFormat="1" ht="16.8" customHeight="1">
      <c r="A35" s="38"/>
      <c r="B35" s="39"/>
      <c r="C35" s="246" t="s">
        <v>156</v>
      </c>
      <c r="D35" s="246" t="s">
        <v>133</v>
      </c>
      <c r="E35" s="19" t="s">
        <v>1</v>
      </c>
      <c r="F35" s="247">
        <v>41.579999999999998</v>
      </c>
      <c r="G35" s="38"/>
      <c r="H35" s="39"/>
    </row>
    <row r="36" s="2" customFormat="1" ht="16.8" customHeight="1">
      <c r="A36" s="38"/>
      <c r="B36" s="39"/>
      <c r="C36" s="248" t="s">
        <v>764</v>
      </c>
      <c r="D36" s="38"/>
      <c r="E36" s="38"/>
      <c r="F36" s="38"/>
      <c r="G36" s="38"/>
      <c r="H36" s="39"/>
    </row>
    <row r="37" s="2" customFormat="1" ht="16.8" customHeight="1">
      <c r="A37" s="38"/>
      <c r="B37" s="39"/>
      <c r="C37" s="246" t="s">
        <v>495</v>
      </c>
      <c r="D37" s="246" t="s">
        <v>496</v>
      </c>
      <c r="E37" s="19" t="s">
        <v>254</v>
      </c>
      <c r="F37" s="247">
        <v>41.579999999999998</v>
      </c>
      <c r="G37" s="38"/>
      <c r="H37" s="39"/>
    </row>
    <row r="38" s="2" customFormat="1" ht="16.8" customHeight="1">
      <c r="A38" s="38"/>
      <c r="B38" s="39"/>
      <c r="C38" s="246" t="s">
        <v>511</v>
      </c>
      <c r="D38" s="246" t="s">
        <v>512</v>
      </c>
      <c r="E38" s="19" t="s">
        <v>254</v>
      </c>
      <c r="F38" s="247">
        <v>41.579999999999998</v>
      </c>
      <c r="G38" s="38"/>
      <c r="H38" s="39"/>
    </row>
    <row r="39" s="2" customFormat="1" ht="16.8" customHeight="1">
      <c r="A39" s="38"/>
      <c r="B39" s="39"/>
      <c r="C39" s="246" t="s">
        <v>505</v>
      </c>
      <c r="D39" s="246" t="s">
        <v>506</v>
      </c>
      <c r="E39" s="19" t="s">
        <v>138</v>
      </c>
      <c r="F39" s="247">
        <v>0.014</v>
      </c>
      <c r="G39" s="38"/>
      <c r="H39" s="39"/>
    </row>
    <row r="40" s="2" customFormat="1">
      <c r="A40" s="38"/>
      <c r="B40" s="39"/>
      <c r="C40" s="246" t="s">
        <v>519</v>
      </c>
      <c r="D40" s="246" t="s">
        <v>520</v>
      </c>
      <c r="E40" s="19" t="s">
        <v>254</v>
      </c>
      <c r="F40" s="247">
        <v>53.956000000000003</v>
      </c>
      <c r="G40" s="38"/>
      <c r="H40" s="39"/>
    </row>
    <row r="41" s="2" customFormat="1" ht="16.8" customHeight="1">
      <c r="A41" s="38"/>
      <c r="B41" s="39"/>
      <c r="C41" s="242" t="s">
        <v>150</v>
      </c>
      <c r="D41" s="243" t="s">
        <v>1</v>
      </c>
      <c r="E41" s="244" t="s">
        <v>1</v>
      </c>
      <c r="F41" s="245">
        <v>9.8629999999999995</v>
      </c>
      <c r="G41" s="38"/>
      <c r="H41" s="39"/>
    </row>
    <row r="42" s="2" customFormat="1" ht="16.8" customHeight="1">
      <c r="A42" s="38"/>
      <c r="B42" s="39"/>
      <c r="C42" s="246" t="s">
        <v>1</v>
      </c>
      <c r="D42" s="246" t="s">
        <v>217</v>
      </c>
      <c r="E42" s="19" t="s">
        <v>1</v>
      </c>
      <c r="F42" s="247">
        <v>14.175000000000001</v>
      </c>
      <c r="G42" s="38"/>
      <c r="H42" s="39"/>
    </row>
    <row r="43" s="2" customFormat="1" ht="16.8" customHeight="1">
      <c r="A43" s="38"/>
      <c r="B43" s="39"/>
      <c r="C43" s="246" t="s">
        <v>1</v>
      </c>
      <c r="D43" s="246" t="s">
        <v>218</v>
      </c>
      <c r="E43" s="19" t="s">
        <v>1</v>
      </c>
      <c r="F43" s="247">
        <v>-4.3120000000000003</v>
      </c>
      <c r="G43" s="38"/>
      <c r="H43" s="39"/>
    </row>
    <row r="44" s="2" customFormat="1" ht="16.8" customHeight="1">
      <c r="A44" s="38"/>
      <c r="B44" s="39"/>
      <c r="C44" s="246" t="s">
        <v>150</v>
      </c>
      <c r="D44" s="246" t="s">
        <v>133</v>
      </c>
      <c r="E44" s="19" t="s">
        <v>1</v>
      </c>
      <c r="F44" s="247">
        <v>9.8629999999999995</v>
      </c>
      <c r="G44" s="38"/>
      <c r="H44" s="39"/>
    </row>
    <row r="45" s="2" customFormat="1" ht="16.8" customHeight="1">
      <c r="A45" s="38"/>
      <c r="B45" s="39"/>
      <c r="C45" s="248" t="s">
        <v>764</v>
      </c>
      <c r="D45" s="38"/>
      <c r="E45" s="38"/>
      <c r="F45" s="38"/>
      <c r="G45" s="38"/>
      <c r="H45" s="39"/>
    </row>
    <row r="46" s="2" customFormat="1">
      <c r="A46" s="38"/>
      <c r="B46" s="39"/>
      <c r="C46" s="246" t="s">
        <v>214</v>
      </c>
      <c r="D46" s="246" t="s">
        <v>215</v>
      </c>
      <c r="E46" s="19" t="s">
        <v>126</v>
      </c>
      <c r="F46" s="247">
        <v>9.8629999999999995</v>
      </c>
      <c r="G46" s="38"/>
      <c r="H46" s="39"/>
    </row>
    <row r="47" s="2" customFormat="1">
      <c r="A47" s="38"/>
      <c r="B47" s="39"/>
      <c r="C47" s="246" t="s">
        <v>219</v>
      </c>
      <c r="D47" s="246" t="s">
        <v>220</v>
      </c>
      <c r="E47" s="19" t="s">
        <v>138</v>
      </c>
      <c r="F47" s="247">
        <v>17.753</v>
      </c>
      <c r="G47" s="38"/>
      <c r="H47" s="39"/>
    </row>
    <row r="48" s="2" customFormat="1" ht="16.8" customHeight="1">
      <c r="A48" s="38"/>
      <c r="B48" s="39"/>
      <c r="C48" s="246" t="s">
        <v>224</v>
      </c>
      <c r="D48" s="246" t="s">
        <v>225</v>
      </c>
      <c r="E48" s="19" t="s">
        <v>126</v>
      </c>
      <c r="F48" s="247">
        <v>9.8629999999999995</v>
      </c>
      <c r="G48" s="38"/>
      <c r="H48" s="39"/>
    </row>
    <row r="49" s="2" customFormat="1" ht="16.8" customHeight="1">
      <c r="A49" s="38"/>
      <c r="B49" s="39"/>
      <c r="C49" s="242" t="s">
        <v>158</v>
      </c>
      <c r="D49" s="243" t="s">
        <v>1</v>
      </c>
      <c r="E49" s="244" t="s">
        <v>1</v>
      </c>
      <c r="F49" s="245">
        <v>28.399999999999999</v>
      </c>
      <c r="G49" s="38"/>
      <c r="H49" s="39"/>
    </row>
    <row r="50" s="2" customFormat="1" ht="16.8" customHeight="1">
      <c r="A50" s="38"/>
      <c r="B50" s="39"/>
      <c r="C50" s="246" t="s">
        <v>1</v>
      </c>
      <c r="D50" s="246" t="s">
        <v>415</v>
      </c>
      <c r="E50" s="19" t="s">
        <v>1</v>
      </c>
      <c r="F50" s="247">
        <v>0</v>
      </c>
      <c r="G50" s="38"/>
      <c r="H50" s="39"/>
    </row>
    <row r="51" s="2" customFormat="1" ht="16.8" customHeight="1">
      <c r="A51" s="38"/>
      <c r="B51" s="39"/>
      <c r="C51" s="246" t="s">
        <v>1</v>
      </c>
      <c r="D51" s="246" t="s">
        <v>416</v>
      </c>
      <c r="E51" s="19" t="s">
        <v>1</v>
      </c>
      <c r="F51" s="247">
        <v>28.399999999999999</v>
      </c>
      <c r="G51" s="38"/>
      <c r="H51" s="39"/>
    </row>
    <row r="52" s="2" customFormat="1" ht="16.8" customHeight="1">
      <c r="A52" s="38"/>
      <c r="B52" s="39"/>
      <c r="C52" s="246" t="s">
        <v>158</v>
      </c>
      <c r="D52" s="246" t="s">
        <v>417</v>
      </c>
      <c r="E52" s="19" t="s">
        <v>1</v>
      </c>
      <c r="F52" s="247">
        <v>28.399999999999999</v>
      </c>
      <c r="G52" s="38"/>
      <c r="H52" s="39"/>
    </row>
    <row r="53" s="2" customFormat="1" ht="16.8" customHeight="1">
      <c r="A53" s="38"/>
      <c r="B53" s="39"/>
      <c r="C53" s="248" t="s">
        <v>764</v>
      </c>
      <c r="D53" s="38"/>
      <c r="E53" s="38"/>
      <c r="F53" s="38"/>
      <c r="G53" s="38"/>
      <c r="H53" s="39"/>
    </row>
    <row r="54" s="2" customFormat="1" ht="16.8" customHeight="1">
      <c r="A54" s="38"/>
      <c r="B54" s="39"/>
      <c r="C54" s="246" t="s">
        <v>412</v>
      </c>
      <c r="D54" s="246" t="s">
        <v>413</v>
      </c>
      <c r="E54" s="19" t="s">
        <v>391</v>
      </c>
      <c r="F54" s="247">
        <v>33.399999999999999</v>
      </c>
      <c r="G54" s="38"/>
      <c r="H54" s="39"/>
    </row>
    <row r="55" s="2" customFormat="1" ht="16.8" customHeight="1">
      <c r="A55" s="38"/>
      <c r="B55" s="39"/>
      <c r="C55" s="246" t="s">
        <v>443</v>
      </c>
      <c r="D55" s="246" t="s">
        <v>444</v>
      </c>
      <c r="E55" s="19" t="s">
        <v>391</v>
      </c>
      <c r="F55" s="247">
        <v>33.399999999999999</v>
      </c>
      <c r="G55" s="38"/>
      <c r="H55" s="39"/>
    </row>
    <row r="56" s="2" customFormat="1" ht="16.8" customHeight="1">
      <c r="A56" s="38"/>
      <c r="B56" s="39"/>
      <c r="C56" s="242" t="s">
        <v>161</v>
      </c>
      <c r="D56" s="243" t="s">
        <v>1</v>
      </c>
      <c r="E56" s="244" t="s">
        <v>1</v>
      </c>
      <c r="F56" s="245">
        <v>5</v>
      </c>
      <c r="G56" s="38"/>
      <c r="H56" s="39"/>
    </row>
    <row r="57" s="2" customFormat="1" ht="16.8" customHeight="1">
      <c r="A57" s="38"/>
      <c r="B57" s="39"/>
      <c r="C57" s="246" t="s">
        <v>1</v>
      </c>
      <c r="D57" s="246" t="s">
        <v>418</v>
      </c>
      <c r="E57" s="19" t="s">
        <v>1</v>
      </c>
      <c r="F57" s="247">
        <v>0</v>
      </c>
      <c r="G57" s="38"/>
      <c r="H57" s="39"/>
    </row>
    <row r="58" s="2" customFormat="1" ht="16.8" customHeight="1">
      <c r="A58" s="38"/>
      <c r="B58" s="39"/>
      <c r="C58" s="246" t="s">
        <v>1</v>
      </c>
      <c r="D58" s="246" t="s">
        <v>419</v>
      </c>
      <c r="E58" s="19" t="s">
        <v>1</v>
      </c>
      <c r="F58" s="247">
        <v>5</v>
      </c>
      <c r="G58" s="38"/>
      <c r="H58" s="39"/>
    </row>
    <row r="59" s="2" customFormat="1" ht="16.8" customHeight="1">
      <c r="A59" s="38"/>
      <c r="B59" s="39"/>
      <c r="C59" s="246" t="s">
        <v>161</v>
      </c>
      <c r="D59" s="246" t="s">
        <v>417</v>
      </c>
      <c r="E59" s="19" t="s">
        <v>1</v>
      </c>
      <c r="F59" s="247">
        <v>5</v>
      </c>
      <c r="G59" s="38"/>
      <c r="H59" s="39"/>
    </row>
    <row r="60" s="2" customFormat="1" ht="16.8" customHeight="1">
      <c r="A60" s="38"/>
      <c r="B60" s="39"/>
      <c r="C60" s="248" t="s">
        <v>764</v>
      </c>
      <c r="D60" s="38"/>
      <c r="E60" s="38"/>
      <c r="F60" s="38"/>
      <c r="G60" s="38"/>
      <c r="H60" s="39"/>
    </row>
    <row r="61" s="2" customFormat="1" ht="16.8" customHeight="1">
      <c r="A61" s="38"/>
      <c r="B61" s="39"/>
      <c r="C61" s="246" t="s">
        <v>412</v>
      </c>
      <c r="D61" s="246" t="s">
        <v>413</v>
      </c>
      <c r="E61" s="19" t="s">
        <v>391</v>
      </c>
      <c r="F61" s="247">
        <v>33.399999999999999</v>
      </c>
      <c r="G61" s="38"/>
      <c r="H61" s="39"/>
    </row>
    <row r="62" s="2" customFormat="1" ht="16.8" customHeight="1">
      <c r="A62" s="38"/>
      <c r="B62" s="39"/>
      <c r="C62" s="246" t="s">
        <v>443</v>
      </c>
      <c r="D62" s="246" t="s">
        <v>444</v>
      </c>
      <c r="E62" s="19" t="s">
        <v>391</v>
      </c>
      <c r="F62" s="247">
        <v>33.399999999999999</v>
      </c>
      <c r="G62" s="38"/>
      <c r="H62" s="39"/>
    </row>
    <row r="63" s="2" customFormat="1" ht="16.8" customHeight="1">
      <c r="A63" s="38"/>
      <c r="B63" s="39"/>
      <c r="C63" s="246" t="s">
        <v>461</v>
      </c>
      <c r="D63" s="246" t="s">
        <v>462</v>
      </c>
      <c r="E63" s="19" t="s">
        <v>391</v>
      </c>
      <c r="F63" s="247">
        <v>5</v>
      </c>
      <c r="G63" s="38"/>
      <c r="H63" s="39"/>
    </row>
    <row r="64" s="2" customFormat="1" ht="16.8" customHeight="1">
      <c r="A64" s="38"/>
      <c r="B64" s="39"/>
      <c r="C64" s="242" t="s">
        <v>152</v>
      </c>
      <c r="D64" s="243" t="s">
        <v>1</v>
      </c>
      <c r="E64" s="244" t="s">
        <v>1</v>
      </c>
      <c r="F64" s="245">
        <v>41.579999999999998</v>
      </c>
      <c r="G64" s="38"/>
      <c r="H64" s="39"/>
    </row>
    <row r="65" s="2" customFormat="1" ht="16.8" customHeight="1">
      <c r="A65" s="38"/>
      <c r="B65" s="39"/>
      <c r="C65" s="246" t="s">
        <v>1</v>
      </c>
      <c r="D65" s="246" t="s">
        <v>498</v>
      </c>
      <c r="E65" s="19" t="s">
        <v>1</v>
      </c>
      <c r="F65" s="247">
        <v>20.460000000000001</v>
      </c>
      <c r="G65" s="38"/>
      <c r="H65" s="39"/>
    </row>
    <row r="66" s="2" customFormat="1" ht="16.8" customHeight="1">
      <c r="A66" s="38"/>
      <c r="B66" s="39"/>
      <c r="C66" s="246" t="s">
        <v>1</v>
      </c>
      <c r="D66" s="246" t="s">
        <v>499</v>
      </c>
      <c r="E66" s="19" t="s">
        <v>1</v>
      </c>
      <c r="F66" s="247">
        <v>21.120000000000001</v>
      </c>
      <c r="G66" s="38"/>
      <c r="H66" s="39"/>
    </row>
    <row r="67" s="2" customFormat="1" ht="16.8" customHeight="1">
      <c r="A67" s="38"/>
      <c r="B67" s="39"/>
      <c r="C67" s="246" t="s">
        <v>152</v>
      </c>
      <c r="D67" s="246" t="s">
        <v>417</v>
      </c>
      <c r="E67" s="19" t="s">
        <v>1</v>
      </c>
      <c r="F67" s="247">
        <v>41.579999999999998</v>
      </c>
      <c r="G67" s="38"/>
      <c r="H67" s="39"/>
    </row>
    <row r="68" s="2" customFormat="1" ht="16.8" customHeight="1">
      <c r="A68" s="38"/>
      <c r="B68" s="39"/>
      <c r="C68" s="248" t="s">
        <v>764</v>
      </c>
      <c r="D68" s="38"/>
      <c r="E68" s="38"/>
      <c r="F68" s="38"/>
      <c r="G68" s="38"/>
      <c r="H68" s="39"/>
    </row>
    <row r="69" s="2" customFormat="1" ht="16.8" customHeight="1">
      <c r="A69" s="38"/>
      <c r="B69" s="39"/>
      <c r="C69" s="246" t="s">
        <v>725</v>
      </c>
      <c r="D69" s="246" t="s">
        <v>726</v>
      </c>
      <c r="E69" s="19" t="s">
        <v>254</v>
      </c>
      <c r="F69" s="247">
        <v>46.695999999999998</v>
      </c>
      <c r="G69" s="38"/>
      <c r="H69" s="39"/>
    </row>
    <row r="70" s="2" customFormat="1">
      <c r="A70" s="38"/>
      <c r="B70" s="39"/>
      <c r="C70" s="246" t="s">
        <v>335</v>
      </c>
      <c r="D70" s="246" t="s">
        <v>336</v>
      </c>
      <c r="E70" s="19" t="s">
        <v>126</v>
      </c>
      <c r="F70" s="247">
        <v>4.1580000000000004</v>
      </c>
      <c r="G70" s="38"/>
      <c r="H70" s="39"/>
    </row>
    <row r="71" s="2" customFormat="1" ht="16.8" customHeight="1">
      <c r="A71" s="38"/>
      <c r="B71" s="39"/>
      <c r="C71" s="246" t="s">
        <v>340</v>
      </c>
      <c r="D71" s="246" t="s">
        <v>341</v>
      </c>
      <c r="E71" s="19" t="s">
        <v>126</v>
      </c>
      <c r="F71" s="247">
        <v>4.1580000000000004</v>
      </c>
      <c r="G71" s="38"/>
      <c r="H71" s="39"/>
    </row>
    <row r="72" s="2" customFormat="1">
      <c r="A72" s="38"/>
      <c r="B72" s="39"/>
      <c r="C72" s="246" t="s">
        <v>344</v>
      </c>
      <c r="D72" s="246" t="s">
        <v>345</v>
      </c>
      <c r="E72" s="19" t="s">
        <v>126</v>
      </c>
      <c r="F72" s="247">
        <v>4.1580000000000004</v>
      </c>
      <c r="G72" s="38"/>
      <c r="H72" s="39"/>
    </row>
    <row r="73" s="2" customFormat="1" ht="16.8" customHeight="1">
      <c r="A73" s="38"/>
      <c r="B73" s="39"/>
      <c r="C73" s="246" t="s">
        <v>348</v>
      </c>
      <c r="D73" s="246" t="s">
        <v>349</v>
      </c>
      <c r="E73" s="19" t="s">
        <v>138</v>
      </c>
      <c r="F73" s="247">
        <v>0.21199999999999999</v>
      </c>
      <c r="G73" s="38"/>
      <c r="H73" s="39"/>
    </row>
    <row r="74" s="2" customFormat="1" ht="16.8" customHeight="1">
      <c r="A74" s="38"/>
      <c r="B74" s="39"/>
      <c r="C74" s="246" t="s">
        <v>720</v>
      </c>
      <c r="D74" s="246" t="s">
        <v>721</v>
      </c>
      <c r="E74" s="19" t="s">
        <v>254</v>
      </c>
      <c r="F74" s="247">
        <v>46.695999999999998</v>
      </c>
      <c r="G74" s="38"/>
      <c r="H74" s="39"/>
    </row>
    <row r="75" s="2" customFormat="1">
      <c r="A75" s="38"/>
      <c r="B75" s="39"/>
      <c r="C75" s="246" t="s">
        <v>353</v>
      </c>
      <c r="D75" s="246" t="s">
        <v>354</v>
      </c>
      <c r="E75" s="19" t="s">
        <v>254</v>
      </c>
      <c r="F75" s="247">
        <v>90.780000000000001</v>
      </c>
      <c r="G75" s="38"/>
      <c r="H75" s="39"/>
    </row>
    <row r="76" s="2" customFormat="1" ht="16.8" customHeight="1">
      <c r="A76" s="38"/>
      <c r="B76" s="39"/>
      <c r="C76" s="246" t="s">
        <v>360</v>
      </c>
      <c r="D76" s="246" t="s">
        <v>361</v>
      </c>
      <c r="E76" s="19" t="s">
        <v>254</v>
      </c>
      <c r="F76" s="247">
        <v>41.579999999999998</v>
      </c>
      <c r="G76" s="38"/>
      <c r="H76" s="39"/>
    </row>
    <row r="77" s="2" customFormat="1" ht="16.8" customHeight="1">
      <c r="A77" s="38"/>
      <c r="B77" s="39"/>
      <c r="C77" s="242" t="s">
        <v>175</v>
      </c>
      <c r="D77" s="243" t="s">
        <v>1</v>
      </c>
      <c r="E77" s="244" t="s">
        <v>1</v>
      </c>
      <c r="F77" s="245">
        <v>6.468</v>
      </c>
      <c r="G77" s="38"/>
      <c r="H77" s="39"/>
    </row>
    <row r="78" s="2" customFormat="1" ht="16.8" customHeight="1">
      <c r="A78" s="38"/>
      <c r="B78" s="39"/>
      <c r="C78" s="246" t="s">
        <v>1</v>
      </c>
      <c r="D78" s="246" t="s">
        <v>206</v>
      </c>
      <c r="E78" s="19" t="s">
        <v>1</v>
      </c>
      <c r="F78" s="247">
        <v>0</v>
      </c>
      <c r="G78" s="38"/>
      <c r="H78" s="39"/>
    </row>
    <row r="79" s="2" customFormat="1" ht="16.8" customHeight="1">
      <c r="A79" s="38"/>
      <c r="B79" s="39"/>
      <c r="C79" s="246" t="s">
        <v>1</v>
      </c>
      <c r="D79" s="246" t="s">
        <v>207</v>
      </c>
      <c r="E79" s="19" t="s">
        <v>1</v>
      </c>
      <c r="F79" s="247">
        <v>6.468</v>
      </c>
      <c r="G79" s="38"/>
      <c r="H79" s="39"/>
    </row>
    <row r="80" s="2" customFormat="1" ht="16.8" customHeight="1">
      <c r="A80" s="38"/>
      <c r="B80" s="39"/>
      <c r="C80" s="246" t="s">
        <v>175</v>
      </c>
      <c r="D80" s="246" t="s">
        <v>133</v>
      </c>
      <c r="E80" s="19" t="s">
        <v>1</v>
      </c>
      <c r="F80" s="247">
        <v>6.468</v>
      </c>
      <c r="G80" s="38"/>
      <c r="H80" s="39"/>
    </row>
    <row r="81" s="2" customFormat="1" ht="16.8" customHeight="1">
      <c r="A81" s="38"/>
      <c r="B81" s="39"/>
      <c r="C81" s="248" t="s">
        <v>764</v>
      </c>
      <c r="D81" s="38"/>
      <c r="E81" s="38"/>
      <c r="F81" s="38"/>
      <c r="G81" s="38"/>
      <c r="H81" s="39"/>
    </row>
    <row r="82" s="2" customFormat="1">
      <c r="A82" s="38"/>
      <c r="B82" s="39"/>
      <c r="C82" s="246" t="s">
        <v>203</v>
      </c>
      <c r="D82" s="246" t="s">
        <v>204</v>
      </c>
      <c r="E82" s="19" t="s">
        <v>126</v>
      </c>
      <c r="F82" s="247">
        <v>6.468</v>
      </c>
      <c r="G82" s="38"/>
      <c r="H82" s="39"/>
    </row>
    <row r="83" s="2" customFormat="1">
      <c r="A83" s="38"/>
      <c r="B83" s="39"/>
      <c r="C83" s="246" t="s">
        <v>214</v>
      </c>
      <c r="D83" s="246" t="s">
        <v>215</v>
      </c>
      <c r="E83" s="19" t="s">
        <v>126</v>
      </c>
      <c r="F83" s="247">
        <v>9.8629999999999995</v>
      </c>
      <c r="G83" s="38"/>
      <c r="H83" s="39"/>
    </row>
    <row r="84" s="2" customFormat="1" ht="16.8" customHeight="1">
      <c r="A84" s="38"/>
      <c r="B84" s="39"/>
      <c r="C84" s="242" t="s">
        <v>173</v>
      </c>
      <c r="D84" s="243" t="s">
        <v>1</v>
      </c>
      <c r="E84" s="244" t="s">
        <v>1</v>
      </c>
      <c r="F84" s="245">
        <v>1.097</v>
      </c>
      <c r="G84" s="38"/>
      <c r="H84" s="39"/>
    </row>
    <row r="85" s="2" customFormat="1" ht="16.8" customHeight="1">
      <c r="A85" s="38"/>
      <c r="B85" s="39"/>
      <c r="C85" s="246" t="s">
        <v>1</v>
      </c>
      <c r="D85" s="246" t="s">
        <v>599</v>
      </c>
      <c r="E85" s="19" t="s">
        <v>1</v>
      </c>
      <c r="F85" s="247">
        <v>0.037999999999999999</v>
      </c>
      <c r="G85" s="38"/>
      <c r="H85" s="39"/>
    </row>
    <row r="86" s="2" customFormat="1" ht="16.8" customHeight="1">
      <c r="A86" s="38"/>
      <c r="B86" s="39"/>
      <c r="C86" s="246" t="s">
        <v>1</v>
      </c>
      <c r="D86" s="246" t="s">
        <v>600</v>
      </c>
      <c r="E86" s="19" t="s">
        <v>1</v>
      </c>
      <c r="F86" s="247">
        <v>0.96499999999999997</v>
      </c>
      <c r="G86" s="38"/>
      <c r="H86" s="39"/>
    </row>
    <row r="87" s="2" customFormat="1" ht="16.8" customHeight="1">
      <c r="A87" s="38"/>
      <c r="B87" s="39"/>
      <c r="C87" s="246" t="s">
        <v>1</v>
      </c>
      <c r="D87" s="246" t="s">
        <v>601</v>
      </c>
      <c r="E87" s="19" t="s">
        <v>1</v>
      </c>
      <c r="F87" s="247">
        <v>0.094</v>
      </c>
      <c r="G87" s="38"/>
      <c r="H87" s="39"/>
    </row>
    <row r="88" s="2" customFormat="1" ht="16.8" customHeight="1">
      <c r="A88" s="38"/>
      <c r="B88" s="39"/>
      <c r="C88" s="246" t="s">
        <v>173</v>
      </c>
      <c r="D88" s="246" t="s">
        <v>133</v>
      </c>
      <c r="E88" s="19" t="s">
        <v>1</v>
      </c>
      <c r="F88" s="247">
        <v>1.097</v>
      </c>
      <c r="G88" s="38"/>
      <c r="H88" s="39"/>
    </row>
    <row r="89" s="2" customFormat="1" ht="16.8" customHeight="1">
      <c r="A89" s="38"/>
      <c r="B89" s="39"/>
      <c r="C89" s="248" t="s">
        <v>764</v>
      </c>
      <c r="D89" s="38"/>
      <c r="E89" s="38"/>
      <c r="F89" s="38"/>
      <c r="G89" s="38"/>
      <c r="H89" s="39"/>
    </row>
    <row r="90" s="2" customFormat="1" ht="16.8" customHeight="1">
      <c r="A90" s="38"/>
      <c r="B90" s="39"/>
      <c r="C90" s="246" t="s">
        <v>596</v>
      </c>
      <c r="D90" s="246" t="s">
        <v>597</v>
      </c>
      <c r="E90" s="19" t="s">
        <v>126</v>
      </c>
      <c r="F90" s="247">
        <v>1.2070000000000001</v>
      </c>
      <c r="G90" s="38"/>
      <c r="H90" s="39"/>
    </row>
    <row r="91" s="2" customFormat="1">
      <c r="A91" s="38"/>
      <c r="B91" s="39"/>
      <c r="C91" s="246" t="s">
        <v>575</v>
      </c>
      <c r="D91" s="246" t="s">
        <v>576</v>
      </c>
      <c r="E91" s="19" t="s">
        <v>126</v>
      </c>
      <c r="F91" s="247">
        <v>2.2069999999999999</v>
      </c>
      <c r="G91" s="38"/>
      <c r="H91" s="39"/>
    </row>
    <row r="92" s="2" customFormat="1" ht="16.8" customHeight="1">
      <c r="A92" s="38"/>
      <c r="B92" s="39"/>
      <c r="C92" s="246" t="s">
        <v>617</v>
      </c>
      <c r="D92" s="246" t="s">
        <v>618</v>
      </c>
      <c r="E92" s="19" t="s">
        <v>126</v>
      </c>
      <c r="F92" s="247">
        <v>2.2069999999999999</v>
      </c>
      <c r="G92" s="38"/>
      <c r="H92" s="39"/>
    </row>
    <row r="93" s="2" customFormat="1" ht="16.8" customHeight="1">
      <c r="A93" s="38"/>
      <c r="B93" s="39"/>
      <c r="C93" s="242" t="s">
        <v>169</v>
      </c>
      <c r="D93" s="243" t="s">
        <v>1</v>
      </c>
      <c r="E93" s="244" t="s">
        <v>1</v>
      </c>
      <c r="F93" s="245">
        <v>6.5700000000000003</v>
      </c>
      <c r="G93" s="38"/>
      <c r="H93" s="39"/>
    </row>
    <row r="94" s="2" customFormat="1" ht="16.8" customHeight="1">
      <c r="A94" s="38"/>
      <c r="B94" s="39"/>
      <c r="C94" s="246" t="s">
        <v>1</v>
      </c>
      <c r="D94" s="246" t="s">
        <v>332</v>
      </c>
      <c r="E94" s="19" t="s">
        <v>1</v>
      </c>
      <c r="F94" s="247">
        <v>0</v>
      </c>
      <c r="G94" s="38"/>
      <c r="H94" s="39"/>
    </row>
    <row r="95" s="2" customFormat="1" ht="16.8" customHeight="1">
      <c r="A95" s="38"/>
      <c r="B95" s="39"/>
      <c r="C95" s="246" t="s">
        <v>1</v>
      </c>
      <c r="D95" s="246" t="s">
        <v>333</v>
      </c>
      <c r="E95" s="19" t="s">
        <v>1</v>
      </c>
      <c r="F95" s="247">
        <v>6.5700000000000003</v>
      </c>
      <c r="G95" s="38"/>
      <c r="H95" s="39"/>
    </row>
    <row r="96" s="2" customFormat="1" ht="16.8" customHeight="1">
      <c r="A96" s="38"/>
      <c r="B96" s="39"/>
      <c r="C96" s="246" t="s">
        <v>169</v>
      </c>
      <c r="D96" s="246" t="s">
        <v>133</v>
      </c>
      <c r="E96" s="19" t="s">
        <v>1</v>
      </c>
      <c r="F96" s="247">
        <v>6.5700000000000003</v>
      </c>
      <c r="G96" s="38"/>
      <c r="H96" s="39"/>
    </row>
    <row r="97" s="2" customFormat="1" ht="16.8" customHeight="1">
      <c r="A97" s="38"/>
      <c r="B97" s="39"/>
      <c r="C97" s="248" t="s">
        <v>764</v>
      </c>
      <c r="D97" s="38"/>
      <c r="E97" s="38"/>
      <c r="F97" s="38"/>
      <c r="G97" s="38"/>
      <c r="H97" s="39"/>
    </row>
    <row r="98" s="2" customFormat="1" ht="16.8" customHeight="1">
      <c r="A98" s="38"/>
      <c r="B98" s="39"/>
      <c r="C98" s="246" t="s">
        <v>329</v>
      </c>
      <c r="D98" s="246" t="s">
        <v>330</v>
      </c>
      <c r="E98" s="19" t="s">
        <v>254</v>
      </c>
      <c r="F98" s="247">
        <v>6.5700000000000003</v>
      </c>
      <c r="G98" s="38"/>
      <c r="H98" s="39"/>
    </row>
    <row r="99" s="2" customFormat="1" ht="16.8" customHeight="1">
      <c r="A99" s="38"/>
      <c r="B99" s="39"/>
      <c r="C99" s="246" t="s">
        <v>313</v>
      </c>
      <c r="D99" s="246" t="s">
        <v>314</v>
      </c>
      <c r="E99" s="19" t="s">
        <v>254</v>
      </c>
      <c r="F99" s="247">
        <v>60.109999999999999</v>
      </c>
      <c r="G99" s="38"/>
      <c r="H99" s="39"/>
    </row>
    <row r="100" s="2" customFormat="1" ht="16.8" customHeight="1">
      <c r="A100" s="38"/>
      <c r="B100" s="39"/>
      <c r="C100" s="246" t="s">
        <v>318</v>
      </c>
      <c r="D100" s="246" t="s">
        <v>319</v>
      </c>
      <c r="E100" s="19" t="s">
        <v>254</v>
      </c>
      <c r="F100" s="247">
        <v>60.109999999999999</v>
      </c>
      <c r="G100" s="38"/>
      <c r="H100" s="39"/>
    </row>
    <row r="101" s="2" customFormat="1" ht="16.8" customHeight="1">
      <c r="A101" s="38"/>
      <c r="B101" s="39"/>
      <c r="C101" s="246" t="s">
        <v>403</v>
      </c>
      <c r="D101" s="246" t="s">
        <v>404</v>
      </c>
      <c r="E101" s="19" t="s">
        <v>254</v>
      </c>
      <c r="F101" s="247">
        <v>129.72</v>
      </c>
      <c r="G101" s="38"/>
      <c r="H101" s="39"/>
    </row>
    <row r="102" s="2" customFormat="1" ht="16.8" customHeight="1">
      <c r="A102" s="38"/>
      <c r="B102" s="39"/>
      <c r="C102" s="246" t="s">
        <v>421</v>
      </c>
      <c r="D102" s="246" t="s">
        <v>422</v>
      </c>
      <c r="E102" s="19" t="s">
        <v>254</v>
      </c>
      <c r="F102" s="247">
        <v>18.577000000000002</v>
      </c>
      <c r="G102" s="38"/>
      <c r="H102" s="39"/>
    </row>
    <row r="103" s="2" customFormat="1" ht="16.8" customHeight="1">
      <c r="A103" s="38"/>
      <c r="B103" s="39"/>
      <c r="C103" s="246" t="s">
        <v>435</v>
      </c>
      <c r="D103" s="246" t="s">
        <v>436</v>
      </c>
      <c r="E103" s="19" t="s">
        <v>254</v>
      </c>
      <c r="F103" s="247">
        <v>123.84</v>
      </c>
      <c r="G103" s="38"/>
      <c r="H103" s="39"/>
    </row>
    <row r="104" s="2" customFormat="1" ht="16.8" customHeight="1">
      <c r="A104" s="38"/>
      <c r="B104" s="39"/>
      <c r="C104" s="242" t="s">
        <v>154</v>
      </c>
      <c r="D104" s="243" t="s">
        <v>1</v>
      </c>
      <c r="E104" s="244" t="s">
        <v>1</v>
      </c>
      <c r="F104" s="245">
        <v>5.1159999999999997</v>
      </c>
      <c r="G104" s="38"/>
      <c r="H104" s="39"/>
    </row>
    <row r="105" s="2" customFormat="1" ht="16.8" customHeight="1">
      <c r="A105" s="38"/>
      <c r="B105" s="39"/>
      <c r="C105" s="246" t="s">
        <v>1</v>
      </c>
      <c r="D105" s="246" t="s">
        <v>728</v>
      </c>
      <c r="E105" s="19" t="s">
        <v>1</v>
      </c>
      <c r="F105" s="247">
        <v>0</v>
      </c>
      <c r="G105" s="38"/>
      <c r="H105" s="39"/>
    </row>
    <row r="106" s="2" customFormat="1" ht="16.8" customHeight="1">
      <c r="A106" s="38"/>
      <c r="B106" s="39"/>
      <c r="C106" s="246" t="s">
        <v>1</v>
      </c>
      <c r="D106" s="246" t="s">
        <v>288</v>
      </c>
      <c r="E106" s="19" t="s">
        <v>1</v>
      </c>
      <c r="F106" s="247">
        <v>2.5430000000000001</v>
      </c>
      <c r="G106" s="38"/>
      <c r="H106" s="39"/>
    </row>
    <row r="107" s="2" customFormat="1" ht="16.8" customHeight="1">
      <c r="A107" s="38"/>
      <c r="B107" s="39"/>
      <c r="C107" s="246" t="s">
        <v>1</v>
      </c>
      <c r="D107" s="246" t="s">
        <v>289</v>
      </c>
      <c r="E107" s="19" t="s">
        <v>1</v>
      </c>
      <c r="F107" s="247">
        <v>2.573</v>
      </c>
      <c r="G107" s="38"/>
      <c r="H107" s="39"/>
    </row>
    <row r="108" s="2" customFormat="1" ht="16.8" customHeight="1">
      <c r="A108" s="38"/>
      <c r="B108" s="39"/>
      <c r="C108" s="246" t="s">
        <v>154</v>
      </c>
      <c r="D108" s="246" t="s">
        <v>417</v>
      </c>
      <c r="E108" s="19" t="s">
        <v>1</v>
      </c>
      <c r="F108" s="247">
        <v>5.1159999999999997</v>
      </c>
      <c r="G108" s="38"/>
      <c r="H108" s="39"/>
    </row>
    <row r="109" s="2" customFormat="1" ht="16.8" customHeight="1">
      <c r="A109" s="38"/>
      <c r="B109" s="39"/>
      <c r="C109" s="248" t="s">
        <v>764</v>
      </c>
      <c r="D109" s="38"/>
      <c r="E109" s="38"/>
      <c r="F109" s="38"/>
      <c r="G109" s="38"/>
      <c r="H109" s="39"/>
    </row>
    <row r="110" s="2" customFormat="1" ht="16.8" customHeight="1">
      <c r="A110" s="38"/>
      <c r="B110" s="39"/>
      <c r="C110" s="246" t="s">
        <v>725</v>
      </c>
      <c r="D110" s="246" t="s">
        <v>726</v>
      </c>
      <c r="E110" s="19" t="s">
        <v>254</v>
      </c>
      <c r="F110" s="247">
        <v>46.695999999999998</v>
      </c>
      <c r="G110" s="38"/>
      <c r="H110" s="39"/>
    </row>
    <row r="111" s="2" customFormat="1" ht="16.8" customHeight="1">
      <c r="A111" s="38"/>
      <c r="B111" s="39"/>
      <c r="C111" s="246" t="s">
        <v>720</v>
      </c>
      <c r="D111" s="246" t="s">
        <v>721</v>
      </c>
      <c r="E111" s="19" t="s">
        <v>254</v>
      </c>
      <c r="F111" s="247">
        <v>46.695999999999998</v>
      </c>
      <c r="G111" s="38"/>
      <c r="H111" s="39"/>
    </row>
    <row r="112" s="2" customFormat="1" ht="16.8" customHeight="1">
      <c r="A112" s="38"/>
      <c r="B112" s="39"/>
      <c r="C112" s="242" t="s">
        <v>165</v>
      </c>
      <c r="D112" s="243" t="s">
        <v>1</v>
      </c>
      <c r="E112" s="244" t="s">
        <v>1</v>
      </c>
      <c r="F112" s="245">
        <v>63.729999999999997</v>
      </c>
      <c r="G112" s="38"/>
      <c r="H112" s="39"/>
    </row>
    <row r="113" s="2" customFormat="1" ht="16.8" customHeight="1">
      <c r="A113" s="38"/>
      <c r="B113" s="39"/>
      <c r="C113" s="246" t="s">
        <v>1</v>
      </c>
      <c r="D113" s="246" t="s">
        <v>308</v>
      </c>
      <c r="E113" s="19" t="s">
        <v>1</v>
      </c>
      <c r="F113" s="247">
        <v>46</v>
      </c>
      <c r="G113" s="38"/>
      <c r="H113" s="39"/>
    </row>
    <row r="114" s="2" customFormat="1" ht="16.8" customHeight="1">
      <c r="A114" s="38"/>
      <c r="B114" s="39"/>
      <c r="C114" s="246" t="s">
        <v>1</v>
      </c>
      <c r="D114" s="246" t="s">
        <v>309</v>
      </c>
      <c r="E114" s="19" t="s">
        <v>1</v>
      </c>
      <c r="F114" s="247">
        <v>-5.3899999999999997</v>
      </c>
      <c r="G114" s="38"/>
      <c r="H114" s="39"/>
    </row>
    <row r="115" s="2" customFormat="1" ht="16.8" customHeight="1">
      <c r="A115" s="38"/>
      <c r="B115" s="39"/>
      <c r="C115" s="246" t="s">
        <v>1</v>
      </c>
      <c r="D115" s="246" t="s">
        <v>310</v>
      </c>
      <c r="E115" s="19" t="s">
        <v>1</v>
      </c>
      <c r="F115" s="247">
        <v>0.68500000000000005</v>
      </c>
      <c r="G115" s="38"/>
      <c r="H115" s="39"/>
    </row>
    <row r="116" s="2" customFormat="1" ht="16.8" customHeight="1">
      <c r="A116" s="38"/>
      <c r="B116" s="39"/>
      <c r="C116" s="246" t="s">
        <v>1</v>
      </c>
      <c r="D116" s="246" t="s">
        <v>311</v>
      </c>
      <c r="E116" s="19" t="s">
        <v>1</v>
      </c>
      <c r="F116" s="247">
        <v>27.140000000000001</v>
      </c>
      <c r="G116" s="38"/>
      <c r="H116" s="39"/>
    </row>
    <row r="117" s="2" customFormat="1" ht="16.8" customHeight="1">
      <c r="A117" s="38"/>
      <c r="B117" s="39"/>
      <c r="C117" s="246" t="s">
        <v>1</v>
      </c>
      <c r="D117" s="246" t="s">
        <v>309</v>
      </c>
      <c r="E117" s="19" t="s">
        <v>1</v>
      </c>
      <c r="F117" s="247">
        <v>-5.3899999999999997</v>
      </c>
      <c r="G117" s="38"/>
      <c r="H117" s="39"/>
    </row>
    <row r="118" s="2" customFormat="1" ht="16.8" customHeight="1">
      <c r="A118" s="38"/>
      <c r="B118" s="39"/>
      <c r="C118" s="246" t="s">
        <v>1</v>
      </c>
      <c r="D118" s="246" t="s">
        <v>310</v>
      </c>
      <c r="E118" s="19" t="s">
        <v>1</v>
      </c>
      <c r="F118" s="247">
        <v>0.68500000000000005</v>
      </c>
      <c r="G118" s="38"/>
      <c r="H118" s="39"/>
    </row>
    <row r="119" s="2" customFormat="1" ht="16.8" customHeight="1">
      <c r="A119" s="38"/>
      <c r="B119" s="39"/>
      <c r="C119" s="246" t="s">
        <v>165</v>
      </c>
      <c r="D119" s="246" t="s">
        <v>133</v>
      </c>
      <c r="E119" s="19" t="s">
        <v>1</v>
      </c>
      <c r="F119" s="247">
        <v>63.729999999999997</v>
      </c>
      <c r="G119" s="38"/>
      <c r="H119" s="39"/>
    </row>
    <row r="120" s="2" customFormat="1" ht="16.8" customHeight="1">
      <c r="A120" s="38"/>
      <c r="B120" s="39"/>
      <c r="C120" s="248" t="s">
        <v>764</v>
      </c>
      <c r="D120" s="38"/>
      <c r="E120" s="38"/>
      <c r="F120" s="38"/>
      <c r="G120" s="38"/>
      <c r="H120" s="39"/>
    </row>
    <row r="121" s="2" customFormat="1" ht="16.8" customHeight="1">
      <c r="A121" s="38"/>
      <c r="B121" s="39"/>
      <c r="C121" s="246" t="s">
        <v>305</v>
      </c>
      <c r="D121" s="246" t="s">
        <v>306</v>
      </c>
      <c r="E121" s="19" t="s">
        <v>254</v>
      </c>
      <c r="F121" s="247">
        <v>63.729999999999997</v>
      </c>
      <c r="G121" s="38"/>
      <c r="H121" s="39"/>
    </row>
    <row r="122" s="2" customFormat="1" ht="16.8" customHeight="1">
      <c r="A122" s="38"/>
      <c r="B122" s="39"/>
      <c r="C122" s="246" t="s">
        <v>302</v>
      </c>
      <c r="D122" s="246" t="s">
        <v>303</v>
      </c>
      <c r="E122" s="19" t="s">
        <v>254</v>
      </c>
      <c r="F122" s="247">
        <v>63.729999999999997</v>
      </c>
      <c r="G122" s="38"/>
      <c r="H122" s="39"/>
    </row>
    <row r="123" s="2" customFormat="1" ht="16.8" customHeight="1">
      <c r="A123" s="38"/>
      <c r="B123" s="39"/>
      <c r="C123" s="246" t="s">
        <v>732</v>
      </c>
      <c r="D123" s="246" t="s">
        <v>733</v>
      </c>
      <c r="E123" s="19" t="s">
        <v>254</v>
      </c>
      <c r="F123" s="247">
        <v>106.56999999999999</v>
      </c>
      <c r="G123" s="38"/>
      <c r="H123" s="39"/>
    </row>
    <row r="124" s="2" customFormat="1" ht="16.8" customHeight="1">
      <c r="A124" s="38"/>
      <c r="B124" s="39"/>
      <c r="C124" s="246" t="s">
        <v>737</v>
      </c>
      <c r="D124" s="246" t="s">
        <v>738</v>
      </c>
      <c r="E124" s="19" t="s">
        <v>254</v>
      </c>
      <c r="F124" s="247">
        <v>106.56999999999999</v>
      </c>
      <c r="G124" s="38"/>
      <c r="H124" s="39"/>
    </row>
    <row r="125" s="2" customFormat="1" ht="16.8" customHeight="1">
      <c r="A125" s="38"/>
      <c r="B125" s="39"/>
      <c r="C125" s="246" t="s">
        <v>403</v>
      </c>
      <c r="D125" s="246" t="s">
        <v>404</v>
      </c>
      <c r="E125" s="19" t="s">
        <v>254</v>
      </c>
      <c r="F125" s="247">
        <v>129.72</v>
      </c>
      <c r="G125" s="38"/>
      <c r="H125" s="39"/>
    </row>
    <row r="126" s="2" customFormat="1" ht="16.8" customHeight="1">
      <c r="A126" s="38"/>
      <c r="B126" s="39"/>
      <c r="C126" s="246" t="s">
        <v>421</v>
      </c>
      <c r="D126" s="246" t="s">
        <v>422</v>
      </c>
      <c r="E126" s="19" t="s">
        <v>254</v>
      </c>
      <c r="F126" s="247">
        <v>18.577000000000002</v>
      </c>
      <c r="G126" s="38"/>
      <c r="H126" s="39"/>
    </row>
    <row r="127" s="2" customFormat="1" ht="16.8" customHeight="1">
      <c r="A127" s="38"/>
      <c r="B127" s="39"/>
      <c r="C127" s="246" t="s">
        <v>435</v>
      </c>
      <c r="D127" s="246" t="s">
        <v>436</v>
      </c>
      <c r="E127" s="19" t="s">
        <v>254</v>
      </c>
      <c r="F127" s="247">
        <v>123.84</v>
      </c>
      <c r="G127" s="38"/>
      <c r="H127" s="39"/>
    </row>
    <row r="128" s="2" customFormat="1" ht="16.8" customHeight="1">
      <c r="A128" s="38"/>
      <c r="B128" s="39"/>
      <c r="C128" s="242" t="s">
        <v>163</v>
      </c>
      <c r="D128" s="243" t="s">
        <v>1</v>
      </c>
      <c r="E128" s="244" t="s">
        <v>1</v>
      </c>
      <c r="F128" s="245">
        <v>42.840000000000003</v>
      </c>
      <c r="G128" s="38"/>
      <c r="H128" s="39"/>
    </row>
    <row r="129" s="2" customFormat="1" ht="16.8" customHeight="1">
      <c r="A129" s="38"/>
      <c r="B129" s="39"/>
      <c r="C129" s="246" t="s">
        <v>1</v>
      </c>
      <c r="D129" s="246" t="s">
        <v>299</v>
      </c>
      <c r="E129" s="19" t="s">
        <v>1</v>
      </c>
      <c r="F129" s="247">
        <v>21.760000000000002</v>
      </c>
      <c r="G129" s="38"/>
      <c r="H129" s="39"/>
    </row>
    <row r="130" s="2" customFormat="1" ht="16.8" customHeight="1">
      <c r="A130" s="38"/>
      <c r="B130" s="39"/>
      <c r="C130" s="246" t="s">
        <v>1</v>
      </c>
      <c r="D130" s="246" t="s">
        <v>300</v>
      </c>
      <c r="E130" s="19" t="s">
        <v>1</v>
      </c>
      <c r="F130" s="247">
        <v>21.079999999999998</v>
      </c>
      <c r="G130" s="38"/>
      <c r="H130" s="39"/>
    </row>
    <row r="131" s="2" customFormat="1" ht="16.8" customHeight="1">
      <c r="A131" s="38"/>
      <c r="B131" s="39"/>
      <c r="C131" s="246" t="s">
        <v>163</v>
      </c>
      <c r="D131" s="246" t="s">
        <v>133</v>
      </c>
      <c r="E131" s="19" t="s">
        <v>1</v>
      </c>
      <c r="F131" s="247">
        <v>42.840000000000003</v>
      </c>
      <c r="G131" s="38"/>
      <c r="H131" s="39"/>
    </row>
    <row r="132" s="2" customFormat="1" ht="16.8" customHeight="1">
      <c r="A132" s="38"/>
      <c r="B132" s="39"/>
      <c r="C132" s="248" t="s">
        <v>764</v>
      </c>
      <c r="D132" s="38"/>
      <c r="E132" s="38"/>
      <c r="F132" s="38"/>
      <c r="G132" s="38"/>
      <c r="H132" s="39"/>
    </row>
    <row r="133" s="2" customFormat="1" ht="16.8" customHeight="1">
      <c r="A133" s="38"/>
      <c r="B133" s="39"/>
      <c r="C133" s="246" t="s">
        <v>296</v>
      </c>
      <c r="D133" s="246" t="s">
        <v>297</v>
      </c>
      <c r="E133" s="19" t="s">
        <v>254</v>
      </c>
      <c r="F133" s="247">
        <v>42.840000000000003</v>
      </c>
      <c r="G133" s="38"/>
      <c r="H133" s="39"/>
    </row>
    <row r="134" s="2" customFormat="1" ht="16.8" customHeight="1">
      <c r="A134" s="38"/>
      <c r="B134" s="39"/>
      <c r="C134" s="246" t="s">
        <v>292</v>
      </c>
      <c r="D134" s="246" t="s">
        <v>293</v>
      </c>
      <c r="E134" s="19" t="s">
        <v>254</v>
      </c>
      <c r="F134" s="247">
        <v>42.840000000000003</v>
      </c>
      <c r="G134" s="38"/>
      <c r="H134" s="39"/>
    </row>
    <row r="135" s="2" customFormat="1" ht="16.8" customHeight="1">
      <c r="A135" s="38"/>
      <c r="B135" s="39"/>
      <c r="C135" s="246" t="s">
        <v>732</v>
      </c>
      <c r="D135" s="246" t="s">
        <v>733</v>
      </c>
      <c r="E135" s="19" t="s">
        <v>254</v>
      </c>
      <c r="F135" s="247">
        <v>106.56999999999999</v>
      </c>
      <c r="G135" s="38"/>
      <c r="H135" s="39"/>
    </row>
    <row r="136" s="2" customFormat="1" ht="16.8" customHeight="1">
      <c r="A136" s="38"/>
      <c r="B136" s="39"/>
      <c r="C136" s="246" t="s">
        <v>737</v>
      </c>
      <c r="D136" s="246" t="s">
        <v>738</v>
      </c>
      <c r="E136" s="19" t="s">
        <v>254</v>
      </c>
      <c r="F136" s="247">
        <v>106.56999999999999</v>
      </c>
      <c r="G136" s="38"/>
      <c r="H136" s="39"/>
    </row>
    <row r="137" s="2" customFormat="1" ht="16.8" customHeight="1">
      <c r="A137" s="38"/>
      <c r="B137" s="39"/>
      <c r="C137" s="246" t="s">
        <v>407</v>
      </c>
      <c r="D137" s="246" t="s">
        <v>408</v>
      </c>
      <c r="E137" s="19" t="s">
        <v>254</v>
      </c>
      <c r="F137" s="247">
        <v>89.069999999999993</v>
      </c>
      <c r="G137" s="38"/>
      <c r="H137" s="39"/>
    </row>
    <row r="138" s="2" customFormat="1" ht="16.8" customHeight="1">
      <c r="A138" s="38"/>
      <c r="B138" s="39"/>
      <c r="C138" s="246" t="s">
        <v>428</v>
      </c>
      <c r="D138" s="246" t="s">
        <v>429</v>
      </c>
      <c r="E138" s="19" t="s">
        <v>254</v>
      </c>
      <c r="F138" s="247">
        <v>8.907</v>
      </c>
      <c r="G138" s="38"/>
      <c r="H138" s="39"/>
    </row>
    <row r="139" s="2" customFormat="1" ht="16.8" customHeight="1">
      <c r="A139" s="38"/>
      <c r="B139" s="39"/>
      <c r="C139" s="246" t="s">
        <v>439</v>
      </c>
      <c r="D139" s="246" t="s">
        <v>440</v>
      </c>
      <c r="E139" s="19" t="s">
        <v>254</v>
      </c>
      <c r="F139" s="247">
        <v>42.840000000000003</v>
      </c>
      <c r="G139" s="38"/>
      <c r="H139" s="39"/>
    </row>
    <row r="140" s="2" customFormat="1" ht="16.8" customHeight="1">
      <c r="A140" s="38"/>
      <c r="B140" s="39"/>
      <c r="C140" s="242" t="s">
        <v>171</v>
      </c>
      <c r="D140" s="243" t="s">
        <v>1</v>
      </c>
      <c r="E140" s="244" t="s">
        <v>1</v>
      </c>
      <c r="F140" s="245">
        <v>46.229999999999997</v>
      </c>
      <c r="G140" s="38"/>
      <c r="H140" s="39"/>
    </row>
    <row r="141" s="2" customFormat="1" ht="16.8" customHeight="1">
      <c r="A141" s="38"/>
      <c r="B141" s="39"/>
      <c r="C141" s="246" t="s">
        <v>1</v>
      </c>
      <c r="D141" s="246" t="s">
        <v>539</v>
      </c>
      <c r="E141" s="19" t="s">
        <v>1</v>
      </c>
      <c r="F141" s="247">
        <v>46.229999999999997</v>
      </c>
      <c r="G141" s="38"/>
      <c r="H141" s="39"/>
    </row>
    <row r="142" s="2" customFormat="1" ht="16.8" customHeight="1">
      <c r="A142" s="38"/>
      <c r="B142" s="39"/>
      <c r="C142" s="246" t="s">
        <v>171</v>
      </c>
      <c r="D142" s="246" t="s">
        <v>133</v>
      </c>
      <c r="E142" s="19" t="s">
        <v>1</v>
      </c>
      <c r="F142" s="247">
        <v>46.229999999999997</v>
      </c>
      <c r="G142" s="38"/>
      <c r="H142" s="39"/>
    </row>
    <row r="143" s="2" customFormat="1" ht="16.8" customHeight="1">
      <c r="A143" s="38"/>
      <c r="B143" s="39"/>
      <c r="C143" s="248" t="s">
        <v>764</v>
      </c>
      <c r="D143" s="38"/>
      <c r="E143" s="38"/>
      <c r="F143" s="38"/>
      <c r="G143" s="38"/>
      <c r="H143" s="39"/>
    </row>
    <row r="144" s="2" customFormat="1" ht="16.8" customHeight="1">
      <c r="A144" s="38"/>
      <c r="B144" s="39"/>
      <c r="C144" s="246" t="s">
        <v>536</v>
      </c>
      <c r="D144" s="246" t="s">
        <v>537</v>
      </c>
      <c r="E144" s="19" t="s">
        <v>254</v>
      </c>
      <c r="F144" s="247">
        <v>46.229999999999997</v>
      </c>
      <c r="G144" s="38"/>
      <c r="H144" s="39"/>
    </row>
    <row r="145" s="2" customFormat="1">
      <c r="A145" s="38"/>
      <c r="B145" s="39"/>
      <c r="C145" s="246" t="s">
        <v>532</v>
      </c>
      <c r="D145" s="246" t="s">
        <v>533</v>
      </c>
      <c r="E145" s="19" t="s">
        <v>254</v>
      </c>
      <c r="F145" s="247">
        <v>46.229999999999997</v>
      </c>
      <c r="G145" s="38"/>
      <c r="H145" s="39"/>
    </row>
    <row r="146" s="2" customFormat="1" ht="16.8" customHeight="1">
      <c r="A146" s="38"/>
      <c r="B146" s="39"/>
      <c r="C146" s="246" t="s">
        <v>546</v>
      </c>
      <c r="D146" s="246" t="s">
        <v>547</v>
      </c>
      <c r="E146" s="19" t="s">
        <v>254</v>
      </c>
      <c r="F146" s="247">
        <v>46.229999999999997</v>
      </c>
      <c r="G146" s="38"/>
      <c r="H146" s="39"/>
    </row>
    <row r="147" s="2" customFormat="1">
      <c r="A147" s="38"/>
      <c r="B147" s="39"/>
      <c r="C147" s="246" t="s">
        <v>575</v>
      </c>
      <c r="D147" s="246" t="s">
        <v>576</v>
      </c>
      <c r="E147" s="19" t="s">
        <v>126</v>
      </c>
      <c r="F147" s="247">
        <v>2.2069999999999999</v>
      </c>
      <c r="G147" s="38"/>
      <c r="H147" s="39"/>
    </row>
    <row r="148" s="2" customFormat="1">
      <c r="A148" s="38"/>
      <c r="B148" s="39"/>
      <c r="C148" s="246" t="s">
        <v>604</v>
      </c>
      <c r="D148" s="246" t="s">
        <v>605</v>
      </c>
      <c r="E148" s="19" t="s">
        <v>254</v>
      </c>
      <c r="F148" s="247">
        <v>46.229999999999997</v>
      </c>
      <c r="G148" s="38"/>
      <c r="H148" s="39"/>
    </row>
    <row r="149" s="2" customFormat="1" ht="16.8" customHeight="1">
      <c r="A149" s="38"/>
      <c r="B149" s="39"/>
      <c r="C149" s="246" t="s">
        <v>613</v>
      </c>
      <c r="D149" s="246" t="s">
        <v>614</v>
      </c>
      <c r="E149" s="19" t="s">
        <v>254</v>
      </c>
      <c r="F149" s="247">
        <v>46.229999999999997</v>
      </c>
      <c r="G149" s="38"/>
      <c r="H149" s="39"/>
    </row>
    <row r="150" s="2" customFormat="1" ht="16.8" customHeight="1">
      <c r="A150" s="38"/>
      <c r="B150" s="39"/>
      <c r="C150" s="246" t="s">
        <v>617</v>
      </c>
      <c r="D150" s="246" t="s">
        <v>618</v>
      </c>
      <c r="E150" s="19" t="s">
        <v>126</v>
      </c>
      <c r="F150" s="247">
        <v>2.2069999999999999</v>
      </c>
      <c r="G150" s="38"/>
      <c r="H150" s="39"/>
    </row>
    <row r="151" s="2" customFormat="1" ht="16.8" customHeight="1">
      <c r="A151" s="38"/>
      <c r="B151" s="39"/>
      <c r="C151" s="246" t="s">
        <v>407</v>
      </c>
      <c r="D151" s="246" t="s">
        <v>408</v>
      </c>
      <c r="E151" s="19" t="s">
        <v>254</v>
      </c>
      <c r="F151" s="247">
        <v>89.069999999999993</v>
      </c>
      <c r="G151" s="38"/>
      <c r="H151" s="39"/>
    </row>
    <row r="152" s="2" customFormat="1" ht="16.8" customHeight="1">
      <c r="A152" s="38"/>
      <c r="B152" s="39"/>
      <c r="C152" s="246" t="s">
        <v>428</v>
      </c>
      <c r="D152" s="246" t="s">
        <v>429</v>
      </c>
      <c r="E152" s="19" t="s">
        <v>254</v>
      </c>
      <c r="F152" s="247">
        <v>8.907</v>
      </c>
      <c r="G152" s="38"/>
      <c r="H152" s="39"/>
    </row>
    <row r="153" s="2" customFormat="1" ht="16.8" customHeight="1">
      <c r="A153" s="38"/>
      <c r="B153" s="39"/>
      <c r="C153" s="246" t="s">
        <v>541</v>
      </c>
      <c r="D153" s="246" t="s">
        <v>542</v>
      </c>
      <c r="E153" s="19" t="s">
        <v>254</v>
      </c>
      <c r="F153" s="247">
        <v>53.164999999999999</v>
      </c>
      <c r="G153" s="38"/>
      <c r="H153" s="39"/>
    </row>
    <row r="154" s="2" customFormat="1" ht="16.8" customHeight="1">
      <c r="A154" s="38"/>
      <c r="B154" s="39"/>
      <c r="C154" s="246" t="s">
        <v>608</v>
      </c>
      <c r="D154" s="246" t="s">
        <v>609</v>
      </c>
      <c r="E154" s="19" t="s">
        <v>126</v>
      </c>
      <c r="F154" s="247">
        <v>1.22</v>
      </c>
      <c r="G154" s="38"/>
      <c r="H154" s="39"/>
    </row>
    <row r="155" s="2" customFormat="1" ht="16.8" customHeight="1">
      <c r="A155" s="38"/>
      <c r="B155" s="39"/>
      <c r="C155" s="246" t="s">
        <v>550</v>
      </c>
      <c r="D155" s="246" t="s">
        <v>551</v>
      </c>
      <c r="E155" s="19" t="s">
        <v>254</v>
      </c>
      <c r="F155" s="247">
        <v>53.164999999999999</v>
      </c>
      <c r="G155" s="38"/>
      <c r="H155" s="39"/>
    </row>
    <row r="156" s="2" customFormat="1" ht="16.8" customHeight="1">
      <c r="A156" s="38"/>
      <c r="B156" s="39"/>
      <c r="C156" s="242" t="s">
        <v>148</v>
      </c>
      <c r="D156" s="243" t="s">
        <v>1</v>
      </c>
      <c r="E156" s="244" t="s">
        <v>1</v>
      </c>
      <c r="F156" s="245">
        <v>6.2370000000000001</v>
      </c>
      <c r="G156" s="38"/>
      <c r="H156" s="39"/>
    </row>
    <row r="157" s="2" customFormat="1" ht="16.8" customHeight="1">
      <c r="A157" s="38"/>
      <c r="B157" s="39"/>
      <c r="C157" s="246" t="s">
        <v>1</v>
      </c>
      <c r="D157" s="246" t="s">
        <v>211</v>
      </c>
      <c r="E157" s="19" t="s">
        <v>1</v>
      </c>
      <c r="F157" s="247">
        <v>0</v>
      </c>
      <c r="G157" s="38"/>
      <c r="H157" s="39"/>
    </row>
    <row r="158" s="2" customFormat="1" ht="16.8" customHeight="1">
      <c r="A158" s="38"/>
      <c r="B158" s="39"/>
      <c r="C158" s="246" t="s">
        <v>1</v>
      </c>
      <c r="D158" s="246" t="s">
        <v>212</v>
      </c>
      <c r="E158" s="19" t="s">
        <v>1</v>
      </c>
      <c r="F158" s="247">
        <v>3.069</v>
      </c>
      <c r="G158" s="38"/>
      <c r="H158" s="39"/>
    </row>
    <row r="159" s="2" customFormat="1" ht="16.8" customHeight="1">
      <c r="A159" s="38"/>
      <c r="B159" s="39"/>
      <c r="C159" s="246" t="s">
        <v>1</v>
      </c>
      <c r="D159" s="246" t="s">
        <v>213</v>
      </c>
      <c r="E159" s="19" t="s">
        <v>1</v>
      </c>
      <c r="F159" s="247">
        <v>3.1680000000000001</v>
      </c>
      <c r="G159" s="38"/>
      <c r="H159" s="39"/>
    </row>
    <row r="160" s="2" customFormat="1" ht="16.8" customHeight="1">
      <c r="A160" s="38"/>
      <c r="B160" s="39"/>
      <c r="C160" s="246" t="s">
        <v>148</v>
      </c>
      <c r="D160" s="246" t="s">
        <v>133</v>
      </c>
      <c r="E160" s="19" t="s">
        <v>1</v>
      </c>
      <c r="F160" s="247">
        <v>6.2370000000000001</v>
      </c>
      <c r="G160" s="38"/>
      <c r="H160" s="39"/>
    </row>
    <row r="161" s="2" customFormat="1" ht="16.8" customHeight="1">
      <c r="A161" s="38"/>
      <c r="B161" s="39"/>
      <c r="C161" s="248" t="s">
        <v>764</v>
      </c>
      <c r="D161" s="38"/>
      <c r="E161" s="38"/>
      <c r="F161" s="38"/>
      <c r="G161" s="38"/>
      <c r="H161" s="39"/>
    </row>
    <row r="162" s="2" customFormat="1" ht="16.8" customHeight="1">
      <c r="A162" s="38"/>
      <c r="B162" s="39"/>
      <c r="C162" s="246" t="s">
        <v>208</v>
      </c>
      <c r="D162" s="246" t="s">
        <v>209</v>
      </c>
      <c r="E162" s="19" t="s">
        <v>126</v>
      </c>
      <c r="F162" s="247">
        <v>6.2370000000000001</v>
      </c>
      <c r="G162" s="38"/>
      <c r="H162" s="39"/>
    </row>
    <row r="163" s="2" customFormat="1">
      <c r="A163" s="38"/>
      <c r="B163" s="39"/>
      <c r="C163" s="246" t="s">
        <v>214</v>
      </c>
      <c r="D163" s="246" t="s">
        <v>215</v>
      </c>
      <c r="E163" s="19" t="s">
        <v>126</v>
      </c>
      <c r="F163" s="247">
        <v>9.8629999999999995</v>
      </c>
      <c r="G163" s="38"/>
      <c r="H163" s="39"/>
    </row>
    <row r="164" s="2" customFormat="1" ht="16.8" customHeight="1">
      <c r="A164" s="38"/>
      <c r="B164" s="39"/>
      <c r="C164" s="242" t="s">
        <v>179</v>
      </c>
      <c r="D164" s="243" t="s">
        <v>1</v>
      </c>
      <c r="E164" s="244" t="s">
        <v>1</v>
      </c>
      <c r="F164" s="245">
        <v>1.47</v>
      </c>
      <c r="G164" s="38"/>
      <c r="H164" s="39"/>
    </row>
    <row r="165" s="2" customFormat="1" ht="16.8" customHeight="1">
      <c r="A165" s="38"/>
      <c r="B165" s="39"/>
      <c r="C165" s="246" t="s">
        <v>1</v>
      </c>
      <c r="D165" s="246" t="s">
        <v>202</v>
      </c>
      <c r="E165" s="19" t="s">
        <v>1</v>
      </c>
      <c r="F165" s="247">
        <v>1.47</v>
      </c>
      <c r="G165" s="38"/>
      <c r="H165" s="39"/>
    </row>
    <row r="166" s="2" customFormat="1" ht="16.8" customHeight="1">
      <c r="A166" s="38"/>
      <c r="B166" s="39"/>
      <c r="C166" s="246" t="s">
        <v>179</v>
      </c>
      <c r="D166" s="246" t="s">
        <v>133</v>
      </c>
      <c r="E166" s="19" t="s">
        <v>1</v>
      </c>
      <c r="F166" s="247">
        <v>1.47</v>
      </c>
      <c r="G166" s="38"/>
      <c r="H166" s="39"/>
    </row>
    <row r="167" s="2" customFormat="1" ht="16.8" customHeight="1">
      <c r="A167" s="38"/>
      <c r="B167" s="39"/>
      <c r="C167" s="248" t="s">
        <v>764</v>
      </c>
      <c r="D167" s="38"/>
      <c r="E167" s="38"/>
      <c r="F167" s="38"/>
      <c r="G167" s="38"/>
      <c r="H167" s="39"/>
    </row>
    <row r="168" s="2" customFormat="1" ht="16.8" customHeight="1">
      <c r="A168" s="38"/>
      <c r="B168" s="39"/>
      <c r="C168" s="246" t="s">
        <v>199</v>
      </c>
      <c r="D168" s="246" t="s">
        <v>200</v>
      </c>
      <c r="E168" s="19" t="s">
        <v>126</v>
      </c>
      <c r="F168" s="247">
        <v>1.47</v>
      </c>
      <c r="G168" s="38"/>
      <c r="H168" s="39"/>
    </row>
    <row r="169" s="2" customFormat="1">
      <c r="A169" s="38"/>
      <c r="B169" s="39"/>
      <c r="C169" s="246" t="s">
        <v>214</v>
      </c>
      <c r="D169" s="246" t="s">
        <v>215</v>
      </c>
      <c r="E169" s="19" t="s">
        <v>126</v>
      </c>
      <c r="F169" s="247">
        <v>9.8629999999999995</v>
      </c>
      <c r="G169" s="38"/>
      <c r="H169" s="39"/>
    </row>
    <row r="170" s="2" customFormat="1" ht="16.8" customHeight="1">
      <c r="A170" s="38"/>
      <c r="B170" s="39"/>
      <c r="C170" s="242" t="s">
        <v>181</v>
      </c>
      <c r="D170" s="243" t="s">
        <v>1</v>
      </c>
      <c r="E170" s="244" t="s">
        <v>1</v>
      </c>
      <c r="F170" s="245">
        <v>4.0800000000000001</v>
      </c>
      <c r="G170" s="38"/>
      <c r="H170" s="39"/>
    </row>
    <row r="171" s="2" customFormat="1" ht="16.8" customHeight="1">
      <c r="A171" s="38"/>
      <c r="B171" s="39"/>
      <c r="C171" s="246" t="s">
        <v>1</v>
      </c>
      <c r="D171" s="246" t="s">
        <v>680</v>
      </c>
      <c r="E171" s="19" t="s">
        <v>1</v>
      </c>
      <c r="F171" s="247">
        <v>0</v>
      </c>
      <c r="G171" s="38"/>
      <c r="H171" s="39"/>
    </row>
    <row r="172" s="2" customFormat="1" ht="16.8" customHeight="1">
      <c r="A172" s="38"/>
      <c r="B172" s="39"/>
      <c r="C172" s="246" t="s">
        <v>1</v>
      </c>
      <c r="D172" s="246" t="s">
        <v>681</v>
      </c>
      <c r="E172" s="19" t="s">
        <v>1</v>
      </c>
      <c r="F172" s="247">
        <v>4.0800000000000001</v>
      </c>
      <c r="G172" s="38"/>
      <c r="H172" s="39"/>
    </row>
    <row r="173" s="2" customFormat="1" ht="16.8" customHeight="1">
      <c r="A173" s="38"/>
      <c r="B173" s="39"/>
      <c r="C173" s="246" t="s">
        <v>181</v>
      </c>
      <c r="D173" s="246" t="s">
        <v>133</v>
      </c>
      <c r="E173" s="19" t="s">
        <v>1</v>
      </c>
      <c r="F173" s="247">
        <v>4.0800000000000001</v>
      </c>
      <c r="G173" s="38"/>
      <c r="H173" s="39"/>
    </row>
    <row r="174" s="2" customFormat="1" ht="16.8" customHeight="1">
      <c r="A174" s="38"/>
      <c r="B174" s="39"/>
      <c r="C174" s="248" t="s">
        <v>764</v>
      </c>
      <c r="D174" s="38"/>
      <c r="E174" s="38"/>
      <c r="F174" s="38"/>
      <c r="G174" s="38"/>
      <c r="H174" s="39"/>
    </row>
    <row r="175" s="2" customFormat="1" ht="16.8" customHeight="1">
      <c r="A175" s="38"/>
      <c r="B175" s="39"/>
      <c r="C175" s="246" t="s">
        <v>677</v>
      </c>
      <c r="D175" s="246" t="s">
        <v>678</v>
      </c>
      <c r="E175" s="19" t="s">
        <v>254</v>
      </c>
      <c r="F175" s="247">
        <v>4.0800000000000001</v>
      </c>
      <c r="G175" s="38"/>
      <c r="H175" s="39"/>
    </row>
    <row r="176" s="2" customFormat="1" ht="16.8" customHeight="1">
      <c r="A176" s="38"/>
      <c r="B176" s="39"/>
      <c r="C176" s="246" t="s">
        <v>712</v>
      </c>
      <c r="D176" s="246" t="s">
        <v>713</v>
      </c>
      <c r="E176" s="19" t="s">
        <v>254</v>
      </c>
      <c r="F176" s="247">
        <v>4.0800000000000001</v>
      </c>
      <c r="G176" s="38"/>
      <c r="H176" s="39"/>
    </row>
    <row r="177" s="2" customFormat="1" ht="16.8" customHeight="1">
      <c r="A177" s="38"/>
      <c r="B177" s="39"/>
      <c r="C177" s="246" t="s">
        <v>716</v>
      </c>
      <c r="D177" s="246" t="s">
        <v>717</v>
      </c>
      <c r="E177" s="19" t="s">
        <v>254</v>
      </c>
      <c r="F177" s="247">
        <v>4.0800000000000001</v>
      </c>
      <c r="G177" s="38"/>
      <c r="H177" s="39"/>
    </row>
    <row r="178" s="2" customFormat="1" ht="16.8" customHeight="1">
      <c r="A178" s="38"/>
      <c r="B178" s="39"/>
      <c r="C178" s="246" t="s">
        <v>683</v>
      </c>
      <c r="D178" s="246" t="s">
        <v>684</v>
      </c>
      <c r="E178" s="19" t="s">
        <v>254</v>
      </c>
      <c r="F178" s="247">
        <v>4.4880000000000004</v>
      </c>
      <c r="G178" s="38"/>
      <c r="H178" s="39"/>
    </row>
    <row r="179" s="2" customFormat="1" ht="16.8" customHeight="1">
      <c r="A179" s="38"/>
      <c r="B179" s="39"/>
      <c r="C179" s="242" t="s">
        <v>177</v>
      </c>
      <c r="D179" s="243" t="s">
        <v>1</v>
      </c>
      <c r="E179" s="244" t="s">
        <v>1</v>
      </c>
      <c r="F179" s="245">
        <v>4.3120000000000003</v>
      </c>
      <c r="G179" s="38"/>
      <c r="H179" s="39"/>
    </row>
    <row r="180" s="2" customFormat="1" ht="16.8" customHeight="1">
      <c r="A180" s="38"/>
      <c r="B180" s="39"/>
      <c r="C180" s="246" t="s">
        <v>1</v>
      </c>
      <c r="D180" s="246" t="s">
        <v>231</v>
      </c>
      <c r="E180" s="19" t="s">
        <v>1</v>
      </c>
      <c r="F180" s="247">
        <v>4.3120000000000003</v>
      </c>
      <c r="G180" s="38"/>
      <c r="H180" s="39"/>
    </row>
    <row r="181" s="2" customFormat="1" ht="16.8" customHeight="1">
      <c r="A181" s="38"/>
      <c r="B181" s="39"/>
      <c r="C181" s="246" t="s">
        <v>177</v>
      </c>
      <c r="D181" s="246" t="s">
        <v>133</v>
      </c>
      <c r="E181" s="19" t="s">
        <v>1</v>
      </c>
      <c r="F181" s="247">
        <v>4.3120000000000003</v>
      </c>
      <c r="G181" s="38"/>
      <c r="H181" s="39"/>
    </row>
    <row r="182" s="2" customFormat="1" ht="16.8" customHeight="1">
      <c r="A182" s="38"/>
      <c r="B182" s="39"/>
      <c r="C182" s="248" t="s">
        <v>764</v>
      </c>
      <c r="D182" s="38"/>
      <c r="E182" s="38"/>
      <c r="F182" s="38"/>
      <c r="G182" s="38"/>
      <c r="H182" s="39"/>
    </row>
    <row r="183" s="2" customFormat="1" ht="16.8" customHeight="1">
      <c r="A183" s="38"/>
      <c r="B183" s="39"/>
      <c r="C183" s="246" t="s">
        <v>228</v>
      </c>
      <c r="D183" s="246" t="s">
        <v>229</v>
      </c>
      <c r="E183" s="19" t="s">
        <v>126</v>
      </c>
      <c r="F183" s="247">
        <v>4.3120000000000003</v>
      </c>
      <c r="G183" s="38"/>
      <c r="H183" s="39"/>
    </row>
    <row r="184" s="2" customFormat="1">
      <c r="A184" s="38"/>
      <c r="B184" s="39"/>
      <c r="C184" s="246" t="s">
        <v>214</v>
      </c>
      <c r="D184" s="246" t="s">
        <v>215</v>
      </c>
      <c r="E184" s="19" t="s">
        <v>126</v>
      </c>
      <c r="F184" s="247">
        <v>9.8629999999999995</v>
      </c>
      <c r="G184" s="38"/>
      <c r="H184" s="39"/>
    </row>
    <row r="185" s="2" customFormat="1" ht="26.4" customHeight="1">
      <c r="A185" s="38"/>
      <c r="B185" s="39"/>
      <c r="C185" s="241" t="s">
        <v>90</v>
      </c>
      <c r="D185" s="241" t="s">
        <v>91</v>
      </c>
      <c r="E185" s="38"/>
      <c r="F185" s="38"/>
      <c r="G185" s="38"/>
      <c r="H185" s="39"/>
    </row>
    <row r="186" s="2" customFormat="1" ht="16.8" customHeight="1">
      <c r="A186" s="38"/>
      <c r="B186" s="39"/>
      <c r="C186" s="242" t="s">
        <v>175</v>
      </c>
      <c r="D186" s="243" t="s">
        <v>1</v>
      </c>
      <c r="E186" s="244" t="s">
        <v>1</v>
      </c>
      <c r="F186" s="245">
        <v>6.468</v>
      </c>
      <c r="G186" s="38"/>
      <c r="H186" s="39"/>
    </row>
    <row r="187" s="2" customFormat="1" ht="16.8" customHeight="1">
      <c r="A187" s="38"/>
      <c r="B187" s="39"/>
      <c r="C187" s="246" t="s">
        <v>1</v>
      </c>
      <c r="D187" s="246" t="s">
        <v>206</v>
      </c>
      <c r="E187" s="19" t="s">
        <v>1</v>
      </c>
      <c r="F187" s="247">
        <v>0</v>
      </c>
      <c r="G187" s="38"/>
      <c r="H187" s="39"/>
    </row>
    <row r="188" s="2" customFormat="1" ht="16.8" customHeight="1">
      <c r="A188" s="38"/>
      <c r="B188" s="39"/>
      <c r="C188" s="246" t="s">
        <v>1</v>
      </c>
      <c r="D188" s="246" t="s">
        <v>207</v>
      </c>
      <c r="E188" s="19" t="s">
        <v>1</v>
      </c>
      <c r="F188" s="247">
        <v>6.468</v>
      </c>
      <c r="G188" s="38"/>
      <c r="H188" s="39"/>
    </row>
    <row r="189" s="2" customFormat="1" ht="16.8" customHeight="1">
      <c r="A189" s="38"/>
      <c r="B189" s="39"/>
      <c r="C189" s="246" t="s">
        <v>175</v>
      </c>
      <c r="D189" s="246" t="s">
        <v>133</v>
      </c>
      <c r="E189" s="19" t="s">
        <v>1</v>
      </c>
      <c r="F189" s="247">
        <v>6.468</v>
      </c>
      <c r="G189" s="38"/>
      <c r="H189" s="39"/>
    </row>
    <row r="190" s="2" customFormat="1" ht="16.8" customHeight="1">
      <c r="A190" s="38"/>
      <c r="B190" s="39"/>
      <c r="C190" s="242" t="s">
        <v>177</v>
      </c>
      <c r="D190" s="243" t="s">
        <v>1</v>
      </c>
      <c r="E190" s="244" t="s">
        <v>1</v>
      </c>
      <c r="F190" s="245">
        <v>4.3120000000000003</v>
      </c>
      <c r="G190" s="38"/>
      <c r="H190" s="39"/>
    </row>
    <row r="191" s="2" customFormat="1" ht="16.8" customHeight="1">
      <c r="A191" s="38"/>
      <c r="B191" s="39"/>
      <c r="C191" s="246" t="s">
        <v>1</v>
      </c>
      <c r="D191" s="246" t="s">
        <v>231</v>
      </c>
      <c r="E191" s="19" t="s">
        <v>1</v>
      </c>
      <c r="F191" s="247">
        <v>4.3120000000000003</v>
      </c>
      <c r="G191" s="38"/>
      <c r="H191" s="39"/>
    </row>
    <row r="192" s="2" customFormat="1" ht="16.8" customHeight="1">
      <c r="A192" s="38"/>
      <c r="B192" s="39"/>
      <c r="C192" s="246" t="s">
        <v>177</v>
      </c>
      <c r="D192" s="246" t="s">
        <v>133</v>
      </c>
      <c r="E192" s="19" t="s">
        <v>1</v>
      </c>
      <c r="F192" s="247">
        <v>4.3120000000000003</v>
      </c>
      <c r="G192" s="38"/>
      <c r="H192" s="39"/>
    </row>
    <row r="193" s="2" customFormat="1" ht="7.44" customHeight="1">
      <c r="A193" s="38"/>
      <c r="B193" s="60"/>
      <c r="C193" s="61"/>
      <c r="D193" s="61"/>
      <c r="E193" s="61"/>
      <c r="F193" s="61"/>
      <c r="G193" s="61"/>
      <c r="H193" s="39"/>
    </row>
    <row r="194" s="2" customFormat="1">
      <c r="A194" s="38"/>
      <c r="B194" s="38"/>
      <c r="C194" s="38"/>
      <c r="D194" s="38"/>
      <c r="E194" s="38"/>
      <c r="F194" s="38"/>
      <c r="G194" s="38"/>
      <c r="H194" s="38"/>
    </row>
  </sheetData>
  <mergeCells count="2">
    <mergeCell ref="D5:F5"/>
    <mergeCell ref="D6:F6"/>
  </mergeCells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KASPEROVANB\Lenka</dc:creator>
  <cp:lastModifiedBy>KASPEROVANB\Lenka</cp:lastModifiedBy>
  <dcterms:created xsi:type="dcterms:W3CDTF">2024-10-25T07:29:44Z</dcterms:created>
  <dcterms:modified xsi:type="dcterms:W3CDTF">2024-10-25T07:29:50Z</dcterms:modified>
</cp:coreProperties>
</file>