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bookViews>
    <workbookView xWindow="0" yWindow="0" windowWidth="0" windowHeight="0"/>
  </bookViews>
  <sheets>
    <sheet name="Rekapitulace stavby" sheetId="1" r:id="rId1"/>
    <sheet name="001 - I. etapa - levobřež..." sheetId="2" r:id="rId2"/>
    <sheet name="002 - II.etapa - 2.část p...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'001 - I. etapa - levobřež...'!$C$129:$K$366</definedName>
    <definedName name="_xlnm.Print_Area" localSheetId="1">'001 - I. etapa - levobřež...'!$C$4:$J$76,'001 - I. etapa - levobřež...'!$C$82:$J$111,'001 - I. etapa - levobřež...'!$C$117:$K$366</definedName>
    <definedName name="_xlnm.Print_Titles" localSheetId="1">'001 - I. etapa - levobřež...'!$129:$129</definedName>
    <definedName name="_xlnm._FilterDatabase" localSheetId="2" hidden="1">'002 - II.etapa - 2.část p...'!$C$124:$K$208</definedName>
    <definedName name="_xlnm.Print_Area" localSheetId="2">'002 - II.etapa - 2.část p...'!$C$4:$J$76,'002 - II.etapa - 2.část p...'!$C$82:$J$106,'002 - II.etapa - 2.část p...'!$C$112:$K$208</definedName>
    <definedName name="_xlnm.Print_Titles" localSheetId="2">'002 - II.etapa - 2.část p...'!$124:$124</definedName>
    <definedName name="_xlnm.Print_Area" localSheetId="3">'Seznam figur'!$C$4:$G$62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208"/>
  <c r="BH208"/>
  <c r="BG208"/>
  <c r="BF208"/>
  <c r="T208"/>
  <c r="T207"/>
  <c r="R208"/>
  <c r="R207"/>
  <c r="P208"/>
  <c r="P207"/>
  <c r="BI206"/>
  <c r="BH206"/>
  <c r="BG206"/>
  <c r="BF206"/>
  <c r="T206"/>
  <c r="T205"/>
  <c r="R206"/>
  <c r="R205"/>
  <c r="P206"/>
  <c r="P205"/>
  <c r="BI204"/>
  <c r="BH204"/>
  <c r="BG204"/>
  <c r="BF204"/>
  <c r="T204"/>
  <c r="T203"/>
  <c r="T202"/>
  <c r="R204"/>
  <c r="R203"/>
  <c r="R202"/>
  <c r="P204"/>
  <c r="P203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2"/>
  <c r="BH152"/>
  <c r="BG152"/>
  <c r="BF152"/>
  <c r="T152"/>
  <c r="R152"/>
  <c r="P152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2" r="J37"/>
  <c r="J36"/>
  <c i="1" r="AY95"/>
  <c i="2" r="J35"/>
  <c i="1" r="AX95"/>
  <c i="2" r="BI366"/>
  <c r="BH366"/>
  <c r="BG366"/>
  <c r="BF366"/>
  <c r="T366"/>
  <c r="T365"/>
  <c r="R366"/>
  <c r="R365"/>
  <c r="P366"/>
  <c r="P365"/>
  <c r="BI364"/>
  <c r="BH364"/>
  <c r="BG364"/>
  <c r="BF364"/>
  <c r="T364"/>
  <c r="T363"/>
  <c r="R364"/>
  <c r="R363"/>
  <c r="P364"/>
  <c r="P363"/>
  <c r="BI362"/>
  <c r="BH362"/>
  <c r="BG362"/>
  <c r="BF362"/>
  <c r="T362"/>
  <c r="T361"/>
  <c r="T360"/>
  <c r="R362"/>
  <c r="R361"/>
  <c r="R360"/>
  <c r="P362"/>
  <c r="P361"/>
  <c r="P360"/>
  <c r="BI359"/>
  <c r="BH359"/>
  <c r="BG359"/>
  <c r="BF359"/>
  <c r="T359"/>
  <c r="R359"/>
  <c r="P359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T351"/>
  <c r="R352"/>
  <c r="R351"/>
  <c r="P352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0"/>
  <c r="BH340"/>
  <c r="BG340"/>
  <c r="BF340"/>
  <c r="T340"/>
  <c r="R340"/>
  <c r="P340"/>
  <c r="BI328"/>
  <c r="BH328"/>
  <c r="BG328"/>
  <c r="BF328"/>
  <c r="T328"/>
  <c r="R328"/>
  <c r="P328"/>
  <c r="BI318"/>
  <c r="BH318"/>
  <c r="BG318"/>
  <c r="BF318"/>
  <c r="T318"/>
  <c r="R318"/>
  <c r="P318"/>
  <c r="BI315"/>
  <c r="BH315"/>
  <c r="BG315"/>
  <c r="BF315"/>
  <c r="T315"/>
  <c r="R315"/>
  <c r="P315"/>
  <c r="BI303"/>
  <c r="BH303"/>
  <c r="BG303"/>
  <c r="BF303"/>
  <c r="T303"/>
  <c r="R303"/>
  <c r="P303"/>
  <c r="BI291"/>
  <c r="BH291"/>
  <c r="BG291"/>
  <c r="BF291"/>
  <c r="T291"/>
  <c r="R291"/>
  <c r="P291"/>
  <c r="BI283"/>
  <c r="BH283"/>
  <c r="BG283"/>
  <c r="BF283"/>
  <c r="T283"/>
  <c r="R283"/>
  <c r="P283"/>
  <c r="BI261"/>
  <c r="BH261"/>
  <c r="BG261"/>
  <c r="BF261"/>
  <c r="T261"/>
  <c r="R261"/>
  <c r="P261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37"/>
  <c r="BH237"/>
  <c r="BG237"/>
  <c r="BF237"/>
  <c r="T237"/>
  <c r="R237"/>
  <c r="P237"/>
  <c r="BI230"/>
  <c r="BH230"/>
  <c r="BG230"/>
  <c r="BF230"/>
  <c r="T230"/>
  <c r="R230"/>
  <c r="P230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191"/>
  <c r="BH191"/>
  <c r="BG191"/>
  <c r="BF191"/>
  <c r="T191"/>
  <c r="R191"/>
  <c r="P191"/>
  <c r="BI190"/>
  <c r="BH190"/>
  <c r="BG190"/>
  <c r="BF190"/>
  <c r="T190"/>
  <c r="R190"/>
  <c r="P190"/>
  <c r="BI177"/>
  <c r="BH177"/>
  <c r="BG177"/>
  <c r="BF177"/>
  <c r="T177"/>
  <c r="R177"/>
  <c r="P177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1" r="L90"/>
  <c r="AM90"/>
  <c r="AM89"/>
  <c r="L89"/>
  <c r="AM87"/>
  <c r="L87"/>
  <c r="L85"/>
  <c r="L84"/>
  <c i="2" r="BK352"/>
  <c r="J219"/>
  <c r="J208"/>
  <c r="BK190"/>
  <c r="J158"/>
  <c r="BK151"/>
  <c r="J139"/>
  <c i="1" r="AS94"/>
  <c i="2" r="J359"/>
  <c r="BK350"/>
  <c r="BK347"/>
  <c r="J345"/>
  <c r="J328"/>
  <c r="J315"/>
  <c r="BK291"/>
  <c r="J283"/>
  <c r="J256"/>
  <c r="BK250"/>
  <c r="BK230"/>
  <c r="J223"/>
  <c r="BK211"/>
  <c r="J190"/>
  <c r="BK158"/>
  <c r="BK143"/>
  <c r="J358"/>
  <c i="3" r="J186"/>
  <c r="BK138"/>
  <c r="BK206"/>
  <c r="J164"/>
  <c r="J138"/>
  <c r="J173"/>
  <c r="BK152"/>
  <c r="J136"/>
  <c r="BK199"/>
  <c r="BK173"/>
  <c r="BK141"/>
  <c i="2" r="J350"/>
  <c r="BK221"/>
  <c r="J211"/>
  <c r="BK191"/>
  <c r="BK164"/>
  <c r="J156"/>
  <c r="BK150"/>
  <c r="J143"/>
  <c r="J133"/>
  <c r="BK364"/>
  <c r="J364"/>
  <c r="J362"/>
  <c r="J355"/>
  <c r="BK348"/>
  <c r="J347"/>
  <c r="BK340"/>
  <c r="J340"/>
  <c r="BK318"/>
  <c r="BK315"/>
  <c r="BK303"/>
  <c r="J291"/>
  <c r="BK261"/>
  <c r="BK256"/>
  <c r="J254"/>
  <c r="J252"/>
  <c r="BK237"/>
  <c r="BK223"/>
  <c r="J221"/>
  <c r="BK208"/>
  <c r="BK161"/>
  <c r="J151"/>
  <c r="BK139"/>
  <c r="BK358"/>
  <c i="3" r="BK189"/>
  <c r="J152"/>
  <c r="J133"/>
  <c r="J182"/>
  <c r="J162"/>
  <c r="BK136"/>
  <c r="BK208"/>
  <c r="J199"/>
  <c r="BK186"/>
  <c r="BK164"/>
  <c r="J141"/>
  <c r="J201"/>
  <c r="BK182"/>
  <c r="J159"/>
  <c r="J130"/>
  <c i="2" r="J135"/>
  <c r="BK355"/>
  <c r="BK215"/>
  <c r="BK206"/>
  <c r="BK177"/>
  <c r="J161"/>
  <c r="J153"/>
  <c r="J147"/>
  <c r="BK135"/>
  <c r="J366"/>
  <c r="BK362"/>
  <c r="BK359"/>
  <c r="J352"/>
  <c r="J348"/>
  <c r="BK345"/>
  <c r="BK328"/>
  <c r="J318"/>
  <c r="J303"/>
  <c r="BK283"/>
  <c r="J261"/>
  <c r="BK254"/>
  <c r="BK252"/>
  <c r="J250"/>
  <c r="J230"/>
  <c r="J215"/>
  <c r="J191"/>
  <c r="J164"/>
  <c r="BK153"/>
  <c r="J150"/>
  <c r="BK133"/>
  <c i="3" r="J208"/>
  <c r="BK178"/>
  <c r="J131"/>
  <c r="BK166"/>
  <c r="BK146"/>
  <c r="J128"/>
  <c r="BK204"/>
  <c r="J193"/>
  <c r="BK171"/>
  <c r="BK162"/>
  <c r="BK130"/>
  <c r="J204"/>
  <c r="J198"/>
  <c r="J171"/>
  <c r="BK131"/>
  <c i="2" r="J237"/>
  <c r="BK219"/>
  <c r="J206"/>
  <c r="J177"/>
  <c r="BK156"/>
  <c r="BK147"/>
  <c r="BK366"/>
  <c i="3" r="BK193"/>
  <c r="BK159"/>
  <c r="BK201"/>
  <c r="J151"/>
  <c r="BK133"/>
  <c r="J206"/>
  <c r="BK198"/>
  <c r="J189"/>
  <c r="J166"/>
  <c r="BK151"/>
  <c r="BK128"/>
  <c r="J178"/>
  <c r="J146"/>
  <c i="2" l="1" r="R132"/>
  <c r="T163"/>
  <c r="T205"/>
  <c r="BK214"/>
  <c r="J214"/>
  <c r="J102"/>
  <c r="BK346"/>
  <c r="J346"/>
  <c r="J103"/>
  <c r="T354"/>
  <c r="T353"/>
  <c r="P132"/>
  <c r="P163"/>
  <c r="BK205"/>
  <c r="J205"/>
  <c r="J101"/>
  <c r="T214"/>
  <c r="T346"/>
  <c r="BK354"/>
  <c r="J354"/>
  <c r="J106"/>
  <c i="3" r="R127"/>
  <c r="P140"/>
  <c r="R140"/>
  <c r="P158"/>
  <c i="2" r="T132"/>
  <c r="R163"/>
  <c r="R205"/>
  <c r="R214"/>
  <c r="R346"/>
  <c r="R354"/>
  <c r="R353"/>
  <c i="3" r="BK127"/>
  <c r="T127"/>
  <c r="BK158"/>
  <c r="J158"/>
  <c r="J100"/>
  <c r="R158"/>
  <c r="BK197"/>
  <c r="J197"/>
  <c r="J101"/>
  <c r="R197"/>
  <c i="2" r="BK132"/>
  <c r="BK163"/>
  <c r="J163"/>
  <c r="J100"/>
  <c r="P205"/>
  <c r="P214"/>
  <c r="P346"/>
  <c r="P354"/>
  <c r="P353"/>
  <c i="3" r="P127"/>
  <c r="BK140"/>
  <c r="J140"/>
  <c r="J99"/>
  <c r="T140"/>
  <c r="T158"/>
  <c r="P197"/>
  <c r="T197"/>
  <c i="2" r="BK351"/>
  <c r="J351"/>
  <c r="J104"/>
  <c r="BK361"/>
  <c r="J361"/>
  <c r="J108"/>
  <c r="BK363"/>
  <c r="J363"/>
  <c r="J109"/>
  <c r="BK160"/>
  <c r="J160"/>
  <c r="J99"/>
  <c r="BK365"/>
  <c r="J365"/>
  <c r="J110"/>
  <c i="3" r="BK203"/>
  <c r="J203"/>
  <c r="J103"/>
  <c r="BK205"/>
  <c r="J205"/>
  <c r="J104"/>
  <c r="BK207"/>
  <c r="J207"/>
  <c r="J105"/>
  <c i="2" r="J132"/>
  <c r="J98"/>
  <c i="3" r="E85"/>
  <c r="F122"/>
  <c r="BE133"/>
  <c r="BE146"/>
  <c r="BE151"/>
  <c r="BE162"/>
  <c r="BE166"/>
  <c r="BE186"/>
  <c r="BE189"/>
  <c r="BE131"/>
  <c r="BE141"/>
  <c r="BE152"/>
  <c r="BE173"/>
  <c r="BE199"/>
  <c r="BE206"/>
  <c r="BE208"/>
  <c r="J89"/>
  <c r="BE130"/>
  <c r="BE178"/>
  <c r="BE193"/>
  <c r="BE198"/>
  <c r="BE128"/>
  <c r="BE136"/>
  <c r="BE138"/>
  <c r="BE159"/>
  <c r="BE164"/>
  <c r="BE171"/>
  <c r="BE182"/>
  <c r="BE201"/>
  <c r="BE204"/>
  <c i="2" r="J89"/>
  <c r="BE133"/>
  <c r="BE143"/>
  <c r="BE147"/>
  <c r="BE153"/>
  <c r="BE156"/>
  <c r="BE161"/>
  <c r="BE164"/>
  <c r="BE177"/>
  <c r="BE191"/>
  <c r="BE206"/>
  <c r="BE211"/>
  <c r="BE215"/>
  <c r="BE219"/>
  <c r="BE221"/>
  <c r="BE230"/>
  <c r="BE237"/>
  <c r="BE250"/>
  <c r="BE252"/>
  <c r="BE254"/>
  <c r="BE256"/>
  <c r="BE261"/>
  <c r="BE283"/>
  <c r="BE291"/>
  <c r="BE303"/>
  <c r="BE315"/>
  <c r="BE318"/>
  <c r="BE328"/>
  <c r="BE340"/>
  <c r="BE345"/>
  <c r="BE347"/>
  <c r="BE348"/>
  <c r="BE350"/>
  <c r="BE355"/>
  <c r="BE358"/>
  <c r="BE359"/>
  <c r="BE362"/>
  <c r="BE364"/>
  <c r="BE366"/>
  <c r="E85"/>
  <c r="F92"/>
  <c r="BE135"/>
  <c r="BE139"/>
  <c r="BE150"/>
  <c r="BE151"/>
  <c r="BE158"/>
  <c r="BE190"/>
  <c r="BE208"/>
  <c r="BE223"/>
  <c r="BE352"/>
  <c r="F36"/>
  <c i="1" r="BC95"/>
  <c i="3" r="F37"/>
  <c i="1" r="BD96"/>
  <c i="3" r="F34"/>
  <c i="1" r="BA96"/>
  <c i="2" r="F34"/>
  <c i="1" r="BA95"/>
  <c i="3" r="J34"/>
  <c i="1" r="AW96"/>
  <c i="2" r="J34"/>
  <c i="1" r="AW95"/>
  <c i="3" r="F35"/>
  <c i="1" r="BB96"/>
  <c i="3" r="F36"/>
  <c i="1" r="BC96"/>
  <c i="2" r="F37"/>
  <c i="1" r="BD95"/>
  <c i="2" r="F35"/>
  <c i="1" r="BB95"/>
  <c i="2" l="1" r="T131"/>
  <c r="T130"/>
  <c i="3" r="P126"/>
  <c r="P125"/>
  <c i="1" r="AU96"/>
  <c i="2" r="BK131"/>
  <c r="J131"/>
  <c r="J97"/>
  <c i="3" r="T126"/>
  <c r="T125"/>
  <c r="BK126"/>
  <c r="J126"/>
  <c r="J97"/>
  <c r="R126"/>
  <c r="R125"/>
  <c i="2" r="P131"/>
  <c r="P130"/>
  <c i="1" r="AU95"/>
  <c i="2" r="R131"/>
  <c r="R130"/>
  <c r="BK360"/>
  <c r="J360"/>
  <c r="J107"/>
  <c r="BK353"/>
  <c r="J353"/>
  <c r="J105"/>
  <c i="3" r="J127"/>
  <c r="J98"/>
  <c r="BK202"/>
  <c r="J202"/>
  <c r="J102"/>
  <c i="2" r="F33"/>
  <c i="1" r="AZ95"/>
  <c i="3" r="J33"/>
  <c i="1" r="AV96"/>
  <c r="AT96"/>
  <c r="BA94"/>
  <c r="AW94"/>
  <c r="AK30"/>
  <c r="BB94"/>
  <c r="W31"/>
  <c i="2" r="J33"/>
  <c i="1" r="AV95"/>
  <c r="AT95"/>
  <c r="BC94"/>
  <c r="W32"/>
  <c r="BD94"/>
  <c r="W33"/>
  <c i="3" r="F33"/>
  <c i="1" r="AZ96"/>
  <c i="3" l="1" r="BK125"/>
  <c r="J125"/>
  <c r="J96"/>
  <c i="2" r="BK130"/>
  <c r="J130"/>
  <c r="J96"/>
  <c i="1" r="AU94"/>
  <c r="W30"/>
  <c r="AX94"/>
  <c r="AY94"/>
  <c r="AZ94"/>
  <c r="W29"/>
  <c i="3" l="1" r="J30"/>
  <c i="1" r="AG96"/>
  <c i="2" r="J30"/>
  <c i="1" r="AG95"/>
  <c r="AG94"/>
  <c r="AK26"/>
  <c r="AV94"/>
  <c r="AK29"/>
  <c r="AK35"/>
  <c i="2" l="1" r="J39"/>
  <c i="1" r="AN95"/>
  <c i="3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<sst xmlns="http://schemas.openxmlformats.org/spreadsheetml/2006/main">
  <si>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</si>
  <si>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</si>
  <si>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</si>
  <si>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</si>
  <si>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{7497adff-5158-47e7-a635-9686807b472c}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</si>
  <si>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</si>
  <si>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</si>
  <si>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</si>
  <si>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</si>
  <si>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</si>
  <si>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</si>
  <si>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</si>
  <si>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</si>
  <si>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</si>
  <si>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2336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</si>
  <si>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</si>
  <si>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</si>
  <si>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Doplnění a náhrada zábradlí na nábřežní zdi, Vrchlabí p.p.č. 1899/24 a1899/25</t>
  </si>
  <si>
    <t>KSO:</t>
  </si>
  <si>
    <t>CC-CZ:</t>
  </si>
  <si>
    <t>Místo:</t>
  </si>
  <si>
    <t>Vrchlabí</t>
  </si>
  <si>
    <t>Datum:</t>
  </si>
  <si>
    <t>20. 5. 2024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</si>
  <si>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</si>
  <si>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</si>
  <si>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</si>
  <si>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</si>
  <si>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</si>
  <si>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</si>
  <si>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</si>
  <si>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 Jan Chaloupský, Trutnov</t>
  </si>
  <si>
    <t>True</t>
  </si>
  <si>
    <t>Zpracovatel:</t>
  </si>
  <si>
    <t xml:space="preserve">Ing. Lenka Kasperová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</si>
  <si>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</si>
  <si>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</si>
  <si>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</si>
  <si>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</si>
  <si>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</si>
  <si>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</si>
  <si>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</si>
  <si>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</si>
  <si>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</si>
  <si>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</si>
  <si>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</si>
  <si>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</si>
  <si>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</si>
  <si>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</si>
  <si>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</si>
  <si>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</si>
  <si>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</si>
  <si>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</si>
  <si>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</si>
  <si>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</si>
  <si>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</si>
  <si>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</si>
  <si>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</si>
  <si>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</si>
  <si>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</si>
  <si>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</si>
  <si>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</si>
  <si>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</si>
  <si>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</si>
  <si>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</si>
  <si>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</si>
  <si>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</si>
  <si>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</si>
  <si>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</si>
  <si>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</si>
  <si>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</si>
  <si>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</si>
  <si>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</si>
  <si>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</si>
  <si>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</si>
  <si>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</si>
  <si>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</si>
  <si>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</si>
  <si>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</si>
  <si>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</si>
  <si>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</si>
  <si>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</si>
  <si>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I. etapa - levobřežní + 1.část pravobřežní</t>
  </si>
  <si>
    <t>STA</t>
  </si>
  <si>
    <t>1</t>
  </si>
  <si>
    <t>{8900284e-2d7c-4561-bc25-c47afa3fb0aa}</t>
  </si>
  <si>
    <t>2</t>
  </si>
  <si>
    <t>002</t>
  </si>
  <si>
    <t>II.etapa - 2.část pravobřežní</t>
  </si>
  <si>
    <t>{a217b403-e1de-45bd-be50-5c5d758240bd}</t>
  </si>
  <si>
    <t>tráva</t>
  </si>
  <si>
    <t>18,6</t>
  </si>
  <si>
    <t>dlažba1</t>
  </si>
  <si>
    <t>4,5</t>
  </si>
  <si>
    <t>KRYCÍ LIST SOUPISU PRACÍ</t>
  </si>
  <si>
    <t>dlažba2</t>
  </si>
  <si>
    <t>4</t>
  </si>
  <si>
    <t>lešení</t>
  </si>
  <si>
    <t>96</t>
  </si>
  <si>
    <t>Objekt:</t>
  </si>
  <si>
    <t>001 - I. etapa - levobřežní + 1.část pravobřežní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</si>
  <si>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</si>
  <si>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</si>
  <si>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</si>
  <si>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</si>
  <si>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</si>
  <si>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</si>
  <si>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</si>
  <si>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</si>
  <si>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</si>
  <si>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</si>
  <si>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</si>
  <si>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</si>
  <si>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</si>
  <si>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</si>
  <si>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</si>
  <si>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</si>
  <si>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</si>
  <si>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</si>
  <si>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</si>
  <si>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</si>
  <si>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</si>
  <si>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</si>
  <si>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</si>
  <si>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</si>
  <si>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</si>
  <si>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</si>
  <si>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</si>
  <si>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</si>
  <si>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</si>
  <si>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</si>
  <si>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</si>
  <si>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</si>
  <si>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</si>
  <si>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</si>
  <si>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</si>
  <si>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</si>
  <si>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</si>
  <si>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</si>
  <si>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</si>
  <si>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</si>
  <si>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CS ÚRS 2024 01</t>
  </si>
  <si>
    <t>-1717557156</t>
  </si>
  <si>
    <t>VV</t>
  </si>
  <si>
    <t>10*2</t>
  </si>
  <si>
    <t>113106111</t>
  </si>
  <si>
    <t>Rozebrání dlažeb z mozaiky komunikací pro pěší ručně</t>
  </si>
  <si>
    <t>1321405243</t>
  </si>
  <si>
    <t>"ke zpětnému použití"</t>
  </si>
  <si>
    <t>Součet</t>
  </si>
  <si>
    <t>3</t>
  </si>
  <si>
    <t>113106123</t>
  </si>
  <si>
    <t>Rozebrání dlažeb ze zámkových dlaždic komunikací pro pěší ručně</t>
  </si>
  <si>
    <t>441405741</t>
  </si>
  <si>
    <t>4*1</t>
  </si>
  <si>
    <t>122211101</t>
  </si>
  <si>
    <t>Odkopávky a prokopávky v hornině třídy těžitelnosti I, skupiny 3 ručně</t>
  </si>
  <si>
    <t>m3</t>
  </si>
  <si>
    <t>37373386</t>
  </si>
  <si>
    <t>dlažba1*0,25</t>
  </si>
  <si>
    <t>dlažba2*0,25</t>
  </si>
  <si>
    <t>5</t>
  </si>
  <si>
    <t>133251101</t>
  </si>
  <si>
    <t>Hloubení šachet nezapažených v hornině třídy těžitelnosti I skupiny 3 objem do 20 m3</t>
  </si>
  <si>
    <t>-2013517855</t>
  </si>
  <si>
    <t>"pro patky"</t>
  </si>
  <si>
    <t>2*0,75*0,5*0,8</t>
  </si>
  <si>
    <t>6</t>
  </si>
  <si>
    <t>162301501</t>
  </si>
  <si>
    <t>Vodorovné přemístění křovin do 5 km D kmene do 100 mm</t>
  </si>
  <si>
    <t>-799652793</t>
  </si>
  <si>
    <t>7</t>
  </si>
  <si>
    <t>181111111</t>
  </si>
  <si>
    <t>Plošná úprava terénu do 500 m2 zemina skupiny 1 až 4 nerovnosti přes 50 do 100 mm v rovinně a svahu do 1:5</t>
  </si>
  <si>
    <t>468727936</t>
  </si>
  <si>
    <t>8</t>
  </si>
  <si>
    <t>181311103</t>
  </si>
  <si>
    <t>Rozprostření ornice tl vrstvy do 200 mm v rovině nebo ve svahu do 1:5 ručně</t>
  </si>
  <si>
    <t>-347824896</t>
  </si>
  <si>
    <t>(18,1-4+4,5)*1</t>
  </si>
  <si>
    <t>9</t>
  </si>
  <si>
    <t>181411131</t>
  </si>
  <si>
    <t>Založení parkového trávníku výsevem pl do 1000 m2 v rovině a ve svahu do 1:5</t>
  </si>
  <si>
    <t>655480680</t>
  </si>
  <si>
    <t>10</t>
  </si>
  <si>
    <t>M</t>
  </si>
  <si>
    <t>00572410</t>
  </si>
  <si>
    <t>osivo směs travní parková</t>
  </si>
  <si>
    <t>kg</t>
  </si>
  <si>
    <t>45606002</t>
  </si>
  <si>
    <t>tráva*0,05</t>
  </si>
  <si>
    <t>Zakládání</t>
  </si>
  <si>
    <t>11</t>
  </si>
  <si>
    <t>275313711</t>
  </si>
  <si>
    <t>Základové patky z betonu tř. C 20/25</t>
  </si>
  <si>
    <t>765498356</t>
  </si>
  <si>
    <t>Svislé a kompletní konstrukce</t>
  </si>
  <si>
    <t>317321018</t>
  </si>
  <si>
    <t>Římsy opěrných zdí a valů ze ŽB tř. C 30/37</t>
  </si>
  <si>
    <t>2110951560</t>
  </si>
  <si>
    <t>"nová římsa "</t>
  </si>
  <si>
    <t>"levobřežní"</t>
  </si>
  <si>
    <t>"řez A-A"</t>
  </si>
  <si>
    <t>8,5*0,7*0,14</t>
  </si>
  <si>
    <t>"řez B-B"</t>
  </si>
  <si>
    <t>7*1,5*0,165</t>
  </si>
  <si>
    <t>"řez C-C"</t>
  </si>
  <si>
    <t>2,4*0,7*0,14</t>
  </si>
  <si>
    <t>"pravobřežní"</t>
  </si>
  <si>
    <t>"řez E-E"</t>
  </si>
  <si>
    <t>6,2*1,3*0,155</t>
  </si>
  <si>
    <t>13</t>
  </si>
  <si>
    <t>317353111</t>
  </si>
  <si>
    <t>Bednění říms opěrných zdí a valů přímých, zalomených nebo zakřivených zřízení</t>
  </si>
  <si>
    <t>-1561709985</t>
  </si>
  <si>
    <t>8,5*(0,14+0,12+0,12)</t>
  </si>
  <si>
    <t>7*(0,165+0,12+0,12)</t>
  </si>
  <si>
    <t>2,4*(0,14+0,12+0,12)</t>
  </si>
  <si>
    <t>6,2*(0,155+0,12+0,12)</t>
  </si>
  <si>
    <t>14</t>
  </si>
  <si>
    <t>317353112</t>
  </si>
  <si>
    <t>Bednění říms opěrných zdí a valů přímých, zalomených nebo zakřivených odstranění</t>
  </si>
  <si>
    <t>-537084767</t>
  </si>
  <si>
    <t>15</t>
  </si>
  <si>
    <t>327361040R</t>
  </si>
  <si>
    <t>Výztuž říms opěrných zdí a valů ze svařovaných sítí</t>
  </si>
  <si>
    <t>t</t>
  </si>
  <si>
    <t>1450818830</t>
  </si>
  <si>
    <t>"KARI siť 100/100-8"</t>
  </si>
  <si>
    <t>2*8,5*0,7*0,0079*1,15</t>
  </si>
  <si>
    <t>2*7*1,5*0,0079*1,15</t>
  </si>
  <si>
    <t>2*2,4*0,7*0,0079*1,15</t>
  </si>
  <si>
    <t>2*6,2*1,3*0,0079*1,15</t>
  </si>
  <si>
    <t>Komunikace pozemní</t>
  </si>
  <si>
    <t>16</t>
  </si>
  <si>
    <t>566901134R</t>
  </si>
  <si>
    <t xml:space="preserve">Vyspravení podkladu  plochy do 15 m2 štěrkodrtí tl. 250 mm</t>
  </si>
  <si>
    <t>622504169</t>
  </si>
  <si>
    <t>dlažba1+dlažba2</t>
  </si>
  <si>
    <t>17</t>
  </si>
  <si>
    <t>591211111</t>
  </si>
  <si>
    <t>Kladení dlažby z kostek drobných z kamene do lože z kameniva těženého tl 50 mm</t>
  </si>
  <si>
    <t>2101554879</t>
  </si>
  <si>
    <t>"použití rozebraných kostek"</t>
  </si>
  <si>
    <t>18</t>
  </si>
  <si>
    <t>596211110</t>
  </si>
  <si>
    <t>Kladení zámkové dlažby komunikací pro pěší ručně tl 60 mm skupiny A pl do 50 m2</t>
  </si>
  <si>
    <t>792247567</t>
  </si>
  <si>
    <t>"použití rozebrané dlažby"</t>
  </si>
  <si>
    <t>Ostatní konstrukce a práce, bourání</t>
  </si>
  <si>
    <t>19</t>
  </si>
  <si>
    <t>941111131</t>
  </si>
  <si>
    <t>Montáž lešení řadového trubkového lehkého s podlahami zatížení do 200 kg/m2 š od 1,2 do 1,5 m v do 10 m</t>
  </si>
  <si>
    <t>1089112453</t>
  </si>
  <si>
    <t>25*3</t>
  </si>
  <si>
    <t>7*3</t>
  </si>
  <si>
    <t>20</t>
  </si>
  <si>
    <t>941111231</t>
  </si>
  <si>
    <t>Příplatek k lešení řadovému trubkovému lehkému s podlahami do 200 kg/m2 š od 1,2 do 1,5 m v do 10 m za každý den použití</t>
  </si>
  <si>
    <t>-2080900949</t>
  </si>
  <si>
    <t>lešení*60</t>
  </si>
  <si>
    <t>941111831</t>
  </si>
  <si>
    <t>Demontáž lešení řadového trubkového lehkého s podlahami zatížení do 200 kg/m2 š od 1,2 do 1,5 m v do 10 m</t>
  </si>
  <si>
    <t>1958650221</t>
  </si>
  <si>
    <t>22</t>
  </si>
  <si>
    <t>953961112R</t>
  </si>
  <si>
    <t>Kotva chemickým tmelem M 10 hl 110 mm do betonu, ŽB nebo kamene s vyvrtáním otvoru</t>
  </si>
  <si>
    <t>kus</t>
  </si>
  <si>
    <t>2063094127</t>
  </si>
  <si>
    <t>"kotvení zábradlí k římse"</t>
  </si>
  <si>
    <t>8*4</t>
  </si>
  <si>
    <t>3*4</t>
  </si>
  <si>
    <t>"kotvení zábradlí do patky"</t>
  </si>
  <si>
    <t>2*4</t>
  </si>
  <si>
    <t>23</t>
  </si>
  <si>
    <t>953965116</t>
  </si>
  <si>
    <t>Kotevní šroub pro chemické kotvy M 10 dl 170 mm</t>
  </si>
  <si>
    <t>-1981533430</t>
  </si>
  <si>
    <t>24</t>
  </si>
  <si>
    <t>953961113R</t>
  </si>
  <si>
    <t>Kotva chemickým tmelem M 12 hl. 500 mm do betonu, ŽB nebo kamene s vyvrtáním otvoru</t>
  </si>
  <si>
    <t>1091685802</t>
  </si>
  <si>
    <t>"kotvení nové římsy "</t>
  </si>
  <si>
    <t>2*29</t>
  </si>
  <si>
    <t>2*2,4</t>
  </si>
  <si>
    <t>2*8</t>
  </si>
  <si>
    <t>2*2,1</t>
  </si>
  <si>
    <t>25</t>
  </si>
  <si>
    <t>13021013</t>
  </si>
  <si>
    <t>tyč ocelová kruhová žebírková DIN 488 jakost B500B (10 505) výztuž do betonu D 12mm</t>
  </si>
  <si>
    <t>938182246</t>
  </si>
  <si>
    <t>83,000*0,5*0,000888*1,1</t>
  </si>
  <si>
    <t>26</t>
  </si>
  <si>
    <t>979054451</t>
  </si>
  <si>
    <t>Očištění vybouraných zámkových dlaždic s původním spárováním z kameniva těženého</t>
  </si>
  <si>
    <t>188277520</t>
  </si>
  <si>
    <t>27</t>
  </si>
  <si>
    <t>979071121</t>
  </si>
  <si>
    <t>Očištění dlažebních kostek drobných s původním spárováním kamenivem těženým</t>
  </si>
  <si>
    <t>-950182508</t>
  </si>
  <si>
    <t>28</t>
  </si>
  <si>
    <t>985112113</t>
  </si>
  <si>
    <t>Odsekání degradovaného betonu stěn tl přes 30 do 50 mm</t>
  </si>
  <si>
    <t>-954734064</t>
  </si>
  <si>
    <t>6,2*0,2</t>
  </si>
  <si>
    <t>29</t>
  </si>
  <si>
    <t>985131311</t>
  </si>
  <si>
    <t>Ruční dočištění ploch stěn, rubu kleneb a podlah ocelových kartáči</t>
  </si>
  <si>
    <t>-556433449</t>
  </si>
  <si>
    <t>"levobřežní stávající pískovcové bloky"</t>
  </si>
  <si>
    <t>7*0,5</t>
  </si>
  <si>
    <t>"pravobřežní stávající pískovcové bloky"</t>
  </si>
  <si>
    <t>6,2*0,5</t>
  </si>
  <si>
    <t>Mezisoučet</t>
  </si>
  <si>
    <t>"koruna zdi před dozdíváním a přezdíváním"</t>
  </si>
  <si>
    <t>8,5*0,7</t>
  </si>
  <si>
    <t>7*1,2</t>
  </si>
  <si>
    <t>2,4*0,7</t>
  </si>
  <si>
    <t>6,2*1,1</t>
  </si>
  <si>
    <t xml:space="preserve">"ostatní"  10</t>
  </si>
  <si>
    <t>30</t>
  </si>
  <si>
    <t>985142112</t>
  </si>
  <si>
    <t>Vysekání spojovací hmoty ze spár zdiva hl do 40 mm dl přes 6 do 12 m/m2</t>
  </si>
  <si>
    <t>-1243275805</t>
  </si>
  <si>
    <t>"levobřežní stávající pískovcové bloky</t>
  </si>
  <si>
    <t>31</t>
  </si>
  <si>
    <t>985221013</t>
  </si>
  <si>
    <t>Postupné rozebírání kamenného zdiva pro další použití přes 3 m3</t>
  </si>
  <si>
    <t>-834190157</t>
  </si>
  <si>
    <t>8,5*0,7*0,5</t>
  </si>
  <si>
    <t>7*1,2*0,5</t>
  </si>
  <si>
    <t>2,4*0,7*0,5</t>
  </si>
  <si>
    <t>6,2*1,1*0,5</t>
  </si>
  <si>
    <t>32</t>
  </si>
  <si>
    <t>985221112</t>
  </si>
  <si>
    <t>Doplnění zdiva kamenem do aktivované malty se spárami dl přes 6 do 12 m/m2</t>
  </si>
  <si>
    <t>880176689</t>
  </si>
  <si>
    <t>7*0,5*0,4</t>
  </si>
  <si>
    <t>2,4*0,7*0,2</t>
  </si>
  <si>
    <t>6,2*0,5*0,3</t>
  </si>
  <si>
    <t>33</t>
  </si>
  <si>
    <t>985222111R</t>
  </si>
  <si>
    <t xml:space="preserve">Sbírání a třídění kamene ručně ze  - místní kámen</t>
  </si>
  <si>
    <t>-301742171</t>
  </si>
  <si>
    <t>"pro doplnění zdiva"</t>
  </si>
  <si>
    <t>5,641</t>
  </si>
  <si>
    <t>34</t>
  </si>
  <si>
    <t>985223212</t>
  </si>
  <si>
    <t>Přezdívání kamenného zdiva do aktivované malty objemu přes 3 m3</t>
  </si>
  <si>
    <t>547659538</t>
  </si>
  <si>
    <t>7*1,2*0,8</t>
  </si>
  <si>
    <t>2,4*0,5*0,5</t>
  </si>
  <si>
    <t>6,2*1,1*0,8</t>
  </si>
  <si>
    <t>35</t>
  </si>
  <si>
    <t>985232112</t>
  </si>
  <si>
    <t>Hloubkové spárování zdiva aktivovanou maltou spára hl do 80 mm dl přes 6 do 12 m/m2</t>
  </si>
  <si>
    <t>-579496153</t>
  </si>
  <si>
    <t>8,5*0,5</t>
  </si>
  <si>
    <t>7*(0,5+0,5)</t>
  </si>
  <si>
    <t>6,2*(0,5+0,5)</t>
  </si>
  <si>
    <t>36</t>
  </si>
  <si>
    <t>985311120</t>
  </si>
  <si>
    <t>Reprofilace stěn cementovou sanační maltou tl přes 90 do 100 mm</t>
  </si>
  <si>
    <t>-89707941</t>
  </si>
  <si>
    <t>37</t>
  </si>
  <si>
    <t>99001</t>
  </si>
  <si>
    <t>Odřezání obrubníků v místě římsy</t>
  </si>
  <si>
    <t>kpl</t>
  </si>
  <si>
    <t>824180045</t>
  </si>
  <si>
    <t>997</t>
  </si>
  <si>
    <t>Přesun sutě</t>
  </si>
  <si>
    <t>38</t>
  </si>
  <si>
    <t>997013501</t>
  </si>
  <si>
    <t>Odvoz suti a vybouraných hmot na skládku nebo meziskládku do 1 km se složením</t>
  </si>
  <si>
    <t>-833356294</t>
  </si>
  <si>
    <t>39</t>
  </si>
  <si>
    <t>997013509</t>
  </si>
  <si>
    <t>Příplatek k odvozu suti a vybouraných hmot na skládku ZKD 1 km přes 1 km</t>
  </si>
  <si>
    <t>-1970577784</t>
  </si>
  <si>
    <t>61,081*5 'Přepočtené koeficientem množství</t>
  </si>
  <si>
    <t>40</t>
  </si>
  <si>
    <t>997013631</t>
  </si>
  <si>
    <t>Poplatek za uložení na skládce (skládkovné) stavebního odpadu směsného kód odpadu 17 09 04</t>
  </si>
  <si>
    <t>1910068764</t>
  </si>
  <si>
    <t>998</t>
  </si>
  <si>
    <t>Přesun hmot</t>
  </si>
  <si>
    <t>41</t>
  </si>
  <si>
    <t>998153131</t>
  </si>
  <si>
    <t>Přesun hmot pro samostatné zdi a valy zděné z cihel, kamene, tvárnic nebo monolitické v do 12 m</t>
  </si>
  <si>
    <t>-1492715894</t>
  </si>
  <si>
    <t>PSV</t>
  </si>
  <si>
    <t>Práce a dodávky PSV</t>
  </si>
  <si>
    <t>767</t>
  </si>
  <si>
    <t>Konstrukce zámečnické</t>
  </si>
  <si>
    <t>42</t>
  </si>
  <si>
    <t>767001</t>
  </si>
  <si>
    <t>Kompl. dod. + mtž. ocelové zábradlí</t>
  </si>
  <si>
    <t>m</t>
  </si>
  <si>
    <t>-1867082806</t>
  </si>
  <si>
    <t>P</t>
  </si>
  <si>
    <t xml:space="preserve">Poznámka k položce:_x000d_
cena zahrnuje kompletní provedení vč. dodávky potřebného materiálu a povrchové úpravy (žárový pozinka+nátěr)  dle popisu v PD a dle stávajícího </t>
  </si>
  <si>
    <t>18,1+2,1+2,1</t>
  </si>
  <si>
    <t>43</t>
  </si>
  <si>
    <t>767161813</t>
  </si>
  <si>
    <t>Demontáž zábradlí rovného nerozebíratelného hmotnosti 1 m zábradlí do 20 kg do suti</t>
  </si>
  <si>
    <t>642032065</t>
  </si>
  <si>
    <t>44</t>
  </si>
  <si>
    <t>998767201</t>
  </si>
  <si>
    <t>Přesun hmot procentní pro zámečnické konstrukce v objektech v do 6 m</t>
  </si>
  <si>
    <t>%</t>
  </si>
  <si>
    <t>-709469618</t>
  </si>
  <si>
    <t>VRN</t>
  </si>
  <si>
    <t>Vedlejší rozpočtové náklady</t>
  </si>
  <si>
    <t>VRN1</t>
  </si>
  <si>
    <t>Průzkumné, geodetické a projektové práce</t>
  </si>
  <si>
    <t>45</t>
  </si>
  <si>
    <t>013254000</t>
  </si>
  <si>
    <t>Dokumentace skutečného provedení stavby</t>
  </si>
  <si>
    <t>1024</t>
  </si>
  <si>
    <t>-1581445245</t>
  </si>
  <si>
    <t>VRN3</t>
  </si>
  <si>
    <t>Zařízení staveniště</t>
  </si>
  <si>
    <t>46</t>
  </si>
  <si>
    <t>030001000</t>
  </si>
  <si>
    <t>-448094552</t>
  </si>
  <si>
    <t>VRN6</t>
  </si>
  <si>
    <t>Územní vlivy</t>
  </si>
  <si>
    <t>47</t>
  </si>
  <si>
    <t>060001000</t>
  </si>
  <si>
    <t>1718642852</t>
  </si>
  <si>
    <t>8,5</t>
  </si>
  <si>
    <t>25,5</t>
  </si>
  <si>
    <t>002 - II.etapa - 2.část pravobřežní</t>
  </si>
  <si>
    <t>1170082823</t>
  </si>
  <si>
    <t>8,5*2</t>
  </si>
  <si>
    <t>-799003184</t>
  </si>
  <si>
    <t>1111266510</t>
  </si>
  <si>
    <t>-766122403</t>
  </si>
  <si>
    <t>8,5*1</t>
  </si>
  <si>
    <t>-512824007</t>
  </si>
  <si>
    <t>-1339848886</t>
  </si>
  <si>
    <t>1314807032</t>
  </si>
  <si>
    <t>"řez F-F"</t>
  </si>
  <si>
    <t>8,2*0,7*0,14</t>
  </si>
  <si>
    <t>74895183</t>
  </si>
  <si>
    <t>8,2*(0,14+0,12+0,12)</t>
  </si>
  <si>
    <t>-663608404</t>
  </si>
  <si>
    <t>1922397019</t>
  </si>
  <si>
    <t>2*8,2*0,7*0,0079*1,15</t>
  </si>
  <si>
    <t>539564841</t>
  </si>
  <si>
    <t>8,5*3</t>
  </si>
  <si>
    <t>-1080362459</t>
  </si>
  <si>
    <t>lešení*30</t>
  </si>
  <si>
    <t>-724154498</t>
  </si>
  <si>
    <t>854389237</t>
  </si>
  <si>
    <t>2*28</t>
  </si>
  <si>
    <t>1940849969</t>
  </si>
  <si>
    <t>28*0,5*0,000888*1,1</t>
  </si>
  <si>
    <t>-501672008</t>
  </si>
  <si>
    <t>8,2*0,7</t>
  </si>
  <si>
    <t>-258587354</t>
  </si>
  <si>
    <t>8,2*0,7*0,5</t>
  </si>
  <si>
    <t>-723507352</t>
  </si>
  <si>
    <t>8,2*0,7*0,2</t>
  </si>
  <si>
    <t>155131109</t>
  </si>
  <si>
    <t>1,148</t>
  </si>
  <si>
    <t>477680856</t>
  </si>
  <si>
    <t>-1421272587</t>
  </si>
  <si>
    <t>762512721</t>
  </si>
  <si>
    <t>217814038</t>
  </si>
  <si>
    <t>10,045*5 'Přepočtené koeficientem množství</t>
  </si>
  <si>
    <t>1613995368</t>
  </si>
  <si>
    <t>737076147</t>
  </si>
  <si>
    <t>68268593</t>
  </si>
  <si>
    <t>-2007220877</t>
  </si>
  <si>
    <t>SEZNAM FIGUR</t>
  </si>
  <si>
    <t>Výměra</t>
  </si>
  <si>
    <t xml:space="preserve"> 001</t>
  </si>
  <si>
    <t>Použití figury:</t>
  </si>
  <si>
    <t xml:space="preserve"> 002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</si>
</sst>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51</v>
      </c>
      <c r="AI60" s="41"/>
      <c r="AJ60" s="41"/>
      <c r="AK60" s="41"/>
      <c r="AL60" s="41"/>
      <c r="AM60" s="58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51</v>
      </c>
      <c r="AI75" s="41"/>
      <c r="AJ75" s="41"/>
      <c r="AK75" s="41"/>
      <c r="AL75" s="41"/>
      <c r="AM75" s="58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2336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Doplnění a náhrada zábradlí na nábřežní zdi, Vrchlabí p.p.č. 1899/24 a1899/25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Vrchlabí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20. 5. 2024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Vrchlabí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Ing. Jan Chaloupský, Trutnov</v>
      </c>
      <c r="AN89" s="4"/>
      <c r="AO89" s="4"/>
      <c r="AP89" s="4"/>
      <c r="AQ89" s="38"/>
      <c r="AR89" s="39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Ing. Lenka Kasperová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9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ROUND(SUM(AG95:AG96),2)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ROUND(SUM(AS95:AS96),2)</f>
        <v>0</v>
      </c>
      <c r="AT94" s="99">
        <f>ROUND(SUM(AV94:AW94),2)</f>
        <v>0</v>
      </c>
      <c r="AU94" s="100">
        <f>ROUND(SUM(AU95:AU96),5)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ROUND(SUM(AZ95:AZ96),2)</f>
        <v>0</v>
      </c>
      <c r="BA94" s="99">
        <f>ROUND(SUM(BA95:BA96),2)</f>
        <v>0</v>
      </c>
      <c r="BB94" s="99">
        <f>ROUND(SUM(BB95:BB96),2)</f>
        <v>0</v>
      </c>
      <c r="BC94" s="99">
        <f>ROUND(SUM(BC95:BC96),2)</f>
        <v>0</v>
      </c>
      <c r="BD94" s="101">
        <f>ROUND(SUM(BD95:BD96),2)</f>
        <v>0</v>
      </c>
      <c r="BE94" s="6"/>
      <c r="BS94" s="102" t="s">
        <v>75</v>
      </c>
      <c r="BT94" s="102" t="s">
        <v>76</v>
      </c>
      <c r="BU94" s="103" t="s">
        <v>77</v>
      </c>
      <c r="BV94" s="102" t="s">
        <v>78</v>
      </c>
      <c r="BW94" s="102" t="s">
        <v>4</v>
      </c>
      <c r="BX94" s="102" t="s">
        <v>79</v>
      </c>
      <c r="CL94" s="102" t="s">
        <v>1</v>
      </c>
    </row>
    <row r="95" s="7" customFormat="1" ht="24.75" customHeight="1">
      <c r="A95" s="104" t="s">
        <v>80</v>
      </c>
      <c r="B95" s="105"/>
      <c r="C95" s="106"/>
      <c r="D95" s="107" t="s">
        <v>81</v>
      </c>
      <c r="E95" s="107"/>
      <c r="F95" s="107"/>
      <c r="G95" s="107"/>
      <c r="H95" s="107"/>
      <c r="I95" s="108"/>
      <c r="J95" s="107" t="s">
        <v>82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'001 - I. etapa - levobřež...'!J30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83</v>
      </c>
      <c r="AR95" s="105"/>
      <c r="AS95" s="111">
        <v>0</v>
      </c>
      <c r="AT95" s="112">
        <f>ROUND(SUM(AV95:AW95),2)</f>
        <v>0</v>
      </c>
      <c r="AU95" s="113">
        <f>'001 - I. etapa - levobřež...'!P130</f>
        <v>0</v>
      </c>
      <c r="AV95" s="112">
        <f>'001 - I. etapa - levobřež...'!J33</f>
        <v>0</v>
      </c>
      <c r="AW95" s="112">
        <f>'001 - I. etapa - levobřež...'!J34</f>
        <v>0</v>
      </c>
      <c r="AX95" s="112">
        <f>'001 - I. etapa - levobřež...'!J35</f>
        <v>0</v>
      </c>
      <c r="AY95" s="112">
        <f>'001 - I. etapa - levobřež...'!J36</f>
        <v>0</v>
      </c>
      <c r="AZ95" s="112">
        <f>'001 - I. etapa - levobřež...'!F33</f>
        <v>0</v>
      </c>
      <c r="BA95" s="112">
        <f>'001 - I. etapa - levobřež...'!F34</f>
        <v>0</v>
      </c>
      <c r="BB95" s="112">
        <f>'001 - I. etapa - levobřež...'!F35</f>
        <v>0</v>
      </c>
      <c r="BC95" s="112">
        <f>'001 - I. etapa - levobřež...'!F36</f>
        <v>0</v>
      </c>
      <c r="BD95" s="114">
        <f>'001 - I. etapa - levobřež...'!F37</f>
        <v>0</v>
      </c>
      <c r="BE95" s="7"/>
      <c r="BT95" s="115" t="s">
        <v>84</v>
      </c>
      <c r="BV95" s="115" t="s">
        <v>78</v>
      </c>
      <c r="BW95" s="115" t="s">
        <v>85</v>
      </c>
      <c r="BX95" s="115" t="s">
        <v>4</v>
      </c>
      <c r="CL95" s="115" t="s">
        <v>1</v>
      </c>
      <c r="CM95" s="115" t="s">
        <v>86</v>
      </c>
    </row>
    <row r="96" s="7" customFormat="1" ht="16.5" customHeight="1">
      <c r="A96" s="104" t="s">
        <v>80</v>
      </c>
      <c r="B96" s="105"/>
      <c r="C96" s="106"/>
      <c r="D96" s="107" t="s">
        <v>87</v>
      </c>
      <c r="E96" s="107"/>
      <c r="F96" s="107"/>
      <c r="G96" s="107"/>
      <c r="H96" s="107"/>
      <c r="I96" s="108"/>
      <c r="J96" s="107" t="s">
        <v>88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'002 - II.etapa - 2.část p...'!J30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83</v>
      </c>
      <c r="AR96" s="105"/>
      <c r="AS96" s="116">
        <v>0</v>
      </c>
      <c r="AT96" s="117">
        <f>ROUND(SUM(AV96:AW96),2)</f>
        <v>0</v>
      </c>
      <c r="AU96" s="118">
        <f>'002 - II.etapa - 2.část p...'!P125</f>
        <v>0</v>
      </c>
      <c r="AV96" s="117">
        <f>'002 - II.etapa - 2.část p...'!J33</f>
        <v>0</v>
      </c>
      <c r="AW96" s="117">
        <f>'002 - II.etapa - 2.část p...'!J34</f>
        <v>0</v>
      </c>
      <c r="AX96" s="117">
        <f>'002 - II.etapa - 2.část p...'!J35</f>
        <v>0</v>
      </c>
      <c r="AY96" s="117">
        <f>'002 - II.etapa - 2.část p...'!J36</f>
        <v>0</v>
      </c>
      <c r="AZ96" s="117">
        <f>'002 - II.etapa - 2.část p...'!F33</f>
        <v>0</v>
      </c>
      <c r="BA96" s="117">
        <f>'002 - II.etapa - 2.část p...'!F34</f>
        <v>0</v>
      </c>
      <c r="BB96" s="117">
        <f>'002 - II.etapa - 2.část p...'!F35</f>
        <v>0</v>
      </c>
      <c r="BC96" s="117">
        <f>'002 - II.etapa - 2.část p...'!F36</f>
        <v>0</v>
      </c>
      <c r="BD96" s="119">
        <f>'002 - II.etapa - 2.část p...'!F37</f>
        <v>0</v>
      </c>
      <c r="BE96" s="7"/>
      <c r="BT96" s="115" t="s">
        <v>84</v>
      </c>
      <c r="BV96" s="115" t="s">
        <v>78</v>
      </c>
      <c r="BW96" s="115" t="s">
        <v>89</v>
      </c>
      <c r="BX96" s="115" t="s">
        <v>4</v>
      </c>
      <c r="CL96" s="115" t="s">
        <v>1</v>
      </c>
      <c r="CM96" s="115" t="s">
        <v>86</v>
      </c>
    </row>
    <row r="97" s="2" customFormat="1" ht="30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9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39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01 - I. etapa - levobřež...'!C2" display="/"/>
    <hyperlink ref="A96" location="'002 - II.etapa - 2.část 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120" t="s">
        <v>90</v>
      </c>
      <c r="BA2" s="120" t="s">
        <v>1</v>
      </c>
      <c r="BB2" s="120" t="s">
        <v>1</v>
      </c>
      <c r="BC2" s="120" t="s">
        <v>91</v>
      </c>
      <c r="BD2" s="120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  <c r="AZ3" s="120" t="s">
        <v>92</v>
      </c>
      <c r="BA3" s="120" t="s">
        <v>1</v>
      </c>
      <c r="BB3" s="120" t="s">
        <v>1</v>
      </c>
      <c r="BC3" s="120" t="s">
        <v>93</v>
      </c>
      <c r="BD3" s="120" t="s">
        <v>86</v>
      </c>
    </row>
    <row r="4" s="1" customFormat="1" ht="24.96" customHeight="1">
      <c r="B4" s="22"/>
      <c r="D4" s="23" t="s">
        <v>94</v>
      </c>
      <c r="L4" s="22"/>
      <c r="M4" s="121" t="s">
        <v>10</v>
      </c>
      <c r="AT4" s="19" t="s">
        <v>3</v>
      </c>
      <c r="AZ4" s="120" t="s">
        <v>95</v>
      </c>
      <c r="BA4" s="120" t="s">
        <v>1</v>
      </c>
      <c r="BB4" s="120" t="s">
        <v>1</v>
      </c>
      <c r="BC4" s="120" t="s">
        <v>96</v>
      </c>
      <c r="BD4" s="120" t="s">
        <v>86</v>
      </c>
    </row>
    <row r="5" s="1" customFormat="1" ht="6.96" customHeight="1">
      <c r="B5" s="22"/>
      <c r="L5" s="22"/>
      <c r="AZ5" s="120" t="s">
        <v>97</v>
      </c>
      <c r="BA5" s="120" t="s">
        <v>1</v>
      </c>
      <c r="BB5" s="120" t="s">
        <v>1</v>
      </c>
      <c r="BC5" s="120" t="s">
        <v>98</v>
      </c>
      <c r="BD5" s="120" t="s">
        <v>86</v>
      </c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22" t="str">
        <f>'Rekapitulace stavby'!K6</f>
        <v>Doplnění a náhrada zábradlí na nábřežní zdi, Vrchlabí p.p.č. 1899/24 a1899/25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99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100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20. 5. 2024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36</v>
      </c>
      <c r="E30" s="38"/>
      <c r="F30" s="38"/>
      <c r="G30" s="38"/>
      <c r="H30" s="38"/>
      <c r="I30" s="38"/>
      <c r="J30" s="96">
        <f>ROUND(J130,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7" t="s">
        <v>40</v>
      </c>
      <c r="E33" s="32" t="s">
        <v>41</v>
      </c>
      <c r="F33" s="128">
        <f>ROUND((SUM(BE130:BE366)),  2)</f>
        <v>0</v>
      </c>
      <c r="G33" s="38"/>
      <c r="H33" s="38"/>
      <c r="I33" s="129">
        <v>0.20999999999999999</v>
      </c>
      <c r="J33" s="128">
        <f>ROUND(((SUM(BE130:BE366))*I33),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8">
        <f>ROUND((SUM(BF130:BF366)),  2)</f>
        <v>0</v>
      </c>
      <c r="G34" s="38"/>
      <c r="H34" s="38"/>
      <c r="I34" s="129">
        <v>0.12</v>
      </c>
      <c r="J34" s="128">
        <f>ROUND(((SUM(BF130:BF366))*I34),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8">
        <f>ROUND((SUM(BG130:BG366)),  2)</f>
        <v>0</v>
      </c>
      <c r="G35" s="38"/>
      <c r="H35" s="38"/>
      <c r="I35" s="129">
        <v>0.20999999999999999</v>
      </c>
      <c r="J35" s="128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8">
        <f>ROUND((SUM(BH130:BH366)),  2)</f>
        <v>0</v>
      </c>
      <c r="G36" s="38"/>
      <c r="H36" s="38"/>
      <c r="I36" s="129">
        <v>0.12</v>
      </c>
      <c r="J36" s="128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8">
        <f>ROUND((SUM(BI130:BI366)),  2)</f>
        <v>0</v>
      </c>
      <c r="G37" s="38"/>
      <c r="H37" s="38"/>
      <c r="I37" s="129">
        <v>0</v>
      </c>
      <c r="J37" s="128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0"/>
      <c r="D39" s="131" t="s">
        <v>46</v>
      </c>
      <c r="E39" s="81"/>
      <c r="F39" s="81"/>
      <c r="G39" s="132" t="s">
        <v>47</v>
      </c>
      <c r="H39" s="133" t="s">
        <v>48</v>
      </c>
      <c r="I39" s="81"/>
      <c r="J39" s="134">
        <f>SUM(J30:J37)</f>
        <v>0</v>
      </c>
      <c r="K39" s="135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6" t="s">
        <v>52</v>
      </c>
      <c r="G61" s="58" t="s">
        <v>51</v>
      </c>
      <c r="H61" s="41"/>
      <c r="I61" s="41"/>
      <c r="J61" s="137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6" t="s">
        <v>52</v>
      </c>
      <c r="G76" s="58" t="s">
        <v>51</v>
      </c>
      <c r="H76" s="41"/>
      <c r="I76" s="41"/>
      <c r="J76" s="137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2" t="str">
        <f>E7</f>
        <v>Doplnění a náhrada zábradlí na nábřežní zdi, Vrchlabí p.p.č. 1899/24 a1899/25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001 - I. etapa - levobřežní + 1.část pravobřežní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Vrchlabí</v>
      </c>
      <c r="G89" s="38"/>
      <c r="H89" s="38"/>
      <c r="I89" s="32" t="s">
        <v>22</v>
      </c>
      <c r="J89" s="69" t="str">
        <f>IF(J12="","",J12)</f>
        <v>20. 5. 2024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Město Vrchlabí</v>
      </c>
      <c r="G91" s="38"/>
      <c r="H91" s="38"/>
      <c r="I91" s="32" t="s">
        <v>30</v>
      </c>
      <c r="J91" s="36" t="str">
        <f>E21</f>
        <v>Ing. Jan Chaloupský, Trutnov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Ing. Lenka Kasperová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8" t="s">
        <v>102</v>
      </c>
      <c r="D94" s="130"/>
      <c r="E94" s="130"/>
      <c r="F94" s="130"/>
      <c r="G94" s="130"/>
      <c r="H94" s="130"/>
      <c r="I94" s="130"/>
      <c r="J94" s="139" t="s">
        <v>103</v>
      </c>
      <c r="K94" s="130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0" t="s">
        <v>104</v>
      </c>
      <c r="D96" s="38"/>
      <c r="E96" s="38"/>
      <c r="F96" s="38"/>
      <c r="G96" s="38"/>
      <c r="H96" s="38"/>
      <c r="I96" s="38"/>
      <c r="J96" s="96">
        <f>J130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105</v>
      </c>
    </row>
    <row r="97" s="9" customFormat="1" ht="24.96" customHeight="1">
      <c r="A97" s="9"/>
      <c r="B97" s="141"/>
      <c r="C97" s="9"/>
      <c r="D97" s="142" t="s">
        <v>106</v>
      </c>
      <c r="E97" s="143"/>
      <c r="F97" s="143"/>
      <c r="G97" s="143"/>
      <c r="H97" s="143"/>
      <c r="I97" s="143"/>
      <c r="J97" s="144">
        <f>J131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107</v>
      </c>
      <c r="E98" s="147"/>
      <c r="F98" s="147"/>
      <c r="G98" s="147"/>
      <c r="H98" s="147"/>
      <c r="I98" s="147"/>
      <c r="J98" s="148">
        <f>J132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108</v>
      </c>
      <c r="E99" s="147"/>
      <c r="F99" s="147"/>
      <c r="G99" s="147"/>
      <c r="H99" s="147"/>
      <c r="I99" s="147"/>
      <c r="J99" s="148">
        <f>J160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109</v>
      </c>
      <c r="E100" s="147"/>
      <c r="F100" s="147"/>
      <c r="G100" s="147"/>
      <c r="H100" s="147"/>
      <c r="I100" s="147"/>
      <c r="J100" s="148">
        <f>J163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110</v>
      </c>
      <c r="E101" s="147"/>
      <c r="F101" s="147"/>
      <c r="G101" s="147"/>
      <c r="H101" s="147"/>
      <c r="I101" s="147"/>
      <c r="J101" s="148">
        <f>J205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111</v>
      </c>
      <c r="E102" s="147"/>
      <c r="F102" s="147"/>
      <c r="G102" s="147"/>
      <c r="H102" s="147"/>
      <c r="I102" s="147"/>
      <c r="J102" s="148">
        <f>J214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112</v>
      </c>
      <c r="E103" s="147"/>
      <c r="F103" s="147"/>
      <c r="G103" s="147"/>
      <c r="H103" s="147"/>
      <c r="I103" s="147"/>
      <c r="J103" s="148">
        <f>J346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5"/>
      <c r="C104" s="10"/>
      <c r="D104" s="146" t="s">
        <v>113</v>
      </c>
      <c r="E104" s="147"/>
      <c r="F104" s="147"/>
      <c r="G104" s="147"/>
      <c r="H104" s="147"/>
      <c r="I104" s="147"/>
      <c r="J104" s="148">
        <f>J351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1"/>
      <c r="C105" s="9"/>
      <c r="D105" s="142" t="s">
        <v>114</v>
      </c>
      <c r="E105" s="143"/>
      <c r="F105" s="143"/>
      <c r="G105" s="143"/>
      <c r="H105" s="143"/>
      <c r="I105" s="143"/>
      <c r="J105" s="144">
        <f>J353</f>
        <v>0</v>
      </c>
      <c r="K105" s="9"/>
      <c r="L105" s="14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5"/>
      <c r="C106" s="10"/>
      <c r="D106" s="146" t="s">
        <v>115</v>
      </c>
      <c r="E106" s="147"/>
      <c r="F106" s="147"/>
      <c r="G106" s="147"/>
      <c r="H106" s="147"/>
      <c r="I106" s="147"/>
      <c r="J106" s="148">
        <f>J354</f>
        <v>0</v>
      </c>
      <c r="K106" s="10"/>
      <c r="L106" s="14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1"/>
      <c r="C107" s="9"/>
      <c r="D107" s="142" t="s">
        <v>116</v>
      </c>
      <c r="E107" s="143"/>
      <c r="F107" s="143"/>
      <c r="G107" s="143"/>
      <c r="H107" s="143"/>
      <c r="I107" s="143"/>
      <c r="J107" s="144">
        <f>J360</f>
        <v>0</v>
      </c>
      <c r="K107" s="9"/>
      <c r="L107" s="14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5"/>
      <c r="C108" s="10"/>
      <c r="D108" s="146" t="s">
        <v>117</v>
      </c>
      <c r="E108" s="147"/>
      <c r="F108" s="147"/>
      <c r="G108" s="147"/>
      <c r="H108" s="147"/>
      <c r="I108" s="147"/>
      <c r="J108" s="148">
        <f>J361</f>
        <v>0</v>
      </c>
      <c r="K108" s="10"/>
      <c r="L108" s="14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5"/>
      <c r="C109" s="10"/>
      <c r="D109" s="146" t="s">
        <v>118</v>
      </c>
      <c r="E109" s="147"/>
      <c r="F109" s="147"/>
      <c r="G109" s="147"/>
      <c r="H109" s="147"/>
      <c r="I109" s="147"/>
      <c r="J109" s="148">
        <f>J363</f>
        <v>0</v>
      </c>
      <c r="K109" s="10"/>
      <c r="L109" s="14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5"/>
      <c r="C110" s="10"/>
      <c r="D110" s="146" t="s">
        <v>119</v>
      </c>
      <c r="E110" s="147"/>
      <c r="F110" s="147"/>
      <c r="G110" s="147"/>
      <c r="H110" s="147"/>
      <c r="I110" s="147"/>
      <c r="J110" s="148">
        <f>J365</f>
        <v>0</v>
      </c>
      <c r="K110" s="10"/>
      <c r="L110" s="14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120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6.25" customHeight="1">
      <c r="A120" s="38"/>
      <c r="B120" s="39"/>
      <c r="C120" s="38"/>
      <c r="D120" s="38"/>
      <c r="E120" s="122" t="str">
        <f>E7</f>
        <v>Doplnění a náhrada zábradlí na nábřežní zdi, Vrchlabí p.p.č. 1899/24 a1899/25</v>
      </c>
      <c r="F120" s="32"/>
      <c r="G120" s="32"/>
      <c r="H120" s="32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99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E9</f>
        <v>001 - I. etapa - levobřežní + 1.část pravobřežní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38"/>
      <c r="E124" s="38"/>
      <c r="F124" s="27" t="str">
        <f>F12</f>
        <v>Vrchlabí</v>
      </c>
      <c r="G124" s="38"/>
      <c r="H124" s="38"/>
      <c r="I124" s="32" t="s">
        <v>22</v>
      </c>
      <c r="J124" s="69" t="str">
        <f>IF(J12="","",J12)</f>
        <v>20. 5. 2024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24</v>
      </c>
      <c r="D126" s="38"/>
      <c r="E126" s="38"/>
      <c r="F126" s="27" t="str">
        <f>E15</f>
        <v>Město Vrchlabí</v>
      </c>
      <c r="G126" s="38"/>
      <c r="H126" s="38"/>
      <c r="I126" s="32" t="s">
        <v>30</v>
      </c>
      <c r="J126" s="36" t="str">
        <f>E21</f>
        <v>Ing. Jan Chaloupský, Trutnov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38"/>
      <c r="E127" s="38"/>
      <c r="F127" s="27" t="str">
        <f>IF(E18="","",E18)</f>
        <v>Vyplň údaj</v>
      </c>
      <c r="G127" s="38"/>
      <c r="H127" s="38"/>
      <c r="I127" s="32" t="s">
        <v>33</v>
      </c>
      <c r="J127" s="36" t="str">
        <f>E24</f>
        <v xml:space="preserve">Ing. Lenka Kasperová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49"/>
      <c r="B129" s="150"/>
      <c r="C129" s="151" t="s">
        <v>121</v>
      </c>
      <c r="D129" s="152" t="s">
        <v>61</v>
      </c>
      <c r="E129" s="152" t="s">
        <v>57</v>
      </c>
      <c r="F129" s="152" t="s">
        <v>58</v>
      </c>
      <c r="G129" s="152" t="s">
        <v>122</v>
      </c>
      <c r="H129" s="152" t="s">
        <v>123</v>
      </c>
      <c r="I129" s="152" t="s">
        <v>124</v>
      </c>
      <c r="J129" s="152" t="s">
        <v>103</v>
      </c>
      <c r="K129" s="153" t="s">
        <v>125</v>
      </c>
      <c r="L129" s="154"/>
      <c r="M129" s="86" t="s">
        <v>1</v>
      </c>
      <c r="N129" s="87" t="s">
        <v>40</v>
      </c>
      <c r="O129" s="87" t="s">
        <v>126</v>
      </c>
      <c r="P129" s="87" t="s">
        <v>127</v>
      </c>
      <c r="Q129" s="87" t="s">
        <v>128</v>
      </c>
      <c r="R129" s="87" t="s">
        <v>129</v>
      </c>
      <c r="S129" s="87" t="s">
        <v>130</v>
      </c>
      <c r="T129" s="88" t="s">
        <v>131</v>
      </c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</row>
    <row r="130" s="2" customFormat="1" ht="22.8" customHeight="1">
      <c r="A130" s="38"/>
      <c r="B130" s="39"/>
      <c r="C130" s="93" t="s">
        <v>132</v>
      </c>
      <c r="D130" s="38"/>
      <c r="E130" s="38"/>
      <c r="F130" s="38"/>
      <c r="G130" s="38"/>
      <c r="H130" s="38"/>
      <c r="I130" s="38"/>
      <c r="J130" s="155">
        <f>BK130</f>
        <v>0</v>
      </c>
      <c r="K130" s="38"/>
      <c r="L130" s="39"/>
      <c r="M130" s="89"/>
      <c r="N130" s="73"/>
      <c r="O130" s="90"/>
      <c r="P130" s="156">
        <f>P131+P353+P360</f>
        <v>0</v>
      </c>
      <c r="Q130" s="90"/>
      <c r="R130" s="156">
        <f>R131+R353+R360</f>
        <v>19.399927699999999</v>
      </c>
      <c r="S130" s="90"/>
      <c r="T130" s="157">
        <f>T131+T353+T360</f>
        <v>61.080679999999994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75</v>
      </c>
      <c r="AU130" s="19" t="s">
        <v>105</v>
      </c>
      <c r="BK130" s="158">
        <f>BK131+BK353+BK360</f>
        <v>0</v>
      </c>
    </row>
    <row r="131" s="12" customFormat="1" ht="25.92" customHeight="1">
      <c r="A131" s="12"/>
      <c r="B131" s="159"/>
      <c r="C131" s="12"/>
      <c r="D131" s="160" t="s">
        <v>75</v>
      </c>
      <c r="E131" s="161" t="s">
        <v>133</v>
      </c>
      <c r="F131" s="161" t="s">
        <v>134</v>
      </c>
      <c r="G131" s="12"/>
      <c r="H131" s="12"/>
      <c r="I131" s="162"/>
      <c r="J131" s="163">
        <f>BK131</f>
        <v>0</v>
      </c>
      <c r="K131" s="12"/>
      <c r="L131" s="159"/>
      <c r="M131" s="164"/>
      <c r="N131" s="165"/>
      <c r="O131" s="165"/>
      <c r="P131" s="166">
        <f>P132+P160+P163+P205+P214+P346+P351</f>
        <v>0</v>
      </c>
      <c r="Q131" s="165"/>
      <c r="R131" s="166">
        <f>R132+R160+R163+R205+R214+R346+R351</f>
        <v>19.399927699999999</v>
      </c>
      <c r="S131" s="165"/>
      <c r="T131" s="167">
        <f>T132+T160+T163+T205+T214+T346+T351</f>
        <v>60.792679999999997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0" t="s">
        <v>84</v>
      </c>
      <c r="AT131" s="168" t="s">
        <v>75</v>
      </c>
      <c r="AU131" s="168" t="s">
        <v>76</v>
      </c>
      <c r="AY131" s="160" t="s">
        <v>135</v>
      </c>
      <c r="BK131" s="169">
        <f>BK132+BK160+BK163+BK205+BK214+BK346+BK351</f>
        <v>0</v>
      </c>
    </row>
    <row r="132" s="12" customFormat="1" ht="22.8" customHeight="1">
      <c r="A132" s="12"/>
      <c r="B132" s="159"/>
      <c r="C132" s="12"/>
      <c r="D132" s="160" t="s">
        <v>75</v>
      </c>
      <c r="E132" s="170" t="s">
        <v>84</v>
      </c>
      <c r="F132" s="170" t="s">
        <v>136</v>
      </c>
      <c r="G132" s="12"/>
      <c r="H132" s="12"/>
      <c r="I132" s="162"/>
      <c r="J132" s="171">
        <f>BK132</f>
        <v>0</v>
      </c>
      <c r="K132" s="12"/>
      <c r="L132" s="159"/>
      <c r="M132" s="164"/>
      <c r="N132" s="165"/>
      <c r="O132" s="165"/>
      <c r="P132" s="166">
        <f>SUM(P133:P159)</f>
        <v>0</v>
      </c>
      <c r="Q132" s="165"/>
      <c r="R132" s="166">
        <f>SUM(R133:R159)</f>
        <v>0.00093000000000000005</v>
      </c>
      <c r="S132" s="165"/>
      <c r="T132" s="167">
        <f>SUM(T133:T159)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0" t="s">
        <v>84</v>
      </c>
      <c r="AT132" s="168" t="s">
        <v>75</v>
      </c>
      <c r="AU132" s="168" t="s">
        <v>84</v>
      </c>
      <c r="AY132" s="160" t="s">
        <v>135</v>
      </c>
      <c r="BK132" s="169">
        <f>SUM(BK133:BK159)</f>
        <v>0</v>
      </c>
    </row>
    <row r="133" s="2" customFormat="1" ht="33" customHeight="1">
      <c r="A133" s="38"/>
      <c r="B133" s="172"/>
      <c r="C133" s="173" t="s">
        <v>84</v>
      </c>
      <c r="D133" s="173" t="s">
        <v>137</v>
      </c>
      <c r="E133" s="174" t="s">
        <v>138</v>
      </c>
      <c r="F133" s="175" t="s">
        <v>139</v>
      </c>
      <c r="G133" s="176" t="s">
        <v>140</v>
      </c>
      <c r="H133" s="177">
        <v>20</v>
      </c>
      <c r="I133" s="178"/>
      <c r="J133" s="179">
        <f>ROUND(I133*H133,2)</f>
        <v>0</v>
      </c>
      <c r="K133" s="175" t="s">
        <v>141</v>
      </c>
      <c r="L133" s="39"/>
      <c r="M133" s="180" t="s">
        <v>1</v>
      </c>
      <c r="N133" s="181" t="s">
        <v>41</v>
      </c>
      <c r="O133" s="77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4" t="s">
        <v>96</v>
      </c>
      <c r="AT133" s="184" t="s">
        <v>137</v>
      </c>
      <c r="AU133" s="184" t="s">
        <v>86</v>
      </c>
      <c r="AY133" s="19" t="s">
        <v>135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84</v>
      </c>
      <c r="BK133" s="185">
        <f>ROUND(I133*H133,2)</f>
        <v>0</v>
      </c>
      <c r="BL133" s="19" t="s">
        <v>96</v>
      </c>
      <c r="BM133" s="184" t="s">
        <v>142</v>
      </c>
    </row>
    <row r="134" s="13" customFormat="1">
      <c r="A134" s="13"/>
      <c r="B134" s="186"/>
      <c r="C134" s="13"/>
      <c r="D134" s="187" t="s">
        <v>143</v>
      </c>
      <c r="E134" s="188" t="s">
        <v>1</v>
      </c>
      <c r="F134" s="189" t="s">
        <v>144</v>
      </c>
      <c r="G134" s="13"/>
      <c r="H134" s="190">
        <v>20</v>
      </c>
      <c r="I134" s="191"/>
      <c r="J134" s="13"/>
      <c r="K134" s="13"/>
      <c r="L134" s="186"/>
      <c r="M134" s="192"/>
      <c r="N134" s="193"/>
      <c r="O134" s="193"/>
      <c r="P134" s="193"/>
      <c r="Q134" s="193"/>
      <c r="R134" s="193"/>
      <c r="S134" s="193"/>
      <c r="T134" s="19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8" t="s">
        <v>143</v>
      </c>
      <c r="AU134" s="188" t="s">
        <v>86</v>
      </c>
      <c r="AV134" s="13" t="s">
        <v>86</v>
      </c>
      <c r="AW134" s="13" t="s">
        <v>32</v>
      </c>
      <c r="AX134" s="13" t="s">
        <v>84</v>
      </c>
      <c r="AY134" s="188" t="s">
        <v>135</v>
      </c>
    </row>
    <row r="135" s="2" customFormat="1" ht="21.75" customHeight="1">
      <c r="A135" s="38"/>
      <c r="B135" s="172"/>
      <c r="C135" s="173" t="s">
        <v>86</v>
      </c>
      <c r="D135" s="173" t="s">
        <v>137</v>
      </c>
      <c r="E135" s="174" t="s">
        <v>145</v>
      </c>
      <c r="F135" s="175" t="s">
        <v>146</v>
      </c>
      <c r="G135" s="176" t="s">
        <v>140</v>
      </c>
      <c r="H135" s="177">
        <v>4.5</v>
      </c>
      <c r="I135" s="178"/>
      <c r="J135" s="179">
        <f>ROUND(I135*H135,2)</f>
        <v>0</v>
      </c>
      <c r="K135" s="175" t="s">
        <v>141</v>
      </c>
      <c r="L135" s="39"/>
      <c r="M135" s="180" t="s">
        <v>1</v>
      </c>
      <c r="N135" s="181" t="s">
        <v>41</v>
      </c>
      <c r="O135" s="77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4" t="s">
        <v>96</v>
      </c>
      <c r="AT135" s="184" t="s">
        <v>137</v>
      </c>
      <c r="AU135" s="184" t="s">
        <v>86</v>
      </c>
      <c r="AY135" s="19" t="s">
        <v>135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84</v>
      </c>
      <c r="BK135" s="185">
        <f>ROUND(I135*H135,2)</f>
        <v>0</v>
      </c>
      <c r="BL135" s="19" t="s">
        <v>96</v>
      </c>
      <c r="BM135" s="184" t="s">
        <v>147</v>
      </c>
    </row>
    <row r="136" s="14" customFormat="1">
      <c r="A136" s="14"/>
      <c r="B136" s="195"/>
      <c r="C136" s="14"/>
      <c r="D136" s="187" t="s">
        <v>143</v>
      </c>
      <c r="E136" s="196" t="s">
        <v>1</v>
      </c>
      <c r="F136" s="197" t="s">
        <v>148</v>
      </c>
      <c r="G136" s="14"/>
      <c r="H136" s="196" t="s">
        <v>1</v>
      </c>
      <c r="I136" s="198"/>
      <c r="J136" s="14"/>
      <c r="K136" s="14"/>
      <c r="L136" s="195"/>
      <c r="M136" s="199"/>
      <c r="N136" s="200"/>
      <c r="O136" s="200"/>
      <c r="P136" s="200"/>
      <c r="Q136" s="200"/>
      <c r="R136" s="200"/>
      <c r="S136" s="200"/>
      <c r="T136" s="20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6" t="s">
        <v>143</v>
      </c>
      <c r="AU136" s="196" t="s">
        <v>86</v>
      </c>
      <c r="AV136" s="14" t="s">
        <v>84</v>
      </c>
      <c r="AW136" s="14" t="s">
        <v>32</v>
      </c>
      <c r="AX136" s="14" t="s">
        <v>76</v>
      </c>
      <c r="AY136" s="196" t="s">
        <v>135</v>
      </c>
    </row>
    <row r="137" s="13" customFormat="1">
      <c r="A137" s="13"/>
      <c r="B137" s="186"/>
      <c r="C137" s="13"/>
      <c r="D137" s="187" t="s">
        <v>143</v>
      </c>
      <c r="E137" s="188" t="s">
        <v>1</v>
      </c>
      <c r="F137" s="189" t="s">
        <v>93</v>
      </c>
      <c r="G137" s="13"/>
      <c r="H137" s="190">
        <v>4.5</v>
      </c>
      <c r="I137" s="191"/>
      <c r="J137" s="13"/>
      <c r="K137" s="13"/>
      <c r="L137" s="186"/>
      <c r="M137" s="192"/>
      <c r="N137" s="193"/>
      <c r="O137" s="193"/>
      <c r="P137" s="193"/>
      <c r="Q137" s="193"/>
      <c r="R137" s="193"/>
      <c r="S137" s="193"/>
      <c r="T137" s="19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8" t="s">
        <v>143</v>
      </c>
      <c r="AU137" s="188" t="s">
        <v>86</v>
      </c>
      <c r="AV137" s="13" t="s">
        <v>86</v>
      </c>
      <c r="AW137" s="13" t="s">
        <v>32</v>
      </c>
      <c r="AX137" s="13" t="s">
        <v>76</v>
      </c>
      <c r="AY137" s="188" t="s">
        <v>135</v>
      </c>
    </row>
    <row r="138" s="15" customFormat="1">
      <c r="A138" s="15"/>
      <c r="B138" s="202"/>
      <c r="C138" s="15"/>
      <c r="D138" s="187" t="s">
        <v>143</v>
      </c>
      <c r="E138" s="203" t="s">
        <v>92</v>
      </c>
      <c r="F138" s="204" t="s">
        <v>149</v>
      </c>
      <c r="G138" s="15"/>
      <c r="H138" s="205">
        <v>4.5</v>
      </c>
      <c r="I138" s="206"/>
      <c r="J138" s="15"/>
      <c r="K138" s="15"/>
      <c r="L138" s="202"/>
      <c r="M138" s="207"/>
      <c r="N138" s="208"/>
      <c r="O138" s="208"/>
      <c r="P138" s="208"/>
      <c r="Q138" s="208"/>
      <c r="R138" s="208"/>
      <c r="S138" s="208"/>
      <c r="T138" s="20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3" t="s">
        <v>143</v>
      </c>
      <c r="AU138" s="203" t="s">
        <v>86</v>
      </c>
      <c r="AV138" s="15" t="s">
        <v>96</v>
      </c>
      <c r="AW138" s="15" t="s">
        <v>32</v>
      </c>
      <c r="AX138" s="15" t="s">
        <v>84</v>
      </c>
      <c r="AY138" s="203" t="s">
        <v>135</v>
      </c>
    </row>
    <row r="139" s="2" customFormat="1" ht="24.15" customHeight="1">
      <c r="A139" s="38"/>
      <c r="B139" s="172"/>
      <c r="C139" s="173" t="s">
        <v>150</v>
      </c>
      <c r="D139" s="173" t="s">
        <v>137</v>
      </c>
      <c r="E139" s="174" t="s">
        <v>151</v>
      </c>
      <c r="F139" s="175" t="s">
        <v>152</v>
      </c>
      <c r="G139" s="176" t="s">
        <v>140</v>
      </c>
      <c r="H139" s="177">
        <v>4</v>
      </c>
      <c r="I139" s="178"/>
      <c r="J139" s="179">
        <f>ROUND(I139*H139,2)</f>
        <v>0</v>
      </c>
      <c r="K139" s="175" t="s">
        <v>141</v>
      </c>
      <c r="L139" s="39"/>
      <c r="M139" s="180" t="s">
        <v>1</v>
      </c>
      <c r="N139" s="181" t="s">
        <v>41</v>
      </c>
      <c r="O139" s="77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4" t="s">
        <v>96</v>
      </c>
      <c r="AT139" s="184" t="s">
        <v>137</v>
      </c>
      <c r="AU139" s="184" t="s">
        <v>86</v>
      </c>
      <c r="AY139" s="19" t="s">
        <v>135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84</v>
      </c>
      <c r="BK139" s="185">
        <f>ROUND(I139*H139,2)</f>
        <v>0</v>
      </c>
      <c r="BL139" s="19" t="s">
        <v>96</v>
      </c>
      <c r="BM139" s="184" t="s">
        <v>153</v>
      </c>
    </row>
    <row r="140" s="14" customFormat="1">
      <c r="A140" s="14"/>
      <c r="B140" s="195"/>
      <c r="C140" s="14"/>
      <c r="D140" s="187" t="s">
        <v>143</v>
      </c>
      <c r="E140" s="196" t="s">
        <v>1</v>
      </c>
      <c r="F140" s="197" t="s">
        <v>148</v>
      </c>
      <c r="G140" s="14"/>
      <c r="H140" s="196" t="s">
        <v>1</v>
      </c>
      <c r="I140" s="198"/>
      <c r="J140" s="14"/>
      <c r="K140" s="14"/>
      <c r="L140" s="195"/>
      <c r="M140" s="199"/>
      <c r="N140" s="200"/>
      <c r="O140" s="200"/>
      <c r="P140" s="200"/>
      <c r="Q140" s="200"/>
      <c r="R140" s="200"/>
      <c r="S140" s="200"/>
      <c r="T140" s="20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6" t="s">
        <v>143</v>
      </c>
      <c r="AU140" s="196" t="s">
        <v>86</v>
      </c>
      <c r="AV140" s="14" t="s">
        <v>84</v>
      </c>
      <c r="AW140" s="14" t="s">
        <v>32</v>
      </c>
      <c r="AX140" s="14" t="s">
        <v>76</v>
      </c>
      <c r="AY140" s="196" t="s">
        <v>135</v>
      </c>
    </row>
    <row r="141" s="13" customFormat="1">
      <c r="A141" s="13"/>
      <c r="B141" s="186"/>
      <c r="C141" s="13"/>
      <c r="D141" s="187" t="s">
        <v>143</v>
      </c>
      <c r="E141" s="188" t="s">
        <v>1</v>
      </c>
      <c r="F141" s="189" t="s">
        <v>154</v>
      </c>
      <c r="G141" s="13"/>
      <c r="H141" s="190">
        <v>4</v>
      </c>
      <c r="I141" s="191"/>
      <c r="J141" s="13"/>
      <c r="K141" s="13"/>
      <c r="L141" s="186"/>
      <c r="M141" s="192"/>
      <c r="N141" s="193"/>
      <c r="O141" s="193"/>
      <c r="P141" s="193"/>
      <c r="Q141" s="193"/>
      <c r="R141" s="193"/>
      <c r="S141" s="193"/>
      <c r="T141" s="19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8" t="s">
        <v>143</v>
      </c>
      <c r="AU141" s="188" t="s">
        <v>86</v>
      </c>
      <c r="AV141" s="13" t="s">
        <v>86</v>
      </c>
      <c r="AW141" s="13" t="s">
        <v>32</v>
      </c>
      <c r="AX141" s="13" t="s">
        <v>76</v>
      </c>
      <c r="AY141" s="188" t="s">
        <v>135</v>
      </c>
    </row>
    <row r="142" s="15" customFormat="1">
      <c r="A142" s="15"/>
      <c r="B142" s="202"/>
      <c r="C142" s="15"/>
      <c r="D142" s="187" t="s">
        <v>143</v>
      </c>
      <c r="E142" s="203" t="s">
        <v>95</v>
      </c>
      <c r="F142" s="204" t="s">
        <v>149</v>
      </c>
      <c r="G142" s="15"/>
      <c r="H142" s="205">
        <v>4</v>
      </c>
      <c r="I142" s="206"/>
      <c r="J142" s="15"/>
      <c r="K142" s="15"/>
      <c r="L142" s="202"/>
      <c r="M142" s="207"/>
      <c r="N142" s="208"/>
      <c r="O142" s="208"/>
      <c r="P142" s="208"/>
      <c r="Q142" s="208"/>
      <c r="R142" s="208"/>
      <c r="S142" s="208"/>
      <c r="T142" s="20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3" t="s">
        <v>143</v>
      </c>
      <c r="AU142" s="203" t="s">
        <v>86</v>
      </c>
      <c r="AV142" s="15" t="s">
        <v>96</v>
      </c>
      <c r="AW142" s="15" t="s">
        <v>32</v>
      </c>
      <c r="AX142" s="15" t="s">
        <v>84</v>
      </c>
      <c r="AY142" s="203" t="s">
        <v>135</v>
      </c>
    </row>
    <row r="143" s="2" customFormat="1" ht="24.15" customHeight="1">
      <c r="A143" s="38"/>
      <c r="B143" s="172"/>
      <c r="C143" s="173" t="s">
        <v>96</v>
      </c>
      <c r="D143" s="173" t="s">
        <v>137</v>
      </c>
      <c r="E143" s="174" t="s">
        <v>155</v>
      </c>
      <c r="F143" s="175" t="s">
        <v>156</v>
      </c>
      <c r="G143" s="176" t="s">
        <v>157</v>
      </c>
      <c r="H143" s="177">
        <v>2.125</v>
      </c>
      <c r="I143" s="178"/>
      <c r="J143" s="179">
        <f>ROUND(I143*H143,2)</f>
        <v>0</v>
      </c>
      <c r="K143" s="175" t="s">
        <v>141</v>
      </c>
      <c r="L143" s="39"/>
      <c r="M143" s="180" t="s">
        <v>1</v>
      </c>
      <c r="N143" s="181" t="s">
        <v>41</v>
      </c>
      <c r="O143" s="77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4" t="s">
        <v>96</v>
      </c>
      <c r="AT143" s="184" t="s">
        <v>137</v>
      </c>
      <c r="AU143" s="184" t="s">
        <v>86</v>
      </c>
      <c r="AY143" s="19" t="s">
        <v>135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84</v>
      </c>
      <c r="BK143" s="185">
        <f>ROUND(I143*H143,2)</f>
        <v>0</v>
      </c>
      <c r="BL143" s="19" t="s">
        <v>96</v>
      </c>
      <c r="BM143" s="184" t="s">
        <v>158</v>
      </c>
    </row>
    <row r="144" s="13" customFormat="1">
      <c r="A144" s="13"/>
      <c r="B144" s="186"/>
      <c r="C144" s="13"/>
      <c r="D144" s="187" t="s">
        <v>143</v>
      </c>
      <c r="E144" s="188" t="s">
        <v>1</v>
      </c>
      <c r="F144" s="189" t="s">
        <v>159</v>
      </c>
      <c r="G144" s="13"/>
      <c r="H144" s="190">
        <v>1.125</v>
      </c>
      <c r="I144" s="191"/>
      <c r="J144" s="13"/>
      <c r="K144" s="13"/>
      <c r="L144" s="186"/>
      <c r="M144" s="192"/>
      <c r="N144" s="193"/>
      <c r="O144" s="193"/>
      <c r="P144" s="193"/>
      <c r="Q144" s="193"/>
      <c r="R144" s="193"/>
      <c r="S144" s="193"/>
      <c r="T144" s="19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8" t="s">
        <v>143</v>
      </c>
      <c r="AU144" s="188" t="s">
        <v>86</v>
      </c>
      <c r="AV144" s="13" t="s">
        <v>86</v>
      </c>
      <c r="AW144" s="13" t="s">
        <v>32</v>
      </c>
      <c r="AX144" s="13" t="s">
        <v>76</v>
      </c>
      <c r="AY144" s="188" t="s">
        <v>135</v>
      </c>
    </row>
    <row r="145" s="13" customFormat="1">
      <c r="A145" s="13"/>
      <c r="B145" s="186"/>
      <c r="C145" s="13"/>
      <c r="D145" s="187" t="s">
        <v>143</v>
      </c>
      <c r="E145" s="188" t="s">
        <v>1</v>
      </c>
      <c r="F145" s="189" t="s">
        <v>160</v>
      </c>
      <c r="G145" s="13"/>
      <c r="H145" s="190">
        <v>1</v>
      </c>
      <c r="I145" s="191"/>
      <c r="J145" s="13"/>
      <c r="K145" s="13"/>
      <c r="L145" s="186"/>
      <c r="M145" s="192"/>
      <c r="N145" s="193"/>
      <c r="O145" s="193"/>
      <c r="P145" s="193"/>
      <c r="Q145" s="193"/>
      <c r="R145" s="193"/>
      <c r="S145" s="193"/>
      <c r="T145" s="19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8" t="s">
        <v>143</v>
      </c>
      <c r="AU145" s="188" t="s">
        <v>86</v>
      </c>
      <c r="AV145" s="13" t="s">
        <v>86</v>
      </c>
      <c r="AW145" s="13" t="s">
        <v>32</v>
      </c>
      <c r="AX145" s="13" t="s">
        <v>76</v>
      </c>
      <c r="AY145" s="188" t="s">
        <v>135</v>
      </c>
    </row>
    <row r="146" s="15" customFormat="1">
      <c r="A146" s="15"/>
      <c r="B146" s="202"/>
      <c r="C146" s="15"/>
      <c r="D146" s="187" t="s">
        <v>143</v>
      </c>
      <c r="E146" s="203" t="s">
        <v>1</v>
      </c>
      <c r="F146" s="204" t="s">
        <v>149</v>
      </c>
      <c r="G146" s="15"/>
      <c r="H146" s="205">
        <v>2.125</v>
      </c>
      <c r="I146" s="206"/>
      <c r="J146" s="15"/>
      <c r="K146" s="15"/>
      <c r="L146" s="202"/>
      <c r="M146" s="207"/>
      <c r="N146" s="208"/>
      <c r="O146" s="208"/>
      <c r="P146" s="208"/>
      <c r="Q146" s="208"/>
      <c r="R146" s="208"/>
      <c r="S146" s="208"/>
      <c r="T146" s="20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3" t="s">
        <v>143</v>
      </c>
      <c r="AU146" s="203" t="s">
        <v>86</v>
      </c>
      <c r="AV146" s="15" t="s">
        <v>96</v>
      </c>
      <c r="AW146" s="15" t="s">
        <v>32</v>
      </c>
      <c r="AX146" s="15" t="s">
        <v>84</v>
      </c>
      <c r="AY146" s="203" t="s">
        <v>135</v>
      </c>
    </row>
    <row r="147" s="2" customFormat="1" ht="24.15" customHeight="1">
      <c r="A147" s="38"/>
      <c r="B147" s="172"/>
      <c r="C147" s="173" t="s">
        <v>161</v>
      </c>
      <c r="D147" s="173" t="s">
        <v>137</v>
      </c>
      <c r="E147" s="174" t="s">
        <v>162</v>
      </c>
      <c r="F147" s="175" t="s">
        <v>163</v>
      </c>
      <c r="G147" s="176" t="s">
        <v>157</v>
      </c>
      <c r="H147" s="177">
        <v>0.59999999999999998</v>
      </c>
      <c r="I147" s="178"/>
      <c r="J147" s="179">
        <f>ROUND(I147*H147,2)</f>
        <v>0</v>
      </c>
      <c r="K147" s="175" t="s">
        <v>141</v>
      </c>
      <c r="L147" s="39"/>
      <c r="M147" s="180" t="s">
        <v>1</v>
      </c>
      <c r="N147" s="181" t="s">
        <v>41</v>
      </c>
      <c r="O147" s="77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4" t="s">
        <v>96</v>
      </c>
      <c r="AT147" s="184" t="s">
        <v>137</v>
      </c>
      <c r="AU147" s="184" t="s">
        <v>86</v>
      </c>
      <c r="AY147" s="19" t="s">
        <v>135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84</v>
      </c>
      <c r="BK147" s="185">
        <f>ROUND(I147*H147,2)</f>
        <v>0</v>
      </c>
      <c r="BL147" s="19" t="s">
        <v>96</v>
      </c>
      <c r="BM147" s="184" t="s">
        <v>164</v>
      </c>
    </row>
    <row r="148" s="14" customFormat="1">
      <c r="A148" s="14"/>
      <c r="B148" s="195"/>
      <c r="C148" s="14"/>
      <c r="D148" s="187" t="s">
        <v>143</v>
      </c>
      <c r="E148" s="196" t="s">
        <v>1</v>
      </c>
      <c r="F148" s="197" t="s">
        <v>165</v>
      </c>
      <c r="G148" s="14"/>
      <c r="H148" s="196" t="s">
        <v>1</v>
      </c>
      <c r="I148" s="198"/>
      <c r="J148" s="14"/>
      <c r="K148" s="14"/>
      <c r="L148" s="195"/>
      <c r="M148" s="199"/>
      <c r="N148" s="200"/>
      <c r="O148" s="200"/>
      <c r="P148" s="200"/>
      <c r="Q148" s="200"/>
      <c r="R148" s="200"/>
      <c r="S148" s="200"/>
      <c r="T148" s="20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6" t="s">
        <v>143</v>
      </c>
      <c r="AU148" s="196" t="s">
        <v>86</v>
      </c>
      <c r="AV148" s="14" t="s">
        <v>84</v>
      </c>
      <c r="AW148" s="14" t="s">
        <v>32</v>
      </c>
      <c r="AX148" s="14" t="s">
        <v>76</v>
      </c>
      <c r="AY148" s="196" t="s">
        <v>135</v>
      </c>
    </row>
    <row r="149" s="13" customFormat="1">
      <c r="A149" s="13"/>
      <c r="B149" s="186"/>
      <c r="C149" s="13"/>
      <c r="D149" s="187" t="s">
        <v>143</v>
      </c>
      <c r="E149" s="188" t="s">
        <v>1</v>
      </c>
      <c r="F149" s="189" t="s">
        <v>166</v>
      </c>
      <c r="G149" s="13"/>
      <c r="H149" s="190">
        <v>0.59999999999999998</v>
      </c>
      <c r="I149" s="191"/>
      <c r="J149" s="13"/>
      <c r="K149" s="13"/>
      <c r="L149" s="186"/>
      <c r="M149" s="192"/>
      <c r="N149" s="193"/>
      <c r="O149" s="193"/>
      <c r="P149" s="193"/>
      <c r="Q149" s="193"/>
      <c r="R149" s="193"/>
      <c r="S149" s="193"/>
      <c r="T149" s="19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8" t="s">
        <v>143</v>
      </c>
      <c r="AU149" s="188" t="s">
        <v>86</v>
      </c>
      <c r="AV149" s="13" t="s">
        <v>86</v>
      </c>
      <c r="AW149" s="13" t="s">
        <v>32</v>
      </c>
      <c r="AX149" s="13" t="s">
        <v>84</v>
      </c>
      <c r="AY149" s="188" t="s">
        <v>135</v>
      </c>
    </row>
    <row r="150" s="2" customFormat="1" ht="24.15" customHeight="1">
      <c r="A150" s="38"/>
      <c r="B150" s="172"/>
      <c r="C150" s="173" t="s">
        <v>167</v>
      </c>
      <c r="D150" s="173" t="s">
        <v>137</v>
      </c>
      <c r="E150" s="174" t="s">
        <v>168</v>
      </c>
      <c r="F150" s="175" t="s">
        <v>169</v>
      </c>
      <c r="G150" s="176" t="s">
        <v>140</v>
      </c>
      <c r="H150" s="177">
        <v>20</v>
      </c>
      <c r="I150" s="178"/>
      <c r="J150" s="179">
        <f>ROUND(I150*H150,2)</f>
        <v>0</v>
      </c>
      <c r="K150" s="175" t="s">
        <v>141</v>
      </c>
      <c r="L150" s="39"/>
      <c r="M150" s="180" t="s">
        <v>1</v>
      </c>
      <c r="N150" s="181" t="s">
        <v>41</v>
      </c>
      <c r="O150" s="77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4" t="s">
        <v>96</v>
      </c>
      <c r="AT150" s="184" t="s">
        <v>137</v>
      </c>
      <c r="AU150" s="184" t="s">
        <v>86</v>
      </c>
      <c r="AY150" s="19" t="s">
        <v>135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84</v>
      </c>
      <c r="BK150" s="185">
        <f>ROUND(I150*H150,2)</f>
        <v>0</v>
      </c>
      <c r="BL150" s="19" t="s">
        <v>96</v>
      </c>
      <c r="BM150" s="184" t="s">
        <v>170</v>
      </c>
    </row>
    <row r="151" s="2" customFormat="1" ht="37.8" customHeight="1">
      <c r="A151" s="38"/>
      <c r="B151" s="172"/>
      <c r="C151" s="173" t="s">
        <v>171</v>
      </c>
      <c r="D151" s="173" t="s">
        <v>137</v>
      </c>
      <c r="E151" s="174" t="s">
        <v>172</v>
      </c>
      <c r="F151" s="175" t="s">
        <v>173</v>
      </c>
      <c r="G151" s="176" t="s">
        <v>140</v>
      </c>
      <c r="H151" s="177">
        <v>18.600000000000001</v>
      </c>
      <c r="I151" s="178"/>
      <c r="J151" s="179">
        <f>ROUND(I151*H151,2)</f>
        <v>0</v>
      </c>
      <c r="K151" s="175" t="s">
        <v>141</v>
      </c>
      <c r="L151" s="39"/>
      <c r="M151" s="180" t="s">
        <v>1</v>
      </c>
      <c r="N151" s="181" t="s">
        <v>41</v>
      </c>
      <c r="O151" s="77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4" t="s">
        <v>96</v>
      </c>
      <c r="AT151" s="184" t="s">
        <v>137</v>
      </c>
      <c r="AU151" s="184" t="s">
        <v>86</v>
      </c>
      <c r="AY151" s="19" t="s">
        <v>135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84</v>
      </c>
      <c r="BK151" s="185">
        <f>ROUND(I151*H151,2)</f>
        <v>0</v>
      </c>
      <c r="BL151" s="19" t="s">
        <v>96</v>
      </c>
      <c r="BM151" s="184" t="s">
        <v>174</v>
      </c>
    </row>
    <row r="152" s="13" customFormat="1">
      <c r="A152" s="13"/>
      <c r="B152" s="186"/>
      <c r="C152" s="13"/>
      <c r="D152" s="187" t="s">
        <v>143</v>
      </c>
      <c r="E152" s="188" t="s">
        <v>1</v>
      </c>
      <c r="F152" s="189" t="s">
        <v>90</v>
      </c>
      <c r="G152" s="13"/>
      <c r="H152" s="190">
        <v>18.600000000000001</v>
      </c>
      <c r="I152" s="191"/>
      <c r="J152" s="13"/>
      <c r="K152" s="13"/>
      <c r="L152" s="186"/>
      <c r="M152" s="192"/>
      <c r="N152" s="193"/>
      <c r="O152" s="193"/>
      <c r="P152" s="193"/>
      <c r="Q152" s="193"/>
      <c r="R152" s="193"/>
      <c r="S152" s="193"/>
      <c r="T152" s="19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8" t="s">
        <v>143</v>
      </c>
      <c r="AU152" s="188" t="s">
        <v>86</v>
      </c>
      <c r="AV152" s="13" t="s">
        <v>86</v>
      </c>
      <c r="AW152" s="13" t="s">
        <v>32</v>
      </c>
      <c r="AX152" s="13" t="s">
        <v>84</v>
      </c>
      <c r="AY152" s="188" t="s">
        <v>135</v>
      </c>
    </row>
    <row r="153" s="2" customFormat="1" ht="24.15" customHeight="1">
      <c r="A153" s="38"/>
      <c r="B153" s="172"/>
      <c r="C153" s="173" t="s">
        <v>175</v>
      </c>
      <c r="D153" s="173" t="s">
        <v>137</v>
      </c>
      <c r="E153" s="174" t="s">
        <v>176</v>
      </c>
      <c r="F153" s="175" t="s">
        <v>177</v>
      </c>
      <c r="G153" s="176" t="s">
        <v>140</v>
      </c>
      <c r="H153" s="177">
        <v>18.600000000000001</v>
      </c>
      <c r="I153" s="178"/>
      <c r="J153" s="179">
        <f>ROUND(I153*H153,2)</f>
        <v>0</v>
      </c>
      <c r="K153" s="175" t="s">
        <v>141</v>
      </c>
      <c r="L153" s="39"/>
      <c r="M153" s="180" t="s">
        <v>1</v>
      </c>
      <c r="N153" s="181" t="s">
        <v>41</v>
      </c>
      <c r="O153" s="77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4" t="s">
        <v>96</v>
      </c>
      <c r="AT153" s="184" t="s">
        <v>137</v>
      </c>
      <c r="AU153" s="184" t="s">
        <v>86</v>
      </c>
      <c r="AY153" s="19" t="s">
        <v>135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84</v>
      </c>
      <c r="BK153" s="185">
        <f>ROUND(I153*H153,2)</f>
        <v>0</v>
      </c>
      <c r="BL153" s="19" t="s">
        <v>96</v>
      </c>
      <c r="BM153" s="184" t="s">
        <v>178</v>
      </c>
    </row>
    <row r="154" s="13" customFormat="1">
      <c r="A154" s="13"/>
      <c r="B154" s="186"/>
      <c r="C154" s="13"/>
      <c r="D154" s="187" t="s">
        <v>143</v>
      </c>
      <c r="E154" s="188" t="s">
        <v>1</v>
      </c>
      <c r="F154" s="189" t="s">
        <v>179</v>
      </c>
      <c r="G154" s="13"/>
      <c r="H154" s="190">
        <v>18.600000000000001</v>
      </c>
      <c r="I154" s="191"/>
      <c r="J154" s="13"/>
      <c r="K154" s="13"/>
      <c r="L154" s="186"/>
      <c r="M154" s="192"/>
      <c r="N154" s="193"/>
      <c r="O154" s="193"/>
      <c r="P154" s="193"/>
      <c r="Q154" s="193"/>
      <c r="R154" s="193"/>
      <c r="S154" s="193"/>
      <c r="T154" s="19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8" t="s">
        <v>143</v>
      </c>
      <c r="AU154" s="188" t="s">
        <v>86</v>
      </c>
      <c r="AV154" s="13" t="s">
        <v>86</v>
      </c>
      <c r="AW154" s="13" t="s">
        <v>32</v>
      </c>
      <c r="AX154" s="13" t="s">
        <v>76</v>
      </c>
      <c r="AY154" s="188" t="s">
        <v>135</v>
      </c>
    </row>
    <row r="155" s="15" customFormat="1">
      <c r="A155" s="15"/>
      <c r="B155" s="202"/>
      <c r="C155" s="15"/>
      <c r="D155" s="187" t="s">
        <v>143</v>
      </c>
      <c r="E155" s="203" t="s">
        <v>90</v>
      </c>
      <c r="F155" s="204" t="s">
        <v>149</v>
      </c>
      <c r="G155" s="15"/>
      <c r="H155" s="205">
        <v>18.600000000000001</v>
      </c>
      <c r="I155" s="206"/>
      <c r="J155" s="15"/>
      <c r="K155" s="15"/>
      <c r="L155" s="202"/>
      <c r="M155" s="207"/>
      <c r="N155" s="208"/>
      <c r="O155" s="208"/>
      <c r="P155" s="208"/>
      <c r="Q155" s="208"/>
      <c r="R155" s="208"/>
      <c r="S155" s="208"/>
      <c r="T155" s="20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03" t="s">
        <v>143</v>
      </c>
      <c r="AU155" s="203" t="s">
        <v>86</v>
      </c>
      <c r="AV155" s="15" t="s">
        <v>96</v>
      </c>
      <c r="AW155" s="15" t="s">
        <v>32</v>
      </c>
      <c r="AX155" s="15" t="s">
        <v>84</v>
      </c>
      <c r="AY155" s="203" t="s">
        <v>135</v>
      </c>
    </row>
    <row r="156" s="2" customFormat="1" ht="24.15" customHeight="1">
      <c r="A156" s="38"/>
      <c r="B156" s="172"/>
      <c r="C156" s="173" t="s">
        <v>180</v>
      </c>
      <c r="D156" s="173" t="s">
        <v>137</v>
      </c>
      <c r="E156" s="174" t="s">
        <v>181</v>
      </c>
      <c r="F156" s="175" t="s">
        <v>182</v>
      </c>
      <c r="G156" s="176" t="s">
        <v>140</v>
      </c>
      <c r="H156" s="177">
        <v>18.600000000000001</v>
      </c>
      <c r="I156" s="178"/>
      <c r="J156" s="179">
        <f>ROUND(I156*H156,2)</f>
        <v>0</v>
      </c>
      <c r="K156" s="175" t="s">
        <v>141</v>
      </c>
      <c r="L156" s="39"/>
      <c r="M156" s="180" t="s">
        <v>1</v>
      </c>
      <c r="N156" s="181" t="s">
        <v>41</v>
      </c>
      <c r="O156" s="77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4" t="s">
        <v>96</v>
      </c>
      <c r="AT156" s="184" t="s">
        <v>137</v>
      </c>
      <c r="AU156" s="184" t="s">
        <v>86</v>
      </c>
      <c r="AY156" s="19" t="s">
        <v>135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84</v>
      </c>
      <c r="BK156" s="185">
        <f>ROUND(I156*H156,2)</f>
        <v>0</v>
      </c>
      <c r="BL156" s="19" t="s">
        <v>96</v>
      </c>
      <c r="BM156" s="184" t="s">
        <v>183</v>
      </c>
    </row>
    <row r="157" s="13" customFormat="1">
      <c r="A157" s="13"/>
      <c r="B157" s="186"/>
      <c r="C157" s="13"/>
      <c r="D157" s="187" t="s">
        <v>143</v>
      </c>
      <c r="E157" s="188" t="s">
        <v>1</v>
      </c>
      <c r="F157" s="189" t="s">
        <v>90</v>
      </c>
      <c r="G157" s="13"/>
      <c r="H157" s="190">
        <v>18.600000000000001</v>
      </c>
      <c r="I157" s="191"/>
      <c r="J157" s="13"/>
      <c r="K157" s="13"/>
      <c r="L157" s="186"/>
      <c r="M157" s="192"/>
      <c r="N157" s="193"/>
      <c r="O157" s="193"/>
      <c r="P157" s="193"/>
      <c r="Q157" s="193"/>
      <c r="R157" s="193"/>
      <c r="S157" s="193"/>
      <c r="T157" s="19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8" t="s">
        <v>143</v>
      </c>
      <c r="AU157" s="188" t="s">
        <v>86</v>
      </c>
      <c r="AV157" s="13" t="s">
        <v>86</v>
      </c>
      <c r="AW157" s="13" t="s">
        <v>32</v>
      </c>
      <c r="AX157" s="13" t="s">
        <v>84</v>
      </c>
      <c r="AY157" s="188" t="s">
        <v>135</v>
      </c>
    </row>
    <row r="158" s="2" customFormat="1" ht="16.5" customHeight="1">
      <c r="A158" s="38"/>
      <c r="B158" s="172"/>
      <c r="C158" s="210" t="s">
        <v>184</v>
      </c>
      <c r="D158" s="210" t="s">
        <v>185</v>
      </c>
      <c r="E158" s="211" t="s">
        <v>186</v>
      </c>
      <c r="F158" s="212" t="s">
        <v>187</v>
      </c>
      <c r="G158" s="213" t="s">
        <v>188</v>
      </c>
      <c r="H158" s="214">
        <v>0.93000000000000005</v>
      </c>
      <c r="I158" s="215"/>
      <c r="J158" s="216">
        <f>ROUND(I158*H158,2)</f>
        <v>0</v>
      </c>
      <c r="K158" s="212" t="s">
        <v>141</v>
      </c>
      <c r="L158" s="217"/>
      <c r="M158" s="218" t="s">
        <v>1</v>
      </c>
      <c r="N158" s="219" t="s">
        <v>41</v>
      </c>
      <c r="O158" s="77"/>
      <c r="P158" s="182">
        <f>O158*H158</f>
        <v>0</v>
      </c>
      <c r="Q158" s="182">
        <v>0.001</v>
      </c>
      <c r="R158" s="182">
        <f>Q158*H158</f>
        <v>0.00093000000000000005</v>
      </c>
      <c r="S158" s="182">
        <v>0</v>
      </c>
      <c r="T158" s="18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4" t="s">
        <v>175</v>
      </c>
      <c r="AT158" s="184" t="s">
        <v>185</v>
      </c>
      <c r="AU158" s="184" t="s">
        <v>86</v>
      </c>
      <c r="AY158" s="19" t="s">
        <v>135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84</v>
      </c>
      <c r="BK158" s="185">
        <f>ROUND(I158*H158,2)</f>
        <v>0</v>
      </c>
      <c r="BL158" s="19" t="s">
        <v>96</v>
      </c>
      <c r="BM158" s="184" t="s">
        <v>189</v>
      </c>
    </row>
    <row r="159" s="13" customFormat="1">
      <c r="A159" s="13"/>
      <c r="B159" s="186"/>
      <c r="C159" s="13"/>
      <c r="D159" s="187" t="s">
        <v>143</v>
      </c>
      <c r="E159" s="188" t="s">
        <v>1</v>
      </c>
      <c r="F159" s="189" t="s">
        <v>190</v>
      </c>
      <c r="G159" s="13"/>
      <c r="H159" s="190">
        <v>0.93000000000000005</v>
      </c>
      <c r="I159" s="191"/>
      <c r="J159" s="13"/>
      <c r="K159" s="13"/>
      <c r="L159" s="186"/>
      <c r="M159" s="192"/>
      <c r="N159" s="193"/>
      <c r="O159" s="193"/>
      <c r="P159" s="193"/>
      <c r="Q159" s="193"/>
      <c r="R159" s="193"/>
      <c r="S159" s="193"/>
      <c r="T159" s="19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8" t="s">
        <v>143</v>
      </c>
      <c r="AU159" s="188" t="s">
        <v>86</v>
      </c>
      <c r="AV159" s="13" t="s">
        <v>86</v>
      </c>
      <c r="AW159" s="13" t="s">
        <v>32</v>
      </c>
      <c r="AX159" s="13" t="s">
        <v>84</v>
      </c>
      <c r="AY159" s="188" t="s">
        <v>135</v>
      </c>
    </row>
    <row r="160" s="12" customFormat="1" ht="22.8" customHeight="1">
      <c r="A160" s="12"/>
      <c r="B160" s="159"/>
      <c r="C160" s="12"/>
      <c r="D160" s="160" t="s">
        <v>75</v>
      </c>
      <c r="E160" s="170" t="s">
        <v>86</v>
      </c>
      <c r="F160" s="170" t="s">
        <v>191</v>
      </c>
      <c r="G160" s="12"/>
      <c r="H160" s="12"/>
      <c r="I160" s="162"/>
      <c r="J160" s="171">
        <f>BK160</f>
        <v>0</v>
      </c>
      <c r="K160" s="12"/>
      <c r="L160" s="159"/>
      <c r="M160" s="164"/>
      <c r="N160" s="165"/>
      <c r="O160" s="165"/>
      <c r="P160" s="166">
        <f>SUM(P161:P162)</f>
        <v>0</v>
      </c>
      <c r="Q160" s="165"/>
      <c r="R160" s="166">
        <f>SUM(R161:R162)</f>
        <v>1.5011219999999999</v>
      </c>
      <c r="S160" s="165"/>
      <c r="T160" s="167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0" t="s">
        <v>84</v>
      </c>
      <c r="AT160" s="168" t="s">
        <v>75</v>
      </c>
      <c r="AU160" s="168" t="s">
        <v>84</v>
      </c>
      <c r="AY160" s="160" t="s">
        <v>135</v>
      </c>
      <c r="BK160" s="169">
        <f>SUM(BK161:BK162)</f>
        <v>0</v>
      </c>
    </row>
    <row r="161" s="2" customFormat="1" ht="16.5" customHeight="1">
      <c r="A161" s="38"/>
      <c r="B161" s="172"/>
      <c r="C161" s="173" t="s">
        <v>192</v>
      </c>
      <c r="D161" s="173" t="s">
        <v>137</v>
      </c>
      <c r="E161" s="174" t="s">
        <v>193</v>
      </c>
      <c r="F161" s="175" t="s">
        <v>194</v>
      </c>
      <c r="G161" s="176" t="s">
        <v>157</v>
      </c>
      <c r="H161" s="177">
        <v>0.59999999999999998</v>
      </c>
      <c r="I161" s="178"/>
      <c r="J161" s="179">
        <f>ROUND(I161*H161,2)</f>
        <v>0</v>
      </c>
      <c r="K161" s="175" t="s">
        <v>141</v>
      </c>
      <c r="L161" s="39"/>
      <c r="M161" s="180" t="s">
        <v>1</v>
      </c>
      <c r="N161" s="181" t="s">
        <v>41</v>
      </c>
      <c r="O161" s="77"/>
      <c r="P161" s="182">
        <f>O161*H161</f>
        <v>0</v>
      </c>
      <c r="Q161" s="182">
        <v>2.5018699999999998</v>
      </c>
      <c r="R161" s="182">
        <f>Q161*H161</f>
        <v>1.5011219999999999</v>
      </c>
      <c r="S161" s="182">
        <v>0</v>
      </c>
      <c r="T161" s="18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4" t="s">
        <v>96</v>
      </c>
      <c r="AT161" s="184" t="s">
        <v>137</v>
      </c>
      <c r="AU161" s="184" t="s">
        <v>86</v>
      </c>
      <c r="AY161" s="19" t="s">
        <v>135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84</v>
      </c>
      <c r="BK161" s="185">
        <f>ROUND(I161*H161,2)</f>
        <v>0</v>
      </c>
      <c r="BL161" s="19" t="s">
        <v>96</v>
      </c>
      <c r="BM161" s="184" t="s">
        <v>195</v>
      </c>
    </row>
    <row r="162" s="13" customFormat="1">
      <c r="A162" s="13"/>
      <c r="B162" s="186"/>
      <c r="C162" s="13"/>
      <c r="D162" s="187" t="s">
        <v>143</v>
      </c>
      <c r="E162" s="188" t="s">
        <v>1</v>
      </c>
      <c r="F162" s="189" t="s">
        <v>166</v>
      </c>
      <c r="G162" s="13"/>
      <c r="H162" s="190">
        <v>0.59999999999999998</v>
      </c>
      <c r="I162" s="191"/>
      <c r="J162" s="13"/>
      <c r="K162" s="13"/>
      <c r="L162" s="186"/>
      <c r="M162" s="192"/>
      <c r="N162" s="193"/>
      <c r="O162" s="193"/>
      <c r="P162" s="193"/>
      <c r="Q162" s="193"/>
      <c r="R162" s="193"/>
      <c r="S162" s="193"/>
      <c r="T162" s="19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8" t="s">
        <v>143</v>
      </c>
      <c r="AU162" s="188" t="s">
        <v>86</v>
      </c>
      <c r="AV162" s="13" t="s">
        <v>86</v>
      </c>
      <c r="AW162" s="13" t="s">
        <v>32</v>
      </c>
      <c r="AX162" s="13" t="s">
        <v>84</v>
      </c>
      <c r="AY162" s="188" t="s">
        <v>135</v>
      </c>
    </row>
    <row r="163" s="12" customFormat="1" ht="22.8" customHeight="1">
      <c r="A163" s="12"/>
      <c r="B163" s="159"/>
      <c r="C163" s="12"/>
      <c r="D163" s="160" t="s">
        <v>75</v>
      </c>
      <c r="E163" s="170" t="s">
        <v>150</v>
      </c>
      <c r="F163" s="170" t="s">
        <v>196</v>
      </c>
      <c r="G163" s="12"/>
      <c r="H163" s="12"/>
      <c r="I163" s="162"/>
      <c r="J163" s="171">
        <f>BK163</f>
        <v>0</v>
      </c>
      <c r="K163" s="12"/>
      <c r="L163" s="159"/>
      <c r="M163" s="164"/>
      <c r="N163" s="165"/>
      <c r="O163" s="165"/>
      <c r="P163" s="166">
        <f>SUM(P164:P204)</f>
        <v>0</v>
      </c>
      <c r="Q163" s="165"/>
      <c r="R163" s="166">
        <f>SUM(R164:R204)</f>
        <v>0.74978829999999996</v>
      </c>
      <c r="S163" s="165"/>
      <c r="T163" s="167">
        <f>SUM(T164:T204)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0" t="s">
        <v>84</v>
      </c>
      <c r="AT163" s="168" t="s">
        <v>75</v>
      </c>
      <c r="AU163" s="168" t="s">
        <v>84</v>
      </c>
      <c r="AY163" s="160" t="s">
        <v>135</v>
      </c>
      <c r="BK163" s="169">
        <f>SUM(BK164:BK204)</f>
        <v>0</v>
      </c>
    </row>
    <row r="164" s="2" customFormat="1" ht="16.5" customHeight="1">
      <c r="A164" s="38"/>
      <c r="B164" s="172"/>
      <c r="C164" s="173" t="s">
        <v>8</v>
      </c>
      <c r="D164" s="173" t="s">
        <v>137</v>
      </c>
      <c r="E164" s="174" t="s">
        <v>197</v>
      </c>
      <c r="F164" s="175" t="s">
        <v>198</v>
      </c>
      <c r="G164" s="176" t="s">
        <v>157</v>
      </c>
      <c r="H164" s="177">
        <v>4.0499999999999998</v>
      </c>
      <c r="I164" s="178"/>
      <c r="J164" s="179">
        <f>ROUND(I164*H164,2)</f>
        <v>0</v>
      </c>
      <c r="K164" s="175" t="s">
        <v>141</v>
      </c>
      <c r="L164" s="39"/>
      <c r="M164" s="180" t="s">
        <v>1</v>
      </c>
      <c r="N164" s="181" t="s">
        <v>41</v>
      </c>
      <c r="O164" s="77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4" t="s">
        <v>96</v>
      </c>
      <c r="AT164" s="184" t="s">
        <v>137</v>
      </c>
      <c r="AU164" s="184" t="s">
        <v>86</v>
      </c>
      <c r="AY164" s="19" t="s">
        <v>135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84</v>
      </c>
      <c r="BK164" s="185">
        <f>ROUND(I164*H164,2)</f>
        <v>0</v>
      </c>
      <c r="BL164" s="19" t="s">
        <v>96</v>
      </c>
      <c r="BM164" s="184" t="s">
        <v>199</v>
      </c>
    </row>
    <row r="165" s="14" customFormat="1">
      <c r="A165" s="14"/>
      <c r="B165" s="195"/>
      <c r="C165" s="14"/>
      <c r="D165" s="187" t="s">
        <v>143</v>
      </c>
      <c r="E165" s="196" t="s">
        <v>1</v>
      </c>
      <c r="F165" s="197" t="s">
        <v>200</v>
      </c>
      <c r="G165" s="14"/>
      <c r="H165" s="196" t="s">
        <v>1</v>
      </c>
      <c r="I165" s="198"/>
      <c r="J165" s="14"/>
      <c r="K165" s="14"/>
      <c r="L165" s="195"/>
      <c r="M165" s="199"/>
      <c r="N165" s="200"/>
      <c r="O165" s="200"/>
      <c r="P165" s="200"/>
      <c r="Q165" s="200"/>
      <c r="R165" s="200"/>
      <c r="S165" s="200"/>
      <c r="T165" s="20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6" t="s">
        <v>143</v>
      </c>
      <c r="AU165" s="196" t="s">
        <v>86</v>
      </c>
      <c r="AV165" s="14" t="s">
        <v>84</v>
      </c>
      <c r="AW165" s="14" t="s">
        <v>32</v>
      </c>
      <c r="AX165" s="14" t="s">
        <v>76</v>
      </c>
      <c r="AY165" s="196" t="s">
        <v>135</v>
      </c>
    </row>
    <row r="166" s="14" customFormat="1">
      <c r="A166" s="14"/>
      <c r="B166" s="195"/>
      <c r="C166" s="14"/>
      <c r="D166" s="187" t="s">
        <v>143</v>
      </c>
      <c r="E166" s="196" t="s">
        <v>1</v>
      </c>
      <c r="F166" s="197" t="s">
        <v>201</v>
      </c>
      <c r="G166" s="14"/>
      <c r="H166" s="196" t="s">
        <v>1</v>
      </c>
      <c r="I166" s="198"/>
      <c r="J166" s="14"/>
      <c r="K166" s="14"/>
      <c r="L166" s="195"/>
      <c r="M166" s="199"/>
      <c r="N166" s="200"/>
      <c r="O166" s="200"/>
      <c r="P166" s="200"/>
      <c r="Q166" s="200"/>
      <c r="R166" s="200"/>
      <c r="S166" s="200"/>
      <c r="T166" s="20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6" t="s">
        <v>143</v>
      </c>
      <c r="AU166" s="196" t="s">
        <v>86</v>
      </c>
      <c r="AV166" s="14" t="s">
        <v>84</v>
      </c>
      <c r="AW166" s="14" t="s">
        <v>32</v>
      </c>
      <c r="AX166" s="14" t="s">
        <v>76</v>
      </c>
      <c r="AY166" s="196" t="s">
        <v>135</v>
      </c>
    </row>
    <row r="167" s="14" customFormat="1">
      <c r="A167" s="14"/>
      <c r="B167" s="195"/>
      <c r="C167" s="14"/>
      <c r="D167" s="187" t="s">
        <v>143</v>
      </c>
      <c r="E167" s="196" t="s">
        <v>1</v>
      </c>
      <c r="F167" s="197" t="s">
        <v>202</v>
      </c>
      <c r="G167" s="14"/>
      <c r="H167" s="196" t="s">
        <v>1</v>
      </c>
      <c r="I167" s="198"/>
      <c r="J167" s="14"/>
      <c r="K167" s="14"/>
      <c r="L167" s="195"/>
      <c r="M167" s="199"/>
      <c r="N167" s="200"/>
      <c r="O167" s="200"/>
      <c r="P167" s="200"/>
      <c r="Q167" s="200"/>
      <c r="R167" s="200"/>
      <c r="S167" s="200"/>
      <c r="T167" s="20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6" t="s">
        <v>143</v>
      </c>
      <c r="AU167" s="196" t="s">
        <v>86</v>
      </c>
      <c r="AV167" s="14" t="s">
        <v>84</v>
      </c>
      <c r="AW167" s="14" t="s">
        <v>32</v>
      </c>
      <c r="AX167" s="14" t="s">
        <v>76</v>
      </c>
      <c r="AY167" s="196" t="s">
        <v>135</v>
      </c>
    </row>
    <row r="168" s="13" customFormat="1">
      <c r="A168" s="13"/>
      <c r="B168" s="186"/>
      <c r="C168" s="13"/>
      <c r="D168" s="187" t="s">
        <v>143</v>
      </c>
      <c r="E168" s="188" t="s">
        <v>1</v>
      </c>
      <c r="F168" s="189" t="s">
        <v>203</v>
      </c>
      <c r="G168" s="13"/>
      <c r="H168" s="190">
        <v>0.83299999999999996</v>
      </c>
      <c r="I168" s="191"/>
      <c r="J168" s="13"/>
      <c r="K168" s="13"/>
      <c r="L168" s="186"/>
      <c r="M168" s="192"/>
      <c r="N168" s="193"/>
      <c r="O168" s="193"/>
      <c r="P168" s="193"/>
      <c r="Q168" s="193"/>
      <c r="R168" s="193"/>
      <c r="S168" s="193"/>
      <c r="T168" s="19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8" t="s">
        <v>143</v>
      </c>
      <c r="AU168" s="188" t="s">
        <v>86</v>
      </c>
      <c r="AV168" s="13" t="s">
        <v>86</v>
      </c>
      <c r="AW168" s="13" t="s">
        <v>32</v>
      </c>
      <c r="AX168" s="13" t="s">
        <v>76</v>
      </c>
      <c r="AY168" s="188" t="s">
        <v>135</v>
      </c>
    </row>
    <row r="169" s="14" customFormat="1">
      <c r="A169" s="14"/>
      <c r="B169" s="195"/>
      <c r="C169" s="14"/>
      <c r="D169" s="187" t="s">
        <v>143</v>
      </c>
      <c r="E169" s="196" t="s">
        <v>1</v>
      </c>
      <c r="F169" s="197" t="s">
        <v>204</v>
      </c>
      <c r="G169" s="14"/>
      <c r="H169" s="196" t="s">
        <v>1</v>
      </c>
      <c r="I169" s="198"/>
      <c r="J169" s="14"/>
      <c r="K169" s="14"/>
      <c r="L169" s="195"/>
      <c r="M169" s="199"/>
      <c r="N169" s="200"/>
      <c r="O169" s="200"/>
      <c r="P169" s="200"/>
      <c r="Q169" s="200"/>
      <c r="R169" s="200"/>
      <c r="S169" s="200"/>
      <c r="T169" s="20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6" t="s">
        <v>143</v>
      </c>
      <c r="AU169" s="196" t="s">
        <v>86</v>
      </c>
      <c r="AV169" s="14" t="s">
        <v>84</v>
      </c>
      <c r="AW169" s="14" t="s">
        <v>32</v>
      </c>
      <c r="AX169" s="14" t="s">
        <v>76</v>
      </c>
      <c r="AY169" s="196" t="s">
        <v>135</v>
      </c>
    </row>
    <row r="170" s="13" customFormat="1">
      <c r="A170" s="13"/>
      <c r="B170" s="186"/>
      <c r="C170" s="13"/>
      <c r="D170" s="187" t="s">
        <v>143</v>
      </c>
      <c r="E170" s="188" t="s">
        <v>1</v>
      </c>
      <c r="F170" s="189" t="s">
        <v>205</v>
      </c>
      <c r="G170" s="13"/>
      <c r="H170" s="190">
        <v>1.7330000000000001</v>
      </c>
      <c r="I170" s="191"/>
      <c r="J170" s="13"/>
      <c r="K170" s="13"/>
      <c r="L170" s="186"/>
      <c r="M170" s="192"/>
      <c r="N170" s="193"/>
      <c r="O170" s="193"/>
      <c r="P170" s="193"/>
      <c r="Q170" s="193"/>
      <c r="R170" s="193"/>
      <c r="S170" s="193"/>
      <c r="T170" s="19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8" t="s">
        <v>143</v>
      </c>
      <c r="AU170" s="188" t="s">
        <v>86</v>
      </c>
      <c r="AV170" s="13" t="s">
        <v>86</v>
      </c>
      <c r="AW170" s="13" t="s">
        <v>32</v>
      </c>
      <c r="AX170" s="13" t="s">
        <v>76</v>
      </c>
      <c r="AY170" s="188" t="s">
        <v>135</v>
      </c>
    </row>
    <row r="171" s="14" customFormat="1">
      <c r="A171" s="14"/>
      <c r="B171" s="195"/>
      <c r="C171" s="14"/>
      <c r="D171" s="187" t="s">
        <v>143</v>
      </c>
      <c r="E171" s="196" t="s">
        <v>1</v>
      </c>
      <c r="F171" s="197" t="s">
        <v>206</v>
      </c>
      <c r="G171" s="14"/>
      <c r="H171" s="196" t="s">
        <v>1</v>
      </c>
      <c r="I171" s="198"/>
      <c r="J171" s="14"/>
      <c r="K171" s="14"/>
      <c r="L171" s="195"/>
      <c r="M171" s="199"/>
      <c r="N171" s="200"/>
      <c r="O171" s="200"/>
      <c r="P171" s="200"/>
      <c r="Q171" s="200"/>
      <c r="R171" s="200"/>
      <c r="S171" s="200"/>
      <c r="T171" s="20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6" t="s">
        <v>143</v>
      </c>
      <c r="AU171" s="196" t="s">
        <v>86</v>
      </c>
      <c r="AV171" s="14" t="s">
        <v>84</v>
      </c>
      <c r="AW171" s="14" t="s">
        <v>32</v>
      </c>
      <c r="AX171" s="14" t="s">
        <v>76</v>
      </c>
      <c r="AY171" s="196" t="s">
        <v>135</v>
      </c>
    </row>
    <row r="172" s="13" customFormat="1">
      <c r="A172" s="13"/>
      <c r="B172" s="186"/>
      <c r="C172" s="13"/>
      <c r="D172" s="187" t="s">
        <v>143</v>
      </c>
      <c r="E172" s="188" t="s">
        <v>1</v>
      </c>
      <c r="F172" s="189" t="s">
        <v>207</v>
      </c>
      <c r="G172" s="13"/>
      <c r="H172" s="190">
        <v>0.23499999999999999</v>
      </c>
      <c r="I172" s="191"/>
      <c r="J172" s="13"/>
      <c r="K172" s="13"/>
      <c r="L172" s="186"/>
      <c r="M172" s="192"/>
      <c r="N172" s="193"/>
      <c r="O172" s="193"/>
      <c r="P172" s="193"/>
      <c r="Q172" s="193"/>
      <c r="R172" s="193"/>
      <c r="S172" s="193"/>
      <c r="T172" s="19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8" t="s">
        <v>143</v>
      </c>
      <c r="AU172" s="188" t="s">
        <v>86</v>
      </c>
      <c r="AV172" s="13" t="s">
        <v>86</v>
      </c>
      <c r="AW172" s="13" t="s">
        <v>32</v>
      </c>
      <c r="AX172" s="13" t="s">
        <v>76</v>
      </c>
      <c r="AY172" s="188" t="s">
        <v>135</v>
      </c>
    </row>
    <row r="173" s="14" customFormat="1">
      <c r="A173" s="14"/>
      <c r="B173" s="195"/>
      <c r="C173" s="14"/>
      <c r="D173" s="187" t="s">
        <v>143</v>
      </c>
      <c r="E173" s="196" t="s">
        <v>1</v>
      </c>
      <c r="F173" s="197" t="s">
        <v>208</v>
      </c>
      <c r="G173" s="14"/>
      <c r="H173" s="196" t="s">
        <v>1</v>
      </c>
      <c r="I173" s="198"/>
      <c r="J173" s="14"/>
      <c r="K173" s="14"/>
      <c r="L173" s="195"/>
      <c r="M173" s="199"/>
      <c r="N173" s="200"/>
      <c r="O173" s="200"/>
      <c r="P173" s="200"/>
      <c r="Q173" s="200"/>
      <c r="R173" s="200"/>
      <c r="S173" s="200"/>
      <c r="T173" s="20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6" t="s">
        <v>143</v>
      </c>
      <c r="AU173" s="196" t="s">
        <v>86</v>
      </c>
      <c r="AV173" s="14" t="s">
        <v>84</v>
      </c>
      <c r="AW173" s="14" t="s">
        <v>32</v>
      </c>
      <c r="AX173" s="14" t="s">
        <v>76</v>
      </c>
      <c r="AY173" s="196" t="s">
        <v>135</v>
      </c>
    </row>
    <row r="174" s="14" customFormat="1">
      <c r="A174" s="14"/>
      <c r="B174" s="195"/>
      <c r="C174" s="14"/>
      <c r="D174" s="187" t="s">
        <v>143</v>
      </c>
      <c r="E174" s="196" t="s">
        <v>1</v>
      </c>
      <c r="F174" s="197" t="s">
        <v>209</v>
      </c>
      <c r="G174" s="14"/>
      <c r="H174" s="196" t="s">
        <v>1</v>
      </c>
      <c r="I174" s="198"/>
      <c r="J174" s="14"/>
      <c r="K174" s="14"/>
      <c r="L174" s="195"/>
      <c r="M174" s="199"/>
      <c r="N174" s="200"/>
      <c r="O174" s="200"/>
      <c r="P174" s="200"/>
      <c r="Q174" s="200"/>
      <c r="R174" s="200"/>
      <c r="S174" s="200"/>
      <c r="T174" s="20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6" t="s">
        <v>143</v>
      </c>
      <c r="AU174" s="196" t="s">
        <v>86</v>
      </c>
      <c r="AV174" s="14" t="s">
        <v>84</v>
      </c>
      <c r="AW174" s="14" t="s">
        <v>32</v>
      </c>
      <c r="AX174" s="14" t="s">
        <v>76</v>
      </c>
      <c r="AY174" s="196" t="s">
        <v>135</v>
      </c>
    </row>
    <row r="175" s="13" customFormat="1">
      <c r="A175" s="13"/>
      <c r="B175" s="186"/>
      <c r="C175" s="13"/>
      <c r="D175" s="187" t="s">
        <v>143</v>
      </c>
      <c r="E175" s="188" t="s">
        <v>1</v>
      </c>
      <c r="F175" s="189" t="s">
        <v>210</v>
      </c>
      <c r="G175" s="13"/>
      <c r="H175" s="190">
        <v>1.2490000000000001</v>
      </c>
      <c r="I175" s="191"/>
      <c r="J175" s="13"/>
      <c r="K175" s="13"/>
      <c r="L175" s="186"/>
      <c r="M175" s="192"/>
      <c r="N175" s="193"/>
      <c r="O175" s="193"/>
      <c r="P175" s="193"/>
      <c r="Q175" s="193"/>
      <c r="R175" s="193"/>
      <c r="S175" s="193"/>
      <c r="T175" s="19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8" t="s">
        <v>143</v>
      </c>
      <c r="AU175" s="188" t="s">
        <v>86</v>
      </c>
      <c r="AV175" s="13" t="s">
        <v>86</v>
      </c>
      <c r="AW175" s="13" t="s">
        <v>32</v>
      </c>
      <c r="AX175" s="13" t="s">
        <v>76</v>
      </c>
      <c r="AY175" s="188" t="s">
        <v>135</v>
      </c>
    </row>
    <row r="176" s="15" customFormat="1">
      <c r="A176" s="15"/>
      <c r="B176" s="202"/>
      <c r="C176" s="15"/>
      <c r="D176" s="187" t="s">
        <v>143</v>
      </c>
      <c r="E176" s="203" t="s">
        <v>1</v>
      </c>
      <c r="F176" s="204" t="s">
        <v>149</v>
      </c>
      <c r="G176" s="15"/>
      <c r="H176" s="205">
        <v>4.0499999999999998</v>
      </c>
      <c r="I176" s="206"/>
      <c r="J176" s="15"/>
      <c r="K176" s="15"/>
      <c r="L176" s="202"/>
      <c r="M176" s="207"/>
      <c r="N176" s="208"/>
      <c r="O176" s="208"/>
      <c r="P176" s="208"/>
      <c r="Q176" s="208"/>
      <c r="R176" s="208"/>
      <c r="S176" s="208"/>
      <c r="T176" s="20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03" t="s">
        <v>143</v>
      </c>
      <c r="AU176" s="203" t="s">
        <v>86</v>
      </c>
      <c r="AV176" s="15" t="s">
        <v>96</v>
      </c>
      <c r="AW176" s="15" t="s">
        <v>32</v>
      </c>
      <c r="AX176" s="15" t="s">
        <v>84</v>
      </c>
      <c r="AY176" s="203" t="s">
        <v>135</v>
      </c>
    </row>
    <row r="177" s="2" customFormat="1" ht="24.15" customHeight="1">
      <c r="A177" s="38"/>
      <c r="B177" s="172"/>
      <c r="C177" s="173" t="s">
        <v>211</v>
      </c>
      <c r="D177" s="173" t="s">
        <v>137</v>
      </c>
      <c r="E177" s="174" t="s">
        <v>212</v>
      </c>
      <c r="F177" s="175" t="s">
        <v>213</v>
      </c>
      <c r="G177" s="176" t="s">
        <v>140</v>
      </c>
      <c r="H177" s="177">
        <v>9.4260000000000002</v>
      </c>
      <c r="I177" s="178"/>
      <c r="J177" s="179">
        <f>ROUND(I177*H177,2)</f>
        <v>0</v>
      </c>
      <c r="K177" s="175" t="s">
        <v>141</v>
      </c>
      <c r="L177" s="39"/>
      <c r="M177" s="180" t="s">
        <v>1</v>
      </c>
      <c r="N177" s="181" t="s">
        <v>41</v>
      </c>
      <c r="O177" s="77"/>
      <c r="P177" s="182">
        <f>O177*H177</f>
        <v>0</v>
      </c>
      <c r="Q177" s="182">
        <v>0.025190000000000001</v>
      </c>
      <c r="R177" s="182">
        <f>Q177*H177</f>
        <v>0.23744094000000002</v>
      </c>
      <c r="S177" s="182">
        <v>0</v>
      </c>
      <c r="T177" s="18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4" t="s">
        <v>96</v>
      </c>
      <c r="AT177" s="184" t="s">
        <v>137</v>
      </c>
      <c r="AU177" s="184" t="s">
        <v>86</v>
      </c>
      <c r="AY177" s="19" t="s">
        <v>135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9" t="s">
        <v>84</v>
      </c>
      <c r="BK177" s="185">
        <f>ROUND(I177*H177,2)</f>
        <v>0</v>
      </c>
      <c r="BL177" s="19" t="s">
        <v>96</v>
      </c>
      <c r="BM177" s="184" t="s">
        <v>214</v>
      </c>
    </row>
    <row r="178" s="14" customFormat="1">
      <c r="A178" s="14"/>
      <c r="B178" s="195"/>
      <c r="C178" s="14"/>
      <c r="D178" s="187" t="s">
        <v>143</v>
      </c>
      <c r="E178" s="196" t="s">
        <v>1</v>
      </c>
      <c r="F178" s="197" t="s">
        <v>200</v>
      </c>
      <c r="G178" s="14"/>
      <c r="H178" s="196" t="s">
        <v>1</v>
      </c>
      <c r="I178" s="198"/>
      <c r="J178" s="14"/>
      <c r="K178" s="14"/>
      <c r="L178" s="195"/>
      <c r="M178" s="199"/>
      <c r="N178" s="200"/>
      <c r="O178" s="200"/>
      <c r="P178" s="200"/>
      <c r="Q178" s="200"/>
      <c r="R178" s="200"/>
      <c r="S178" s="200"/>
      <c r="T178" s="20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6" t="s">
        <v>143</v>
      </c>
      <c r="AU178" s="196" t="s">
        <v>86</v>
      </c>
      <c r="AV178" s="14" t="s">
        <v>84</v>
      </c>
      <c r="AW178" s="14" t="s">
        <v>32</v>
      </c>
      <c r="AX178" s="14" t="s">
        <v>76</v>
      </c>
      <c r="AY178" s="196" t="s">
        <v>135</v>
      </c>
    </row>
    <row r="179" s="14" customFormat="1">
      <c r="A179" s="14"/>
      <c r="B179" s="195"/>
      <c r="C179" s="14"/>
      <c r="D179" s="187" t="s">
        <v>143</v>
      </c>
      <c r="E179" s="196" t="s">
        <v>1</v>
      </c>
      <c r="F179" s="197" t="s">
        <v>201</v>
      </c>
      <c r="G179" s="14"/>
      <c r="H179" s="196" t="s">
        <v>1</v>
      </c>
      <c r="I179" s="198"/>
      <c r="J179" s="14"/>
      <c r="K179" s="14"/>
      <c r="L179" s="195"/>
      <c r="M179" s="199"/>
      <c r="N179" s="200"/>
      <c r="O179" s="200"/>
      <c r="P179" s="200"/>
      <c r="Q179" s="200"/>
      <c r="R179" s="200"/>
      <c r="S179" s="200"/>
      <c r="T179" s="20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6" t="s">
        <v>143</v>
      </c>
      <c r="AU179" s="196" t="s">
        <v>86</v>
      </c>
      <c r="AV179" s="14" t="s">
        <v>84</v>
      </c>
      <c r="AW179" s="14" t="s">
        <v>32</v>
      </c>
      <c r="AX179" s="14" t="s">
        <v>76</v>
      </c>
      <c r="AY179" s="196" t="s">
        <v>135</v>
      </c>
    </row>
    <row r="180" s="14" customFormat="1">
      <c r="A180" s="14"/>
      <c r="B180" s="195"/>
      <c r="C180" s="14"/>
      <c r="D180" s="187" t="s">
        <v>143</v>
      </c>
      <c r="E180" s="196" t="s">
        <v>1</v>
      </c>
      <c r="F180" s="197" t="s">
        <v>202</v>
      </c>
      <c r="G180" s="14"/>
      <c r="H180" s="196" t="s">
        <v>1</v>
      </c>
      <c r="I180" s="198"/>
      <c r="J180" s="14"/>
      <c r="K180" s="14"/>
      <c r="L180" s="195"/>
      <c r="M180" s="199"/>
      <c r="N180" s="200"/>
      <c r="O180" s="200"/>
      <c r="P180" s="200"/>
      <c r="Q180" s="200"/>
      <c r="R180" s="200"/>
      <c r="S180" s="200"/>
      <c r="T180" s="20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6" t="s">
        <v>143</v>
      </c>
      <c r="AU180" s="196" t="s">
        <v>86</v>
      </c>
      <c r="AV180" s="14" t="s">
        <v>84</v>
      </c>
      <c r="AW180" s="14" t="s">
        <v>32</v>
      </c>
      <c r="AX180" s="14" t="s">
        <v>76</v>
      </c>
      <c r="AY180" s="196" t="s">
        <v>135</v>
      </c>
    </row>
    <row r="181" s="13" customFormat="1">
      <c r="A181" s="13"/>
      <c r="B181" s="186"/>
      <c r="C181" s="13"/>
      <c r="D181" s="187" t="s">
        <v>143</v>
      </c>
      <c r="E181" s="188" t="s">
        <v>1</v>
      </c>
      <c r="F181" s="189" t="s">
        <v>215</v>
      </c>
      <c r="G181" s="13"/>
      <c r="H181" s="190">
        <v>3.23</v>
      </c>
      <c r="I181" s="191"/>
      <c r="J181" s="13"/>
      <c r="K181" s="13"/>
      <c r="L181" s="186"/>
      <c r="M181" s="192"/>
      <c r="N181" s="193"/>
      <c r="O181" s="193"/>
      <c r="P181" s="193"/>
      <c r="Q181" s="193"/>
      <c r="R181" s="193"/>
      <c r="S181" s="193"/>
      <c r="T181" s="19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8" t="s">
        <v>143</v>
      </c>
      <c r="AU181" s="188" t="s">
        <v>86</v>
      </c>
      <c r="AV181" s="13" t="s">
        <v>86</v>
      </c>
      <c r="AW181" s="13" t="s">
        <v>32</v>
      </c>
      <c r="AX181" s="13" t="s">
        <v>76</v>
      </c>
      <c r="AY181" s="188" t="s">
        <v>135</v>
      </c>
    </row>
    <row r="182" s="14" customFormat="1">
      <c r="A182" s="14"/>
      <c r="B182" s="195"/>
      <c r="C182" s="14"/>
      <c r="D182" s="187" t="s">
        <v>143</v>
      </c>
      <c r="E182" s="196" t="s">
        <v>1</v>
      </c>
      <c r="F182" s="197" t="s">
        <v>204</v>
      </c>
      <c r="G182" s="14"/>
      <c r="H182" s="196" t="s">
        <v>1</v>
      </c>
      <c r="I182" s="198"/>
      <c r="J182" s="14"/>
      <c r="K182" s="14"/>
      <c r="L182" s="195"/>
      <c r="M182" s="199"/>
      <c r="N182" s="200"/>
      <c r="O182" s="200"/>
      <c r="P182" s="200"/>
      <c r="Q182" s="200"/>
      <c r="R182" s="200"/>
      <c r="S182" s="200"/>
      <c r="T182" s="20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6" t="s">
        <v>143</v>
      </c>
      <c r="AU182" s="196" t="s">
        <v>86</v>
      </c>
      <c r="AV182" s="14" t="s">
        <v>84</v>
      </c>
      <c r="AW182" s="14" t="s">
        <v>32</v>
      </c>
      <c r="AX182" s="14" t="s">
        <v>76</v>
      </c>
      <c r="AY182" s="196" t="s">
        <v>135</v>
      </c>
    </row>
    <row r="183" s="13" customFormat="1">
      <c r="A183" s="13"/>
      <c r="B183" s="186"/>
      <c r="C183" s="13"/>
      <c r="D183" s="187" t="s">
        <v>143</v>
      </c>
      <c r="E183" s="188" t="s">
        <v>1</v>
      </c>
      <c r="F183" s="189" t="s">
        <v>216</v>
      </c>
      <c r="G183" s="13"/>
      <c r="H183" s="190">
        <v>2.835</v>
      </c>
      <c r="I183" s="191"/>
      <c r="J183" s="13"/>
      <c r="K183" s="13"/>
      <c r="L183" s="186"/>
      <c r="M183" s="192"/>
      <c r="N183" s="193"/>
      <c r="O183" s="193"/>
      <c r="P183" s="193"/>
      <c r="Q183" s="193"/>
      <c r="R183" s="193"/>
      <c r="S183" s="193"/>
      <c r="T183" s="19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8" t="s">
        <v>143</v>
      </c>
      <c r="AU183" s="188" t="s">
        <v>86</v>
      </c>
      <c r="AV183" s="13" t="s">
        <v>86</v>
      </c>
      <c r="AW183" s="13" t="s">
        <v>32</v>
      </c>
      <c r="AX183" s="13" t="s">
        <v>76</v>
      </c>
      <c r="AY183" s="188" t="s">
        <v>135</v>
      </c>
    </row>
    <row r="184" s="14" customFormat="1">
      <c r="A184" s="14"/>
      <c r="B184" s="195"/>
      <c r="C184" s="14"/>
      <c r="D184" s="187" t="s">
        <v>143</v>
      </c>
      <c r="E184" s="196" t="s">
        <v>1</v>
      </c>
      <c r="F184" s="197" t="s">
        <v>206</v>
      </c>
      <c r="G184" s="14"/>
      <c r="H184" s="196" t="s">
        <v>1</v>
      </c>
      <c r="I184" s="198"/>
      <c r="J184" s="14"/>
      <c r="K184" s="14"/>
      <c r="L184" s="195"/>
      <c r="M184" s="199"/>
      <c r="N184" s="200"/>
      <c r="O184" s="200"/>
      <c r="P184" s="200"/>
      <c r="Q184" s="200"/>
      <c r="R184" s="200"/>
      <c r="S184" s="200"/>
      <c r="T184" s="20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6" t="s">
        <v>143</v>
      </c>
      <c r="AU184" s="196" t="s">
        <v>86</v>
      </c>
      <c r="AV184" s="14" t="s">
        <v>84</v>
      </c>
      <c r="AW184" s="14" t="s">
        <v>32</v>
      </c>
      <c r="AX184" s="14" t="s">
        <v>76</v>
      </c>
      <c r="AY184" s="196" t="s">
        <v>135</v>
      </c>
    </row>
    <row r="185" s="13" customFormat="1">
      <c r="A185" s="13"/>
      <c r="B185" s="186"/>
      <c r="C185" s="13"/>
      <c r="D185" s="187" t="s">
        <v>143</v>
      </c>
      <c r="E185" s="188" t="s">
        <v>1</v>
      </c>
      <c r="F185" s="189" t="s">
        <v>217</v>
      </c>
      <c r="G185" s="13"/>
      <c r="H185" s="190">
        <v>0.91200000000000003</v>
      </c>
      <c r="I185" s="191"/>
      <c r="J185" s="13"/>
      <c r="K185" s="13"/>
      <c r="L185" s="186"/>
      <c r="M185" s="192"/>
      <c r="N185" s="193"/>
      <c r="O185" s="193"/>
      <c r="P185" s="193"/>
      <c r="Q185" s="193"/>
      <c r="R185" s="193"/>
      <c r="S185" s="193"/>
      <c r="T185" s="19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8" t="s">
        <v>143</v>
      </c>
      <c r="AU185" s="188" t="s">
        <v>86</v>
      </c>
      <c r="AV185" s="13" t="s">
        <v>86</v>
      </c>
      <c r="AW185" s="13" t="s">
        <v>32</v>
      </c>
      <c r="AX185" s="13" t="s">
        <v>76</v>
      </c>
      <c r="AY185" s="188" t="s">
        <v>135</v>
      </c>
    </row>
    <row r="186" s="14" customFormat="1">
      <c r="A186" s="14"/>
      <c r="B186" s="195"/>
      <c r="C186" s="14"/>
      <c r="D186" s="187" t="s">
        <v>143</v>
      </c>
      <c r="E186" s="196" t="s">
        <v>1</v>
      </c>
      <c r="F186" s="197" t="s">
        <v>208</v>
      </c>
      <c r="G186" s="14"/>
      <c r="H186" s="196" t="s">
        <v>1</v>
      </c>
      <c r="I186" s="198"/>
      <c r="J186" s="14"/>
      <c r="K186" s="14"/>
      <c r="L186" s="195"/>
      <c r="M186" s="199"/>
      <c r="N186" s="200"/>
      <c r="O186" s="200"/>
      <c r="P186" s="200"/>
      <c r="Q186" s="200"/>
      <c r="R186" s="200"/>
      <c r="S186" s="200"/>
      <c r="T186" s="20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6" t="s">
        <v>143</v>
      </c>
      <c r="AU186" s="196" t="s">
        <v>86</v>
      </c>
      <c r="AV186" s="14" t="s">
        <v>84</v>
      </c>
      <c r="AW186" s="14" t="s">
        <v>32</v>
      </c>
      <c r="AX186" s="14" t="s">
        <v>76</v>
      </c>
      <c r="AY186" s="196" t="s">
        <v>135</v>
      </c>
    </row>
    <row r="187" s="14" customFormat="1">
      <c r="A187" s="14"/>
      <c r="B187" s="195"/>
      <c r="C187" s="14"/>
      <c r="D187" s="187" t="s">
        <v>143</v>
      </c>
      <c r="E187" s="196" t="s">
        <v>1</v>
      </c>
      <c r="F187" s="197" t="s">
        <v>209</v>
      </c>
      <c r="G187" s="14"/>
      <c r="H187" s="196" t="s">
        <v>1</v>
      </c>
      <c r="I187" s="198"/>
      <c r="J187" s="14"/>
      <c r="K187" s="14"/>
      <c r="L187" s="195"/>
      <c r="M187" s="199"/>
      <c r="N187" s="200"/>
      <c r="O187" s="200"/>
      <c r="P187" s="200"/>
      <c r="Q187" s="200"/>
      <c r="R187" s="200"/>
      <c r="S187" s="200"/>
      <c r="T187" s="20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6" t="s">
        <v>143</v>
      </c>
      <c r="AU187" s="196" t="s">
        <v>86</v>
      </c>
      <c r="AV187" s="14" t="s">
        <v>84</v>
      </c>
      <c r="AW187" s="14" t="s">
        <v>32</v>
      </c>
      <c r="AX187" s="14" t="s">
        <v>76</v>
      </c>
      <c r="AY187" s="196" t="s">
        <v>135</v>
      </c>
    </row>
    <row r="188" s="13" customFormat="1">
      <c r="A188" s="13"/>
      <c r="B188" s="186"/>
      <c r="C188" s="13"/>
      <c r="D188" s="187" t="s">
        <v>143</v>
      </c>
      <c r="E188" s="188" t="s">
        <v>1</v>
      </c>
      <c r="F188" s="189" t="s">
        <v>218</v>
      </c>
      <c r="G188" s="13"/>
      <c r="H188" s="190">
        <v>2.4489999999999998</v>
      </c>
      <c r="I188" s="191"/>
      <c r="J188" s="13"/>
      <c r="K188" s="13"/>
      <c r="L188" s="186"/>
      <c r="M188" s="192"/>
      <c r="N188" s="193"/>
      <c r="O188" s="193"/>
      <c r="P188" s="193"/>
      <c r="Q188" s="193"/>
      <c r="R188" s="193"/>
      <c r="S188" s="193"/>
      <c r="T188" s="19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8" t="s">
        <v>143</v>
      </c>
      <c r="AU188" s="188" t="s">
        <v>86</v>
      </c>
      <c r="AV188" s="13" t="s">
        <v>86</v>
      </c>
      <c r="AW188" s="13" t="s">
        <v>32</v>
      </c>
      <c r="AX188" s="13" t="s">
        <v>76</v>
      </c>
      <c r="AY188" s="188" t="s">
        <v>135</v>
      </c>
    </row>
    <row r="189" s="15" customFormat="1">
      <c r="A189" s="15"/>
      <c r="B189" s="202"/>
      <c r="C189" s="15"/>
      <c r="D189" s="187" t="s">
        <v>143</v>
      </c>
      <c r="E189" s="203" t="s">
        <v>1</v>
      </c>
      <c r="F189" s="204" t="s">
        <v>149</v>
      </c>
      <c r="G189" s="15"/>
      <c r="H189" s="205">
        <v>9.4260000000000002</v>
      </c>
      <c r="I189" s="206"/>
      <c r="J189" s="15"/>
      <c r="K189" s="15"/>
      <c r="L189" s="202"/>
      <c r="M189" s="207"/>
      <c r="N189" s="208"/>
      <c r="O189" s="208"/>
      <c r="P189" s="208"/>
      <c r="Q189" s="208"/>
      <c r="R189" s="208"/>
      <c r="S189" s="208"/>
      <c r="T189" s="20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3" t="s">
        <v>143</v>
      </c>
      <c r="AU189" s="203" t="s">
        <v>86</v>
      </c>
      <c r="AV189" s="15" t="s">
        <v>96</v>
      </c>
      <c r="AW189" s="15" t="s">
        <v>32</v>
      </c>
      <c r="AX189" s="15" t="s">
        <v>84</v>
      </c>
      <c r="AY189" s="203" t="s">
        <v>135</v>
      </c>
    </row>
    <row r="190" s="2" customFormat="1" ht="24.15" customHeight="1">
      <c r="A190" s="38"/>
      <c r="B190" s="172"/>
      <c r="C190" s="173" t="s">
        <v>219</v>
      </c>
      <c r="D190" s="173" t="s">
        <v>137</v>
      </c>
      <c r="E190" s="174" t="s">
        <v>220</v>
      </c>
      <c r="F190" s="175" t="s">
        <v>221</v>
      </c>
      <c r="G190" s="176" t="s">
        <v>140</v>
      </c>
      <c r="H190" s="177">
        <v>9.4260000000000002</v>
      </c>
      <c r="I190" s="178"/>
      <c r="J190" s="179">
        <f>ROUND(I190*H190,2)</f>
        <v>0</v>
      </c>
      <c r="K190" s="175" t="s">
        <v>141</v>
      </c>
      <c r="L190" s="39"/>
      <c r="M190" s="180" t="s">
        <v>1</v>
      </c>
      <c r="N190" s="181" t="s">
        <v>41</v>
      </c>
      <c r="O190" s="77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4" t="s">
        <v>96</v>
      </c>
      <c r="AT190" s="184" t="s">
        <v>137</v>
      </c>
      <c r="AU190" s="184" t="s">
        <v>86</v>
      </c>
      <c r="AY190" s="19" t="s">
        <v>135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9" t="s">
        <v>84</v>
      </c>
      <c r="BK190" s="185">
        <f>ROUND(I190*H190,2)</f>
        <v>0</v>
      </c>
      <c r="BL190" s="19" t="s">
        <v>96</v>
      </c>
      <c r="BM190" s="184" t="s">
        <v>222</v>
      </c>
    </row>
    <row r="191" s="2" customFormat="1" ht="21.75" customHeight="1">
      <c r="A191" s="38"/>
      <c r="B191" s="172"/>
      <c r="C191" s="173" t="s">
        <v>223</v>
      </c>
      <c r="D191" s="173" t="s">
        <v>137</v>
      </c>
      <c r="E191" s="174" t="s">
        <v>224</v>
      </c>
      <c r="F191" s="175" t="s">
        <v>225</v>
      </c>
      <c r="G191" s="176" t="s">
        <v>226</v>
      </c>
      <c r="H191" s="177">
        <v>0.47599999999999998</v>
      </c>
      <c r="I191" s="178"/>
      <c r="J191" s="179">
        <f>ROUND(I191*H191,2)</f>
        <v>0</v>
      </c>
      <c r="K191" s="175" t="s">
        <v>1</v>
      </c>
      <c r="L191" s="39"/>
      <c r="M191" s="180" t="s">
        <v>1</v>
      </c>
      <c r="N191" s="181" t="s">
        <v>41</v>
      </c>
      <c r="O191" s="77"/>
      <c r="P191" s="182">
        <f>O191*H191</f>
        <v>0</v>
      </c>
      <c r="Q191" s="182">
        <v>1.07636</v>
      </c>
      <c r="R191" s="182">
        <f>Q191*H191</f>
        <v>0.51234735999999992</v>
      </c>
      <c r="S191" s="182">
        <v>0</v>
      </c>
      <c r="T191" s="18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4" t="s">
        <v>96</v>
      </c>
      <c r="AT191" s="184" t="s">
        <v>137</v>
      </c>
      <c r="AU191" s="184" t="s">
        <v>86</v>
      </c>
      <c r="AY191" s="19" t="s">
        <v>135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9" t="s">
        <v>84</v>
      </c>
      <c r="BK191" s="185">
        <f>ROUND(I191*H191,2)</f>
        <v>0</v>
      </c>
      <c r="BL191" s="19" t="s">
        <v>96</v>
      </c>
      <c r="BM191" s="184" t="s">
        <v>227</v>
      </c>
    </row>
    <row r="192" s="14" customFormat="1">
      <c r="A192" s="14"/>
      <c r="B192" s="195"/>
      <c r="C192" s="14"/>
      <c r="D192" s="187" t="s">
        <v>143</v>
      </c>
      <c r="E192" s="196" t="s">
        <v>1</v>
      </c>
      <c r="F192" s="197" t="s">
        <v>228</v>
      </c>
      <c r="G192" s="14"/>
      <c r="H192" s="196" t="s">
        <v>1</v>
      </c>
      <c r="I192" s="198"/>
      <c r="J192" s="14"/>
      <c r="K192" s="14"/>
      <c r="L192" s="195"/>
      <c r="M192" s="199"/>
      <c r="N192" s="200"/>
      <c r="O192" s="200"/>
      <c r="P192" s="200"/>
      <c r="Q192" s="200"/>
      <c r="R192" s="200"/>
      <c r="S192" s="200"/>
      <c r="T192" s="20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6" t="s">
        <v>143</v>
      </c>
      <c r="AU192" s="196" t="s">
        <v>86</v>
      </c>
      <c r="AV192" s="14" t="s">
        <v>84</v>
      </c>
      <c r="AW192" s="14" t="s">
        <v>32</v>
      </c>
      <c r="AX192" s="14" t="s">
        <v>76</v>
      </c>
      <c r="AY192" s="196" t="s">
        <v>135</v>
      </c>
    </row>
    <row r="193" s="14" customFormat="1">
      <c r="A193" s="14"/>
      <c r="B193" s="195"/>
      <c r="C193" s="14"/>
      <c r="D193" s="187" t="s">
        <v>143</v>
      </c>
      <c r="E193" s="196" t="s">
        <v>1</v>
      </c>
      <c r="F193" s="197" t="s">
        <v>200</v>
      </c>
      <c r="G193" s="14"/>
      <c r="H193" s="196" t="s">
        <v>1</v>
      </c>
      <c r="I193" s="198"/>
      <c r="J193" s="14"/>
      <c r="K193" s="14"/>
      <c r="L193" s="195"/>
      <c r="M193" s="199"/>
      <c r="N193" s="200"/>
      <c r="O193" s="200"/>
      <c r="P193" s="200"/>
      <c r="Q193" s="200"/>
      <c r="R193" s="200"/>
      <c r="S193" s="200"/>
      <c r="T193" s="20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6" t="s">
        <v>143</v>
      </c>
      <c r="AU193" s="196" t="s">
        <v>86</v>
      </c>
      <c r="AV193" s="14" t="s">
        <v>84</v>
      </c>
      <c r="AW193" s="14" t="s">
        <v>32</v>
      </c>
      <c r="AX193" s="14" t="s">
        <v>76</v>
      </c>
      <c r="AY193" s="196" t="s">
        <v>135</v>
      </c>
    </row>
    <row r="194" s="14" customFormat="1">
      <c r="A194" s="14"/>
      <c r="B194" s="195"/>
      <c r="C194" s="14"/>
      <c r="D194" s="187" t="s">
        <v>143</v>
      </c>
      <c r="E194" s="196" t="s">
        <v>1</v>
      </c>
      <c r="F194" s="197" t="s">
        <v>201</v>
      </c>
      <c r="G194" s="14"/>
      <c r="H194" s="196" t="s">
        <v>1</v>
      </c>
      <c r="I194" s="198"/>
      <c r="J194" s="14"/>
      <c r="K194" s="14"/>
      <c r="L194" s="195"/>
      <c r="M194" s="199"/>
      <c r="N194" s="200"/>
      <c r="O194" s="200"/>
      <c r="P194" s="200"/>
      <c r="Q194" s="200"/>
      <c r="R194" s="200"/>
      <c r="S194" s="200"/>
      <c r="T194" s="20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6" t="s">
        <v>143</v>
      </c>
      <c r="AU194" s="196" t="s">
        <v>86</v>
      </c>
      <c r="AV194" s="14" t="s">
        <v>84</v>
      </c>
      <c r="AW194" s="14" t="s">
        <v>32</v>
      </c>
      <c r="AX194" s="14" t="s">
        <v>76</v>
      </c>
      <c r="AY194" s="196" t="s">
        <v>135</v>
      </c>
    </row>
    <row r="195" s="14" customFormat="1">
      <c r="A195" s="14"/>
      <c r="B195" s="195"/>
      <c r="C195" s="14"/>
      <c r="D195" s="187" t="s">
        <v>143</v>
      </c>
      <c r="E195" s="196" t="s">
        <v>1</v>
      </c>
      <c r="F195" s="197" t="s">
        <v>202</v>
      </c>
      <c r="G195" s="14"/>
      <c r="H195" s="196" t="s">
        <v>1</v>
      </c>
      <c r="I195" s="198"/>
      <c r="J195" s="14"/>
      <c r="K195" s="14"/>
      <c r="L195" s="195"/>
      <c r="M195" s="199"/>
      <c r="N195" s="200"/>
      <c r="O195" s="200"/>
      <c r="P195" s="200"/>
      <c r="Q195" s="200"/>
      <c r="R195" s="200"/>
      <c r="S195" s="200"/>
      <c r="T195" s="20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6" t="s">
        <v>143</v>
      </c>
      <c r="AU195" s="196" t="s">
        <v>86</v>
      </c>
      <c r="AV195" s="14" t="s">
        <v>84</v>
      </c>
      <c r="AW195" s="14" t="s">
        <v>32</v>
      </c>
      <c r="AX195" s="14" t="s">
        <v>76</v>
      </c>
      <c r="AY195" s="196" t="s">
        <v>135</v>
      </c>
    </row>
    <row r="196" s="13" customFormat="1">
      <c r="A196" s="13"/>
      <c r="B196" s="186"/>
      <c r="C196" s="13"/>
      <c r="D196" s="187" t="s">
        <v>143</v>
      </c>
      <c r="E196" s="188" t="s">
        <v>1</v>
      </c>
      <c r="F196" s="189" t="s">
        <v>229</v>
      </c>
      <c r="G196" s="13"/>
      <c r="H196" s="190">
        <v>0.108</v>
      </c>
      <c r="I196" s="191"/>
      <c r="J196" s="13"/>
      <c r="K196" s="13"/>
      <c r="L196" s="186"/>
      <c r="M196" s="192"/>
      <c r="N196" s="193"/>
      <c r="O196" s="193"/>
      <c r="P196" s="193"/>
      <c r="Q196" s="193"/>
      <c r="R196" s="193"/>
      <c r="S196" s="193"/>
      <c r="T196" s="19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8" t="s">
        <v>143</v>
      </c>
      <c r="AU196" s="188" t="s">
        <v>86</v>
      </c>
      <c r="AV196" s="13" t="s">
        <v>86</v>
      </c>
      <c r="AW196" s="13" t="s">
        <v>32</v>
      </c>
      <c r="AX196" s="13" t="s">
        <v>76</v>
      </c>
      <c r="AY196" s="188" t="s">
        <v>135</v>
      </c>
    </row>
    <row r="197" s="14" customFormat="1">
      <c r="A197" s="14"/>
      <c r="B197" s="195"/>
      <c r="C197" s="14"/>
      <c r="D197" s="187" t="s">
        <v>143</v>
      </c>
      <c r="E197" s="196" t="s">
        <v>1</v>
      </c>
      <c r="F197" s="197" t="s">
        <v>204</v>
      </c>
      <c r="G197" s="14"/>
      <c r="H197" s="196" t="s">
        <v>1</v>
      </c>
      <c r="I197" s="198"/>
      <c r="J197" s="14"/>
      <c r="K197" s="14"/>
      <c r="L197" s="195"/>
      <c r="M197" s="199"/>
      <c r="N197" s="200"/>
      <c r="O197" s="200"/>
      <c r="P197" s="200"/>
      <c r="Q197" s="200"/>
      <c r="R197" s="200"/>
      <c r="S197" s="200"/>
      <c r="T197" s="20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6" t="s">
        <v>143</v>
      </c>
      <c r="AU197" s="196" t="s">
        <v>86</v>
      </c>
      <c r="AV197" s="14" t="s">
        <v>84</v>
      </c>
      <c r="AW197" s="14" t="s">
        <v>32</v>
      </c>
      <c r="AX197" s="14" t="s">
        <v>76</v>
      </c>
      <c r="AY197" s="196" t="s">
        <v>135</v>
      </c>
    </row>
    <row r="198" s="13" customFormat="1">
      <c r="A198" s="13"/>
      <c r="B198" s="186"/>
      <c r="C198" s="13"/>
      <c r="D198" s="187" t="s">
        <v>143</v>
      </c>
      <c r="E198" s="188" t="s">
        <v>1</v>
      </c>
      <c r="F198" s="189" t="s">
        <v>230</v>
      </c>
      <c r="G198" s="13"/>
      <c r="H198" s="190">
        <v>0.191</v>
      </c>
      <c r="I198" s="191"/>
      <c r="J198" s="13"/>
      <c r="K198" s="13"/>
      <c r="L198" s="186"/>
      <c r="M198" s="192"/>
      <c r="N198" s="193"/>
      <c r="O198" s="193"/>
      <c r="P198" s="193"/>
      <c r="Q198" s="193"/>
      <c r="R198" s="193"/>
      <c r="S198" s="193"/>
      <c r="T198" s="19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8" t="s">
        <v>143</v>
      </c>
      <c r="AU198" s="188" t="s">
        <v>86</v>
      </c>
      <c r="AV198" s="13" t="s">
        <v>86</v>
      </c>
      <c r="AW198" s="13" t="s">
        <v>32</v>
      </c>
      <c r="AX198" s="13" t="s">
        <v>76</v>
      </c>
      <c r="AY198" s="188" t="s">
        <v>135</v>
      </c>
    </row>
    <row r="199" s="14" customFormat="1">
      <c r="A199" s="14"/>
      <c r="B199" s="195"/>
      <c r="C199" s="14"/>
      <c r="D199" s="187" t="s">
        <v>143</v>
      </c>
      <c r="E199" s="196" t="s">
        <v>1</v>
      </c>
      <c r="F199" s="197" t="s">
        <v>206</v>
      </c>
      <c r="G199" s="14"/>
      <c r="H199" s="196" t="s">
        <v>1</v>
      </c>
      <c r="I199" s="198"/>
      <c r="J199" s="14"/>
      <c r="K199" s="14"/>
      <c r="L199" s="195"/>
      <c r="M199" s="199"/>
      <c r="N199" s="200"/>
      <c r="O199" s="200"/>
      <c r="P199" s="200"/>
      <c r="Q199" s="200"/>
      <c r="R199" s="200"/>
      <c r="S199" s="200"/>
      <c r="T199" s="20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6" t="s">
        <v>143</v>
      </c>
      <c r="AU199" s="196" t="s">
        <v>86</v>
      </c>
      <c r="AV199" s="14" t="s">
        <v>84</v>
      </c>
      <c r="AW199" s="14" t="s">
        <v>32</v>
      </c>
      <c r="AX199" s="14" t="s">
        <v>76</v>
      </c>
      <c r="AY199" s="196" t="s">
        <v>135</v>
      </c>
    </row>
    <row r="200" s="13" customFormat="1">
      <c r="A200" s="13"/>
      <c r="B200" s="186"/>
      <c r="C200" s="13"/>
      <c r="D200" s="187" t="s">
        <v>143</v>
      </c>
      <c r="E200" s="188" t="s">
        <v>1</v>
      </c>
      <c r="F200" s="189" t="s">
        <v>231</v>
      </c>
      <c r="G200" s="13"/>
      <c r="H200" s="190">
        <v>0.031</v>
      </c>
      <c r="I200" s="191"/>
      <c r="J200" s="13"/>
      <c r="K200" s="13"/>
      <c r="L200" s="186"/>
      <c r="M200" s="192"/>
      <c r="N200" s="193"/>
      <c r="O200" s="193"/>
      <c r="P200" s="193"/>
      <c r="Q200" s="193"/>
      <c r="R200" s="193"/>
      <c r="S200" s="193"/>
      <c r="T200" s="19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8" t="s">
        <v>143</v>
      </c>
      <c r="AU200" s="188" t="s">
        <v>86</v>
      </c>
      <c r="AV200" s="13" t="s">
        <v>86</v>
      </c>
      <c r="AW200" s="13" t="s">
        <v>32</v>
      </c>
      <c r="AX200" s="13" t="s">
        <v>76</v>
      </c>
      <c r="AY200" s="188" t="s">
        <v>135</v>
      </c>
    </row>
    <row r="201" s="14" customFormat="1">
      <c r="A201" s="14"/>
      <c r="B201" s="195"/>
      <c r="C201" s="14"/>
      <c r="D201" s="187" t="s">
        <v>143</v>
      </c>
      <c r="E201" s="196" t="s">
        <v>1</v>
      </c>
      <c r="F201" s="197" t="s">
        <v>208</v>
      </c>
      <c r="G201" s="14"/>
      <c r="H201" s="196" t="s">
        <v>1</v>
      </c>
      <c r="I201" s="198"/>
      <c r="J201" s="14"/>
      <c r="K201" s="14"/>
      <c r="L201" s="195"/>
      <c r="M201" s="199"/>
      <c r="N201" s="200"/>
      <c r="O201" s="200"/>
      <c r="P201" s="200"/>
      <c r="Q201" s="200"/>
      <c r="R201" s="200"/>
      <c r="S201" s="200"/>
      <c r="T201" s="20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6" t="s">
        <v>143</v>
      </c>
      <c r="AU201" s="196" t="s">
        <v>86</v>
      </c>
      <c r="AV201" s="14" t="s">
        <v>84</v>
      </c>
      <c r="AW201" s="14" t="s">
        <v>32</v>
      </c>
      <c r="AX201" s="14" t="s">
        <v>76</v>
      </c>
      <c r="AY201" s="196" t="s">
        <v>135</v>
      </c>
    </row>
    <row r="202" s="14" customFormat="1">
      <c r="A202" s="14"/>
      <c r="B202" s="195"/>
      <c r="C202" s="14"/>
      <c r="D202" s="187" t="s">
        <v>143</v>
      </c>
      <c r="E202" s="196" t="s">
        <v>1</v>
      </c>
      <c r="F202" s="197" t="s">
        <v>209</v>
      </c>
      <c r="G202" s="14"/>
      <c r="H202" s="196" t="s">
        <v>1</v>
      </c>
      <c r="I202" s="198"/>
      <c r="J202" s="14"/>
      <c r="K202" s="14"/>
      <c r="L202" s="195"/>
      <c r="M202" s="199"/>
      <c r="N202" s="200"/>
      <c r="O202" s="200"/>
      <c r="P202" s="200"/>
      <c r="Q202" s="200"/>
      <c r="R202" s="200"/>
      <c r="S202" s="200"/>
      <c r="T202" s="20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6" t="s">
        <v>143</v>
      </c>
      <c r="AU202" s="196" t="s">
        <v>86</v>
      </c>
      <c r="AV202" s="14" t="s">
        <v>84</v>
      </c>
      <c r="AW202" s="14" t="s">
        <v>32</v>
      </c>
      <c r="AX202" s="14" t="s">
        <v>76</v>
      </c>
      <c r="AY202" s="196" t="s">
        <v>135</v>
      </c>
    </row>
    <row r="203" s="13" customFormat="1">
      <c r="A203" s="13"/>
      <c r="B203" s="186"/>
      <c r="C203" s="13"/>
      <c r="D203" s="187" t="s">
        <v>143</v>
      </c>
      <c r="E203" s="188" t="s">
        <v>1</v>
      </c>
      <c r="F203" s="189" t="s">
        <v>232</v>
      </c>
      <c r="G203" s="13"/>
      <c r="H203" s="190">
        <v>0.14599999999999999</v>
      </c>
      <c r="I203" s="191"/>
      <c r="J203" s="13"/>
      <c r="K203" s="13"/>
      <c r="L203" s="186"/>
      <c r="M203" s="192"/>
      <c r="N203" s="193"/>
      <c r="O203" s="193"/>
      <c r="P203" s="193"/>
      <c r="Q203" s="193"/>
      <c r="R203" s="193"/>
      <c r="S203" s="193"/>
      <c r="T203" s="19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8" t="s">
        <v>143</v>
      </c>
      <c r="AU203" s="188" t="s">
        <v>86</v>
      </c>
      <c r="AV203" s="13" t="s">
        <v>86</v>
      </c>
      <c r="AW203" s="13" t="s">
        <v>32</v>
      </c>
      <c r="AX203" s="13" t="s">
        <v>76</v>
      </c>
      <c r="AY203" s="188" t="s">
        <v>135</v>
      </c>
    </row>
    <row r="204" s="15" customFormat="1">
      <c r="A204" s="15"/>
      <c r="B204" s="202"/>
      <c r="C204" s="15"/>
      <c r="D204" s="187" t="s">
        <v>143</v>
      </c>
      <c r="E204" s="203" t="s">
        <v>1</v>
      </c>
      <c r="F204" s="204" t="s">
        <v>149</v>
      </c>
      <c r="G204" s="15"/>
      <c r="H204" s="205">
        <v>0.47599999999999998</v>
      </c>
      <c r="I204" s="206"/>
      <c r="J204" s="15"/>
      <c r="K204" s="15"/>
      <c r="L204" s="202"/>
      <c r="M204" s="207"/>
      <c r="N204" s="208"/>
      <c r="O204" s="208"/>
      <c r="P204" s="208"/>
      <c r="Q204" s="208"/>
      <c r="R204" s="208"/>
      <c r="S204" s="208"/>
      <c r="T204" s="20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3" t="s">
        <v>143</v>
      </c>
      <c r="AU204" s="203" t="s">
        <v>86</v>
      </c>
      <c r="AV204" s="15" t="s">
        <v>96</v>
      </c>
      <c r="AW204" s="15" t="s">
        <v>32</v>
      </c>
      <c r="AX204" s="15" t="s">
        <v>84</v>
      </c>
      <c r="AY204" s="203" t="s">
        <v>135</v>
      </c>
    </row>
    <row r="205" s="12" customFormat="1" ht="22.8" customHeight="1">
      <c r="A205" s="12"/>
      <c r="B205" s="159"/>
      <c r="C205" s="12"/>
      <c r="D205" s="160" t="s">
        <v>75</v>
      </c>
      <c r="E205" s="170" t="s">
        <v>161</v>
      </c>
      <c r="F205" s="170" t="s">
        <v>233</v>
      </c>
      <c r="G205" s="12"/>
      <c r="H205" s="12"/>
      <c r="I205" s="162"/>
      <c r="J205" s="171">
        <f>BK205</f>
        <v>0</v>
      </c>
      <c r="K205" s="12"/>
      <c r="L205" s="159"/>
      <c r="M205" s="164"/>
      <c r="N205" s="165"/>
      <c r="O205" s="165"/>
      <c r="P205" s="166">
        <f>SUM(P206:P213)</f>
        <v>0</v>
      </c>
      <c r="Q205" s="165"/>
      <c r="R205" s="166">
        <f>SUM(R206:R213)</f>
        <v>6.0710299999999995</v>
      </c>
      <c r="S205" s="165"/>
      <c r="T205" s="167">
        <f>SUM(T206:T213)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60" t="s">
        <v>84</v>
      </c>
      <c r="AT205" s="168" t="s">
        <v>75</v>
      </c>
      <c r="AU205" s="168" t="s">
        <v>84</v>
      </c>
      <c r="AY205" s="160" t="s">
        <v>135</v>
      </c>
      <c r="BK205" s="169">
        <f>SUM(BK206:BK213)</f>
        <v>0</v>
      </c>
    </row>
    <row r="206" s="2" customFormat="1" ht="24.15" customHeight="1">
      <c r="A206" s="38"/>
      <c r="B206" s="172"/>
      <c r="C206" s="173" t="s">
        <v>234</v>
      </c>
      <c r="D206" s="173" t="s">
        <v>137</v>
      </c>
      <c r="E206" s="174" t="s">
        <v>235</v>
      </c>
      <c r="F206" s="175" t="s">
        <v>236</v>
      </c>
      <c r="G206" s="176" t="s">
        <v>140</v>
      </c>
      <c r="H206" s="177">
        <v>8.5</v>
      </c>
      <c r="I206" s="178"/>
      <c r="J206" s="179">
        <f>ROUND(I206*H206,2)</f>
        <v>0</v>
      </c>
      <c r="K206" s="175" t="s">
        <v>1</v>
      </c>
      <c r="L206" s="39"/>
      <c r="M206" s="180" t="s">
        <v>1</v>
      </c>
      <c r="N206" s="181" t="s">
        <v>41</v>
      </c>
      <c r="O206" s="77"/>
      <c r="P206" s="182">
        <f>O206*H206</f>
        <v>0</v>
      </c>
      <c r="Q206" s="182">
        <v>0.57499999999999996</v>
      </c>
      <c r="R206" s="182">
        <f>Q206*H206</f>
        <v>4.8874999999999993</v>
      </c>
      <c r="S206" s="182">
        <v>0</v>
      </c>
      <c r="T206" s="18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4" t="s">
        <v>96</v>
      </c>
      <c r="AT206" s="184" t="s">
        <v>137</v>
      </c>
      <c r="AU206" s="184" t="s">
        <v>86</v>
      </c>
      <c r="AY206" s="19" t="s">
        <v>135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9" t="s">
        <v>84</v>
      </c>
      <c r="BK206" s="185">
        <f>ROUND(I206*H206,2)</f>
        <v>0</v>
      </c>
      <c r="BL206" s="19" t="s">
        <v>96</v>
      </c>
      <c r="BM206" s="184" t="s">
        <v>237</v>
      </c>
    </row>
    <row r="207" s="13" customFormat="1">
      <c r="A207" s="13"/>
      <c r="B207" s="186"/>
      <c r="C207" s="13"/>
      <c r="D207" s="187" t="s">
        <v>143</v>
      </c>
      <c r="E207" s="188" t="s">
        <v>1</v>
      </c>
      <c r="F207" s="189" t="s">
        <v>238</v>
      </c>
      <c r="G207" s="13"/>
      <c r="H207" s="190">
        <v>8.5</v>
      </c>
      <c r="I207" s="191"/>
      <c r="J207" s="13"/>
      <c r="K207" s="13"/>
      <c r="L207" s="186"/>
      <c r="M207" s="192"/>
      <c r="N207" s="193"/>
      <c r="O207" s="193"/>
      <c r="P207" s="193"/>
      <c r="Q207" s="193"/>
      <c r="R207" s="193"/>
      <c r="S207" s="193"/>
      <c r="T207" s="19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8" t="s">
        <v>143</v>
      </c>
      <c r="AU207" s="188" t="s">
        <v>86</v>
      </c>
      <c r="AV207" s="13" t="s">
        <v>86</v>
      </c>
      <c r="AW207" s="13" t="s">
        <v>32</v>
      </c>
      <c r="AX207" s="13" t="s">
        <v>84</v>
      </c>
      <c r="AY207" s="188" t="s">
        <v>135</v>
      </c>
    </row>
    <row r="208" s="2" customFormat="1" ht="24.15" customHeight="1">
      <c r="A208" s="38"/>
      <c r="B208" s="172"/>
      <c r="C208" s="173" t="s">
        <v>239</v>
      </c>
      <c r="D208" s="173" t="s">
        <v>137</v>
      </c>
      <c r="E208" s="174" t="s">
        <v>240</v>
      </c>
      <c r="F208" s="175" t="s">
        <v>241</v>
      </c>
      <c r="G208" s="176" t="s">
        <v>140</v>
      </c>
      <c r="H208" s="177">
        <v>4.5</v>
      </c>
      <c r="I208" s="178"/>
      <c r="J208" s="179">
        <f>ROUND(I208*H208,2)</f>
        <v>0</v>
      </c>
      <c r="K208" s="175" t="s">
        <v>141</v>
      </c>
      <c r="L208" s="39"/>
      <c r="M208" s="180" t="s">
        <v>1</v>
      </c>
      <c r="N208" s="181" t="s">
        <v>41</v>
      </c>
      <c r="O208" s="77"/>
      <c r="P208" s="182">
        <f>O208*H208</f>
        <v>0</v>
      </c>
      <c r="Q208" s="182">
        <v>0.1837</v>
      </c>
      <c r="R208" s="182">
        <f>Q208*H208</f>
        <v>0.82665</v>
      </c>
      <c r="S208" s="182">
        <v>0</v>
      </c>
      <c r="T208" s="18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84" t="s">
        <v>96</v>
      </c>
      <c r="AT208" s="184" t="s">
        <v>137</v>
      </c>
      <c r="AU208" s="184" t="s">
        <v>86</v>
      </c>
      <c r="AY208" s="19" t="s">
        <v>135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9" t="s">
        <v>84</v>
      </c>
      <c r="BK208" s="185">
        <f>ROUND(I208*H208,2)</f>
        <v>0</v>
      </c>
      <c r="BL208" s="19" t="s">
        <v>96</v>
      </c>
      <c r="BM208" s="184" t="s">
        <v>242</v>
      </c>
    </row>
    <row r="209" s="14" customFormat="1">
      <c r="A209" s="14"/>
      <c r="B209" s="195"/>
      <c r="C209" s="14"/>
      <c r="D209" s="187" t="s">
        <v>143</v>
      </c>
      <c r="E209" s="196" t="s">
        <v>1</v>
      </c>
      <c r="F209" s="197" t="s">
        <v>243</v>
      </c>
      <c r="G209" s="14"/>
      <c r="H209" s="196" t="s">
        <v>1</v>
      </c>
      <c r="I209" s="198"/>
      <c r="J209" s="14"/>
      <c r="K209" s="14"/>
      <c r="L209" s="195"/>
      <c r="M209" s="199"/>
      <c r="N209" s="200"/>
      <c r="O209" s="200"/>
      <c r="P209" s="200"/>
      <c r="Q209" s="200"/>
      <c r="R209" s="200"/>
      <c r="S209" s="200"/>
      <c r="T209" s="20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6" t="s">
        <v>143</v>
      </c>
      <c r="AU209" s="196" t="s">
        <v>86</v>
      </c>
      <c r="AV209" s="14" t="s">
        <v>84</v>
      </c>
      <c r="AW209" s="14" t="s">
        <v>32</v>
      </c>
      <c r="AX209" s="14" t="s">
        <v>76</v>
      </c>
      <c r="AY209" s="196" t="s">
        <v>135</v>
      </c>
    </row>
    <row r="210" s="13" customFormat="1">
      <c r="A210" s="13"/>
      <c r="B210" s="186"/>
      <c r="C210" s="13"/>
      <c r="D210" s="187" t="s">
        <v>143</v>
      </c>
      <c r="E210" s="188" t="s">
        <v>1</v>
      </c>
      <c r="F210" s="189" t="s">
        <v>92</v>
      </c>
      <c r="G210" s="13"/>
      <c r="H210" s="190">
        <v>4.5</v>
      </c>
      <c r="I210" s="191"/>
      <c r="J210" s="13"/>
      <c r="K210" s="13"/>
      <c r="L210" s="186"/>
      <c r="M210" s="192"/>
      <c r="N210" s="193"/>
      <c r="O210" s="193"/>
      <c r="P210" s="193"/>
      <c r="Q210" s="193"/>
      <c r="R210" s="193"/>
      <c r="S210" s="193"/>
      <c r="T210" s="19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8" t="s">
        <v>143</v>
      </c>
      <c r="AU210" s="188" t="s">
        <v>86</v>
      </c>
      <c r="AV210" s="13" t="s">
        <v>86</v>
      </c>
      <c r="AW210" s="13" t="s">
        <v>32</v>
      </c>
      <c r="AX210" s="13" t="s">
        <v>84</v>
      </c>
      <c r="AY210" s="188" t="s">
        <v>135</v>
      </c>
    </row>
    <row r="211" s="2" customFormat="1" ht="24.15" customHeight="1">
      <c r="A211" s="38"/>
      <c r="B211" s="172"/>
      <c r="C211" s="173" t="s">
        <v>244</v>
      </c>
      <c r="D211" s="173" t="s">
        <v>137</v>
      </c>
      <c r="E211" s="174" t="s">
        <v>245</v>
      </c>
      <c r="F211" s="175" t="s">
        <v>246</v>
      </c>
      <c r="G211" s="176" t="s">
        <v>140</v>
      </c>
      <c r="H211" s="177">
        <v>4</v>
      </c>
      <c r="I211" s="178"/>
      <c r="J211" s="179">
        <f>ROUND(I211*H211,2)</f>
        <v>0</v>
      </c>
      <c r="K211" s="175" t="s">
        <v>141</v>
      </c>
      <c r="L211" s="39"/>
      <c r="M211" s="180" t="s">
        <v>1</v>
      </c>
      <c r="N211" s="181" t="s">
        <v>41</v>
      </c>
      <c r="O211" s="77"/>
      <c r="P211" s="182">
        <f>O211*H211</f>
        <v>0</v>
      </c>
      <c r="Q211" s="182">
        <v>0.089219999999999994</v>
      </c>
      <c r="R211" s="182">
        <f>Q211*H211</f>
        <v>0.35687999999999998</v>
      </c>
      <c r="S211" s="182">
        <v>0</v>
      </c>
      <c r="T211" s="18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4" t="s">
        <v>96</v>
      </c>
      <c r="AT211" s="184" t="s">
        <v>137</v>
      </c>
      <c r="AU211" s="184" t="s">
        <v>86</v>
      </c>
      <c r="AY211" s="19" t="s">
        <v>135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9" t="s">
        <v>84</v>
      </c>
      <c r="BK211" s="185">
        <f>ROUND(I211*H211,2)</f>
        <v>0</v>
      </c>
      <c r="BL211" s="19" t="s">
        <v>96</v>
      </c>
      <c r="BM211" s="184" t="s">
        <v>247</v>
      </c>
    </row>
    <row r="212" s="14" customFormat="1">
      <c r="A212" s="14"/>
      <c r="B212" s="195"/>
      <c r="C212" s="14"/>
      <c r="D212" s="187" t="s">
        <v>143</v>
      </c>
      <c r="E212" s="196" t="s">
        <v>1</v>
      </c>
      <c r="F212" s="197" t="s">
        <v>248</v>
      </c>
      <c r="G212" s="14"/>
      <c r="H212" s="196" t="s">
        <v>1</v>
      </c>
      <c r="I212" s="198"/>
      <c r="J212" s="14"/>
      <c r="K212" s="14"/>
      <c r="L212" s="195"/>
      <c r="M212" s="199"/>
      <c r="N212" s="200"/>
      <c r="O212" s="200"/>
      <c r="P212" s="200"/>
      <c r="Q212" s="200"/>
      <c r="R212" s="200"/>
      <c r="S212" s="200"/>
      <c r="T212" s="20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6" t="s">
        <v>143</v>
      </c>
      <c r="AU212" s="196" t="s">
        <v>86</v>
      </c>
      <c r="AV212" s="14" t="s">
        <v>84</v>
      </c>
      <c r="AW212" s="14" t="s">
        <v>32</v>
      </c>
      <c r="AX212" s="14" t="s">
        <v>76</v>
      </c>
      <c r="AY212" s="196" t="s">
        <v>135</v>
      </c>
    </row>
    <row r="213" s="13" customFormat="1">
      <c r="A213" s="13"/>
      <c r="B213" s="186"/>
      <c r="C213" s="13"/>
      <c r="D213" s="187" t="s">
        <v>143</v>
      </c>
      <c r="E213" s="188" t="s">
        <v>1</v>
      </c>
      <c r="F213" s="189" t="s">
        <v>95</v>
      </c>
      <c r="G213" s="13"/>
      <c r="H213" s="190">
        <v>4</v>
      </c>
      <c r="I213" s="191"/>
      <c r="J213" s="13"/>
      <c r="K213" s="13"/>
      <c r="L213" s="186"/>
      <c r="M213" s="192"/>
      <c r="N213" s="193"/>
      <c r="O213" s="193"/>
      <c r="P213" s="193"/>
      <c r="Q213" s="193"/>
      <c r="R213" s="193"/>
      <c r="S213" s="193"/>
      <c r="T213" s="19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8" t="s">
        <v>143</v>
      </c>
      <c r="AU213" s="188" t="s">
        <v>86</v>
      </c>
      <c r="AV213" s="13" t="s">
        <v>86</v>
      </c>
      <c r="AW213" s="13" t="s">
        <v>32</v>
      </c>
      <c r="AX213" s="13" t="s">
        <v>84</v>
      </c>
      <c r="AY213" s="188" t="s">
        <v>135</v>
      </c>
    </row>
    <row r="214" s="12" customFormat="1" ht="22.8" customHeight="1">
      <c r="A214" s="12"/>
      <c r="B214" s="159"/>
      <c r="C214" s="12"/>
      <c r="D214" s="160" t="s">
        <v>75</v>
      </c>
      <c r="E214" s="170" t="s">
        <v>180</v>
      </c>
      <c r="F214" s="170" t="s">
        <v>249</v>
      </c>
      <c r="G214" s="12"/>
      <c r="H214" s="12"/>
      <c r="I214" s="162"/>
      <c r="J214" s="171">
        <f>BK214</f>
        <v>0</v>
      </c>
      <c r="K214" s="12"/>
      <c r="L214" s="159"/>
      <c r="M214" s="164"/>
      <c r="N214" s="165"/>
      <c r="O214" s="165"/>
      <c r="P214" s="166">
        <f>SUM(P215:P345)</f>
        <v>0</v>
      </c>
      <c r="Q214" s="165"/>
      <c r="R214" s="166">
        <f>SUM(R215:R345)</f>
        <v>11.077057400000001</v>
      </c>
      <c r="S214" s="165"/>
      <c r="T214" s="167">
        <f>SUM(T215:T345)</f>
        <v>60.792679999999997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0" t="s">
        <v>84</v>
      </c>
      <c r="AT214" s="168" t="s">
        <v>75</v>
      </c>
      <c r="AU214" s="168" t="s">
        <v>84</v>
      </c>
      <c r="AY214" s="160" t="s">
        <v>135</v>
      </c>
      <c r="BK214" s="169">
        <f>SUM(BK215:BK345)</f>
        <v>0</v>
      </c>
    </row>
    <row r="215" s="2" customFormat="1" ht="37.8" customHeight="1">
      <c r="A215" s="38"/>
      <c r="B215" s="172"/>
      <c r="C215" s="173" t="s">
        <v>250</v>
      </c>
      <c r="D215" s="173" t="s">
        <v>137</v>
      </c>
      <c r="E215" s="174" t="s">
        <v>251</v>
      </c>
      <c r="F215" s="175" t="s">
        <v>252</v>
      </c>
      <c r="G215" s="176" t="s">
        <v>140</v>
      </c>
      <c r="H215" s="177">
        <v>96</v>
      </c>
      <c r="I215" s="178"/>
      <c r="J215" s="179">
        <f>ROUND(I215*H215,2)</f>
        <v>0</v>
      </c>
      <c r="K215" s="175" t="s">
        <v>141</v>
      </c>
      <c r="L215" s="39"/>
      <c r="M215" s="180" t="s">
        <v>1</v>
      </c>
      <c r="N215" s="181" t="s">
        <v>41</v>
      </c>
      <c r="O215" s="77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84" t="s">
        <v>96</v>
      </c>
      <c r="AT215" s="184" t="s">
        <v>137</v>
      </c>
      <c r="AU215" s="184" t="s">
        <v>86</v>
      </c>
      <c r="AY215" s="19" t="s">
        <v>135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9" t="s">
        <v>84</v>
      </c>
      <c r="BK215" s="185">
        <f>ROUND(I215*H215,2)</f>
        <v>0</v>
      </c>
      <c r="BL215" s="19" t="s">
        <v>96</v>
      </c>
      <c r="BM215" s="184" t="s">
        <v>253</v>
      </c>
    </row>
    <row r="216" s="13" customFormat="1">
      <c r="A216" s="13"/>
      <c r="B216" s="186"/>
      <c r="C216" s="13"/>
      <c r="D216" s="187" t="s">
        <v>143</v>
      </c>
      <c r="E216" s="188" t="s">
        <v>1</v>
      </c>
      <c r="F216" s="189" t="s">
        <v>254</v>
      </c>
      <c r="G216" s="13"/>
      <c r="H216" s="190">
        <v>75</v>
      </c>
      <c r="I216" s="191"/>
      <c r="J216" s="13"/>
      <c r="K216" s="13"/>
      <c r="L216" s="186"/>
      <c r="M216" s="192"/>
      <c r="N216" s="193"/>
      <c r="O216" s="193"/>
      <c r="P216" s="193"/>
      <c r="Q216" s="193"/>
      <c r="R216" s="193"/>
      <c r="S216" s="193"/>
      <c r="T216" s="19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8" t="s">
        <v>143</v>
      </c>
      <c r="AU216" s="188" t="s">
        <v>86</v>
      </c>
      <c r="AV216" s="13" t="s">
        <v>86</v>
      </c>
      <c r="AW216" s="13" t="s">
        <v>32</v>
      </c>
      <c r="AX216" s="13" t="s">
        <v>76</v>
      </c>
      <c r="AY216" s="188" t="s">
        <v>135</v>
      </c>
    </row>
    <row r="217" s="13" customFormat="1">
      <c r="A217" s="13"/>
      <c r="B217" s="186"/>
      <c r="C217" s="13"/>
      <c r="D217" s="187" t="s">
        <v>143</v>
      </c>
      <c r="E217" s="188" t="s">
        <v>1</v>
      </c>
      <c r="F217" s="189" t="s">
        <v>255</v>
      </c>
      <c r="G217" s="13"/>
      <c r="H217" s="190">
        <v>21</v>
      </c>
      <c r="I217" s="191"/>
      <c r="J217" s="13"/>
      <c r="K217" s="13"/>
      <c r="L217" s="186"/>
      <c r="M217" s="192"/>
      <c r="N217" s="193"/>
      <c r="O217" s="193"/>
      <c r="P217" s="193"/>
      <c r="Q217" s="193"/>
      <c r="R217" s="193"/>
      <c r="S217" s="193"/>
      <c r="T217" s="19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8" t="s">
        <v>143</v>
      </c>
      <c r="AU217" s="188" t="s">
        <v>86</v>
      </c>
      <c r="AV217" s="13" t="s">
        <v>86</v>
      </c>
      <c r="AW217" s="13" t="s">
        <v>32</v>
      </c>
      <c r="AX217" s="13" t="s">
        <v>76</v>
      </c>
      <c r="AY217" s="188" t="s">
        <v>135</v>
      </c>
    </row>
    <row r="218" s="15" customFormat="1">
      <c r="A218" s="15"/>
      <c r="B218" s="202"/>
      <c r="C218" s="15"/>
      <c r="D218" s="187" t="s">
        <v>143</v>
      </c>
      <c r="E218" s="203" t="s">
        <v>97</v>
      </c>
      <c r="F218" s="204" t="s">
        <v>149</v>
      </c>
      <c r="G218" s="15"/>
      <c r="H218" s="205">
        <v>96</v>
      </c>
      <c r="I218" s="206"/>
      <c r="J218" s="15"/>
      <c r="K218" s="15"/>
      <c r="L218" s="202"/>
      <c r="M218" s="207"/>
      <c r="N218" s="208"/>
      <c r="O218" s="208"/>
      <c r="P218" s="208"/>
      <c r="Q218" s="208"/>
      <c r="R218" s="208"/>
      <c r="S218" s="208"/>
      <c r="T218" s="20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03" t="s">
        <v>143</v>
      </c>
      <c r="AU218" s="203" t="s">
        <v>86</v>
      </c>
      <c r="AV218" s="15" t="s">
        <v>96</v>
      </c>
      <c r="AW218" s="15" t="s">
        <v>32</v>
      </c>
      <c r="AX218" s="15" t="s">
        <v>84</v>
      </c>
      <c r="AY218" s="203" t="s">
        <v>135</v>
      </c>
    </row>
    <row r="219" s="2" customFormat="1" ht="37.8" customHeight="1">
      <c r="A219" s="38"/>
      <c r="B219" s="172"/>
      <c r="C219" s="173" t="s">
        <v>256</v>
      </c>
      <c r="D219" s="173" t="s">
        <v>137</v>
      </c>
      <c r="E219" s="174" t="s">
        <v>257</v>
      </c>
      <c r="F219" s="175" t="s">
        <v>258</v>
      </c>
      <c r="G219" s="176" t="s">
        <v>140</v>
      </c>
      <c r="H219" s="177">
        <v>5760</v>
      </c>
      <c r="I219" s="178"/>
      <c r="J219" s="179">
        <f>ROUND(I219*H219,2)</f>
        <v>0</v>
      </c>
      <c r="K219" s="175" t="s">
        <v>141</v>
      </c>
      <c r="L219" s="39"/>
      <c r="M219" s="180" t="s">
        <v>1</v>
      </c>
      <c r="N219" s="181" t="s">
        <v>41</v>
      </c>
      <c r="O219" s="77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4" t="s">
        <v>96</v>
      </c>
      <c r="AT219" s="184" t="s">
        <v>137</v>
      </c>
      <c r="AU219" s="184" t="s">
        <v>86</v>
      </c>
      <c r="AY219" s="19" t="s">
        <v>135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9" t="s">
        <v>84</v>
      </c>
      <c r="BK219" s="185">
        <f>ROUND(I219*H219,2)</f>
        <v>0</v>
      </c>
      <c r="BL219" s="19" t="s">
        <v>96</v>
      </c>
      <c r="BM219" s="184" t="s">
        <v>259</v>
      </c>
    </row>
    <row r="220" s="13" customFormat="1">
      <c r="A220" s="13"/>
      <c r="B220" s="186"/>
      <c r="C220" s="13"/>
      <c r="D220" s="187" t="s">
        <v>143</v>
      </c>
      <c r="E220" s="188" t="s">
        <v>1</v>
      </c>
      <c r="F220" s="189" t="s">
        <v>260</v>
      </c>
      <c r="G220" s="13"/>
      <c r="H220" s="190">
        <v>5760</v>
      </c>
      <c r="I220" s="191"/>
      <c r="J220" s="13"/>
      <c r="K220" s="13"/>
      <c r="L220" s="186"/>
      <c r="M220" s="192"/>
      <c r="N220" s="193"/>
      <c r="O220" s="193"/>
      <c r="P220" s="193"/>
      <c r="Q220" s="193"/>
      <c r="R220" s="193"/>
      <c r="S220" s="193"/>
      <c r="T220" s="19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8" t="s">
        <v>143</v>
      </c>
      <c r="AU220" s="188" t="s">
        <v>86</v>
      </c>
      <c r="AV220" s="13" t="s">
        <v>86</v>
      </c>
      <c r="AW220" s="13" t="s">
        <v>32</v>
      </c>
      <c r="AX220" s="13" t="s">
        <v>84</v>
      </c>
      <c r="AY220" s="188" t="s">
        <v>135</v>
      </c>
    </row>
    <row r="221" s="2" customFormat="1" ht="37.8" customHeight="1">
      <c r="A221" s="38"/>
      <c r="B221" s="172"/>
      <c r="C221" s="173" t="s">
        <v>7</v>
      </c>
      <c r="D221" s="173" t="s">
        <v>137</v>
      </c>
      <c r="E221" s="174" t="s">
        <v>261</v>
      </c>
      <c r="F221" s="175" t="s">
        <v>262</v>
      </c>
      <c r="G221" s="176" t="s">
        <v>140</v>
      </c>
      <c r="H221" s="177">
        <v>96</v>
      </c>
      <c r="I221" s="178"/>
      <c r="J221" s="179">
        <f>ROUND(I221*H221,2)</f>
        <v>0</v>
      </c>
      <c r="K221" s="175" t="s">
        <v>141</v>
      </c>
      <c r="L221" s="39"/>
      <c r="M221" s="180" t="s">
        <v>1</v>
      </c>
      <c r="N221" s="181" t="s">
        <v>41</v>
      </c>
      <c r="O221" s="77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84" t="s">
        <v>96</v>
      </c>
      <c r="AT221" s="184" t="s">
        <v>137</v>
      </c>
      <c r="AU221" s="184" t="s">
        <v>86</v>
      </c>
      <c r="AY221" s="19" t="s">
        <v>135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9" t="s">
        <v>84</v>
      </c>
      <c r="BK221" s="185">
        <f>ROUND(I221*H221,2)</f>
        <v>0</v>
      </c>
      <c r="BL221" s="19" t="s">
        <v>96</v>
      </c>
      <c r="BM221" s="184" t="s">
        <v>263</v>
      </c>
    </row>
    <row r="222" s="13" customFormat="1">
      <c r="A222" s="13"/>
      <c r="B222" s="186"/>
      <c r="C222" s="13"/>
      <c r="D222" s="187" t="s">
        <v>143</v>
      </c>
      <c r="E222" s="188" t="s">
        <v>1</v>
      </c>
      <c r="F222" s="189" t="s">
        <v>97</v>
      </c>
      <c r="G222" s="13"/>
      <c r="H222" s="190">
        <v>96</v>
      </c>
      <c r="I222" s="191"/>
      <c r="J222" s="13"/>
      <c r="K222" s="13"/>
      <c r="L222" s="186"/>
      <c r="M222" s="192"/>
      <c r="N222" s="193"/>
      <c r="O222" s="193"/>
      <c r="P222" s="193"/>
      <c r="Q222" s="193"/>
      <c r="R222" s="193"/>
      <c r="S222" s="193"/>
      <c r="T222" s="19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8" t="s">
        <v>143</v>
      </c>
      <c r="AU222" s="188" t="s">
        <v>86</v>
      </c>
      <c r="AV222" s="13" t="s">
        <v>86</v>
      </c>
      <c r="AW222" s="13" t="s">
        <v>32</v>
      </c>
      <c r="AX222" s="13" t="s">
        <v>84</v>
      </c>
      <c r="AY222" s="188" t="s">
        <v>135</v>
      </c>
    </row>
    <row r="223" s="2" customFormat="1" ht="24.15" customHeight="1">
      <c r="A223" s="38"/>
      <c r="B223" s="172"/>
      <c r="C223" s="173" t="s">
        <v>264</v>
      </c>
      <c r="D223" s="173" t="s">
        <v>137</v>
      </c>
      <c r="E223" s="174" t="s">
        <v>265</v>
      </c>
      <c r="F223" s="175" t="s">
        <v>266</v>
      </c>
      <c r="G223" s="176" t="s">
        <v>267</v>
      </c>
      <c r="H223" s="177">
        <v>52</v>
      </c>
      <c r="I223" s="178"/>
      <c r="J223" s="179">
        <f>ROUND(I223*H223,2)</f>
        <v>0</v>
      </c>
      <c r="K223" s="175" t="s">
        <v>1</v>
      </c>
      <c r="L223" s="39"/>
      <c r="M223" s="180" t="s">
        <v>1</v>
      </c>
      <c r="N223" s="181" t="s">
        <v>41</v>
      </c>
      <c r="O223" s="77"/>
      <c r="P223" s="182">
        <f>O223*H223</f>
        <v>0</v>
      </c>
      <c r="Q223" s="182">
        <v>1.095E-05</v>
      </c>
      <c r="R223" s="182">
        <f>Q223*H223</f>
        <v>0.00056939999999999996</v>
      </c>
      <c r="S223" s="182">
        <v>0</v>
      </c>
      <c r="T223" s="18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84" t="s">
        <v>96</v>
      </c>
      <c r="AT223" s="184" t="s">
        <v>137</v>
      </c>
      <c r="AU223" s="184" t="s">
        <v>86</v>
      </c>
      <c r="AY223" s="19" t="s">
        <v>135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9" t="s">
        <v>84</v>
      </c>
      <c r="BK223" s="185">
        <f>ROUND(I223*H223,2)</f>
        <v>0</v>
      </c>
      <c r="BL223" s="19" t="s">
        <v>96</v>
      </c>
      <c r="BM223" s="184" t="s">
        <v>268</v>
      </c>
    </row>
    <row r="224" s="14" customFormat="1">
      <c r="A224" s="14"/>
      <c r="B224" s="195"/>
      <c r="C224" s="14"/>
      <c r="D224" s="187" t="s">
        <v>143</v>
      </c>
      <c r="E224" s="196" t="s">
        <v>1</v>
      </c>
      <c r="F224" s="197" t="s">
        <v>269</v>
      </c>
      <c r="G224" s="14"/>
      <c r="H224" s="196" t="s">
        <v>1</v>
      </c>
      <c r="I224" s="198"/>
      <c r="J224" s="14"/>
      <c r="K224" s="14"/>
      <c r="L224" s="195"/>
      <c r="M224" s="199"/>
      <c r="N224" s="200"/>
      <c r="O224" s="200"/>
      <c r="P224" s="200"/>
      <c r="Q224" s="200"/>
      <c r="R224" s="200"/>
      <c r="S224" s="200"/>
      <c r="T224" s="20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6" t="s">
        <v>143</v>
      </c>
      <c r="AU224" s="196" t="s">
        <v>86</v>
      </c>
      <c r="AV224" s="14" t="s">
        <v>84</v>
      </c>
      <c r="AW224" s="14" t="s">
        <v>32</v>
      </c>
      <c r="AX224" s="14" t="s">
        <v>76</v>
      </c>
      <c r="AY224" s="196" t="s">
        <v>135</v>
      </c>
    </row>
    <row r="225" s="13" customFormat="1">
      <c r="A225" s="13"/>
      <c r="B225" s="186"/>
      <c r="C225" s="13"/>
      <c r="D225" s="187" t="s">
        <v>143</v>
      </c>
      <c r="E225" s="188" t="s">
        <v>1</v>
      </c>
      <c r="F225" s="189" t="s">
        <v>270</v>
      </c>
      <c r="G225" s="13"/>
      <c r="H225" s="190">
        <v>32</v>
      </c>
      <c r="I225" s="191"/>
      <c r="J225" s="13"/>
      <c r="K225" s="13"/>
      <c r="L225" s="186"/>
      <c r="M225" s="192"/>
      <c r="N225" s="193"/>
      <c r="O225" s="193"/>
      <c r="P225" s="193"/>
      <c r="Q225" s="193"/>
      <c r="R225" s="193"/>
      <c r="S225" s="193"/>
      <c r="T225" s="19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8" t="s">
        <v>143</v>
      </c>
      <c r="AU225" s="188" t="s">
        <v>86</v>
      </c>
      <c r="AV225" s="13" t="s">
        <v>86</v>
      </c>
      <c r="AW225" s="13" t="s">
        <v>32</v>
      </c>
      <c r="AX225" s="13" t="s">
        <v>76</v>
      </c>
      <c r="AY225" s="188" t="s">
        <v>135</v>
      </c>
    </row>
    <row r="226" s="13" customFormat="1">
      <c r="A226" s="13"/>
      <c r="B226" s="186"/>
      <c r="C226" s="13"/>
      <c r="D226" s="187" t="s">
        <v>143</v>
      </c>
      <c r="E226" s="188" t="s">
        <v>1</v>
      </c>
      <c r="F226" s="189" t="s">
        <v>271</v>
      </c>
      <c r="G226" s="13"/>
      <c r="H226" s="190">
        <v>12</v>
      </c>
      <c r="I226" s="191"/>
      <c r="J226" s="13"/>
      <c r="K226" s="13"/>
      <c r="L226" s="186"/>
      <c r="M226" s="192"/>
      <c r="N226" s="193"/>
      <c r="O226" s="193"/>
      <c r="P226" s="193"/>
      <c r="Q226" s="193"/>
      <c r="R226" s="193"/>
      <c r="S226" s="193"/>
      <c r="T226" s="19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8" t="s">
        <v>143</v>
      </c>
      <c r="AU226" s="188" t="s">
        <v>86</v>
      </c>
      <c r="AV226" s="13" t="s">
        <v>86</v>
      </c>
      <c r="AW226" s="13" t="s">
        <v>32</v>
      </c>
      <c r="AX226" s="13" t="s">
        <v>76</v>
      </c>
      <c r="AY226" s="188" t="s">
        <v>135</v>
      </c>
    </row>
    <row r="227" s="14" customFormat="1">
      <c r="A227" s="14"/>
      <c r="B227" s="195"/>
      <c r="C227" s="14"/>
      <c r="D227" s="187" t="s">
        <v>143</v>
      </c>
      <c r="E227" s="196" t="s">
        <v>1</v>
      </c>
      <c r="F227" s="197" t="s">
        <v>272</v>
      </c>
      <c r="G227" s="14"/>
      <c r="H227" s="196" t="s">
        <v>1</v>
      </c>
      <c r="I227" s="198"/>
      <c r="J227" s="14"/>
      <c r="K227" s="14"/>
      <c r="L227" s="195"/>
      <c r="M227" s="199"/>
      <c r="N227" s="200"/>
      <c r="O227" s="200"/>
      <c r="P227" s="200"/>
      <c r="Q227" s="200"/>
      <c r="R227" s="200"/>
      <c r="S227" s="200"/>
      <c r="T227" s="20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6" t="s">
        <v>143</v>
      </c>
      <c r="AU227" s="196" t="s">
        <v>86</v>
      </c>
      <c r="AV227" s="14" t="s">
        <v>84</v>
      </c>
      <c r="AW227" s="14" t="s">
        <v>32</v>
      </c>
      <c r="AX227" s="14" t="s">
        <v>76</v>
      </c>
      <c r="AY227" s="196" t="s">
        <v>135</v>
      </c>
    </row>
    <row r="228" s="13" customFormat="1">
      <c r="A228" s="13"/>
      <c r="B228" s="186"/>
      <c r="C228" s="13"/>
      <c r="D228" s="187" t="s">
        <v>143</v>
      </c>
      <c r="E228" s="188" t="s">
        <v>1</v>
      </c>
      <c r="F228" s="189" t="s">
        <v>273</v>
      </c>
      <c r="G228" s="13"/>
      <c r="H228" s="190">
        <v>8</v>
      </c>
      <c r="I228" s="191"/>
      <c r="J228" s="13"/>
      <c r="K228" s="13"/>
      <c r="L228" s="186"/>
      <c r="M228" s="192"/>
      <c r="N228" s="193"/>
      <c r="O228" s="193"/>
      <c r="P228" s="193"/>
      <c r="Q228" s="193"/>
      <c r="R228" s="193"/>
      <c r="S228" s="193"/>
      <c r="T228" s="19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8" t="s">
        <v>143</v>
      </c>
      <c r="AU228" s="188" t="s">
        <v>86</v>
      </c>
      <c r="AV228" s="13" t="s">
        <v>86</v>
      </c>
      <c r="AW228" s="13" t="s">
        <v>32</v>
      </c>
      <c r="AX228" s="13" t="s">
        <v>76</v>
      </c>
      <c r="AY228" s="188" t="s">
        <v>135</v>
      </c>
    </row>
    <row r="229" s="15" customFormat="1">
      <c r="A229" s="15"/>
      <c r="B229" s="202"/>
      <c r="C229" s="15"/>
      <c r="D229" s="187" t="s">
        <v>143</v>
      </c>
      <c r="E229" s="203" t="s">
        <v>1</v>
      </c>
      <c r="F229" s="204" t="s">
        <v>149</v>
      </c>
      <c r="G229" s="15"/>
      <c r="H229" s="205">
        <v>52</v>
      </c>
      <c r="I229" s="206"/>
      <c r="J229" s="15"/>
      <c r="K229" s="15"/>
      <c r="L229" s="202"/>
      <c r="M229" s="207"/>
      <c r="N229" s="208"/>
      <c r="O229" s="208"/>
      <c r="P229" s="208"/>
      <c r="Q229" s="208"/>
      <c r="R229" s="208"/>
      <c r="S229" s="208"/>
      <c r="T229" s="20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03" t="s">
        <v>143</v>
      </c>
      <c r="AU229" s="203" t="s">
        <v>86</v>
      </c>
      <c r="AV229" s="15" t="s">
        <v>96</v>
      </c>
      <c r="AW229" s="15" t="s">
        <v>32</v>
      </c>
      <c r="AX229" s="15" t="s">
        <v>84</v>
      </c>
      <c r="AY229" s="203" t="s">
        <v>135</v>
      </c>
    </row>
    <row r="230" s="2" customFormat="1" ht="21.75" customHeight="1">
      <c r="A230" s="38"/>
      <c r="B230" s="172"/>
      <c r="C230" s="173" t="s">
        <v>274</v>
      </c>
      <c r="D230" s="173" t="s">
        <v>137</v>
      </c>
      <c r="E230" s="174" t="s">
        <v>275</v>
      </c>
      <c r="F230" s="175" t="s">
        <v>276</v>
      </c>
      <c r="G230" s="176" t="s">
        <v>267</v>
      </c>
      <c r="H230" s="177">
        <v>52</v>
      </c>
      <c r="I230" s="178"/>
      <c r="J230" s="179">
        <f>ROUND(I230*H230,2)</f>
        <v>0</v>
      </c>
      <c r="K230" s="175" t="s">
        <v>141</v>
      </c>
      <c r="L230" s="39"/>
      <c r="M230" s="180" t="s">
        <v>1</v>
      </c>
      <c r="N230" s="181" t="s">
        <v>41</v>
      </c>
      <c r="O230" s="77"/>
      <c r="P230" s="182">
        <f>O230*H230</f>
        <v>0</v>
      </c>
      <c r="Q230" s="182">
        <v>9.0000000000000006E-05</v>
      </c>
      <c r="R230" s="182">
        <f>Q230*H230</f>
        <v>0.0046800000000000001</v>
      </c>
      <c r="S230" s="182">
        <v>0</v>
      </c>
      <c r="T230" s="18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4" t="s">
        <v>96</v>
      </c>
      <c r="AT230" s="184" t="s">
        <v>137</v>
      </c>
      <c r="AU230" s="184" t="s">
        <v>86</v>
      </c>
      <c r="AY230" s="19" t="s">
        <v>135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9" t="s">
        <v>84</v>
      </c>
      <c r="BK230" s="185">
        <f>ROUND(I230*H230,2)</f>
        <v>0</v>
      </c>
      <c r="BL230" s="19" t="s">
        <v>96</v>
      </c>
      <c r="BM230" s="184" t="s">
        <v>277</v>
      </c>
    </row>
    <row r="231" s="14" customFormat="1">
      <c r="A231" s="14"/>
      <c r="B231" s="195"/>
      <c r="C231" s="14"/>
      <c r="D231" s="187" t="s">
        <v>143</v>
      </c>
      <c r="E231" s="196" t="s">
        <v>1</v>
      </c>
      <c r="F231" s="197" t="s">
        <v>269</v>
      </c>
      <c r="G231" s="14"/>
      <c r="H231" s="196" t="s">
        <v>1</v>
      </c>
      <c r="I231" s="198"/>
      <c r="J231" s="14"/>
      <c r="K231" s="14"/>
      <c r="L231" s="195"/>
      <c r="M231" s="199"/>
      <c r="N231" s="200"/>
      <c r="O231" s="200"/>
      <c r="P231" s="200"/>
      <c r="Q231" s="200"/>
      <c r="R231" s="200"/>
      <c r="S231" s="200"/>
      <c r="T231" s="20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6" t="s">
        <v>143</v>
      </c>
      <c r="AU231" s="196" t="s">
        <v>86</v>
      </c>
      <c r="AV231" s="14" t="s">
        <v>84</v>
      </c>
      <c r="AW231" s="14" t="s">
        <v>32</v>
      </c>
      <c r="AX231" s="14" t="s">
        <v>76</v>
      </c>
      <c r="AY231" s="196" t="s">
        <v>135</v>
      </c>
    </row>
    <row r="232" s="13" customFormat="1">
      <c r="A232" s="13"/>
      <c r="B232" s="186"/>
      <c r="C232" s="13"/>
      <c r="D232" s="187" t="s">
        <v>143</v>
      </c>
      <c r="E232" s="188" t="s">
        <v>1</v>
      </c>
      <c r="F232" s="189" t="s">
        <v>270</v>
      </c>
      <c r="G232" s="13"/>
      <c r="H232" s="190">
        <v>32</v>
      </c>
      <c r="I232" s="191"/>
      <c r="J232" s="13"/>
      <c r="K232" s="13"/>
      <c r="L232" s="186"/>
      <c r="M232" s="192"/>
      <c r="N232" s="193"/>
      <c r="O232" s="193"/>
      <c r="P232" s="193"/>
      <c r="Q232" s="193"/>
      <c r="R232" s="193"/>
      <c r="S232" s="193"/>
      <c r="T232" s="19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8" t="s">
        <v>143</v>
      </c>
      <c r="AU232" s="188" t="s">
        <v>86</v>
      </c>
      <c r="AV232" s="13" t="s">
        <v>86</v>
      </c>
      <c r="AW232" s="13" t="s">
        <v>32</v>
      </c>
      <c r="AX232" s="13" t="s">
        <v>76</v>
      </c>
      <c r="AY232" s="188" t="s">
        <v>135</v>
      </c>
    </row>
    <row r="233" s="13" customFormat="1">
      <c r="A233" s="13"/>
      <c r="B233" s="186"/>
      <c r="C233" s="13"/>
      <c r="D233" s="187" t="s">
        <v>143</v>
      </c>
      <c r="E233" s="188" t="s">
        <v>1</v>
      </c>
      <c r="F233" s="189" t="s">
        <v>271</v>
      </c>
      <c r="G233" s="13"/>
      <c r="H233" s="190">
        <v>12</v>
      </c>
      <c r="I233" s="191"/>
      <c r="J233" s="13"/>
      <c r="K233" s="13"/>
      <c r="L233" s="186"/>
      <c r="M233" s="192"/>
      <c r="N233" s="193"/>
      <c r="O233" s="193"/>
      <c r="P233" s="193"/>
      <c r="Q233" s="193"/>
      <c r="R233" s="193"/>
      <c r="S233" s="193"/>
      <c r="T233" s="19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8" t="s">
        <v>143</v>
      </c>
      <c r="AU233" s="188" t="s">
        <v>86</v>
      </c>
      <c r="AV233" s="13" t="s">
        <v>86</v>
      </c>
      <c r="AW233" s="13" t="s">
        <v>32</v>
      </c>
      <c r="AX233" s="13" t="s">
        <v>76</v>
      </c>
      <c r="AY233" s="188" t="s">
        <v>135</v>
      </c>
    </row>
    <row r="234" s="14" customFormat="1">
      <c r="A234" s="14"/>
      <c r="B234" s="195"/>
      <c r="C234" s="14"/>
      <c r="D234" s="187" t="s">
        <v>143</v>
      </c>
      <c r="E234" s="196" t="s">
        <v>1</v>
      </c>
      <c r="F234" s="197" t="s">
        <v>272</v>
      </c>
      <c r="G234" s="14"/>
      <c r="H234" s="196" t="s">
        <v>1</v>
      </c>
      <c r="I234" s="198"/>
      <c r="J234" s="14"/>
      <c r="K234" s="14"/>
      <c r="L234" s="195"/>
      <c r="M234" s="199"/>
      <c r="N234" s="200"/>
      <c r="O234" s="200"/>
      <c r="P234" s="200"/>
      <c r="Q234" s="200"/>
      <c r="R234" s="200"/>
      <c r="S234" s="200"/>
      <c r="T234" s="20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6" t="s">
        <v>143</v>
      </c>
      <c r="AU234" s="196" t="s">
        <v>86</v>
      </c>
      <c r="AV234" s="14" t="s">
        <v>84</v>
      </c>
      <c r="AW234" s="14" t="s">
        <v>32</v>
      </c>
      <c r="AX234" s="14" t="s">
        <v>76</v>
      </c>
      <c r="AY234" s="196" t="s">
        <v>135</v>
      </c>
    </row>
    <row r="235" s="13" customFormat="1">
      <c r="A235" s="13"/>
      <c r="B235" s="186"/>
      <c r="C235" s="13"/>
      <c r="D235" s="187" t="s">
        <v>143</v>
      </c>
      <c r="E235" s="188" t="s">
        <v>1</v>
      </c>
      <c r="F235" s="189" t="s">
        <v>273</v>
      </c>
      <c r="G235" s="13"/>
      <c r="H235" s="190">
        <v>8</v>
      </c>
      <c r="I235" s="191"/>
      <c r="J235" s="13"/>
      <c r="K235" s="13"/>
      <c r="L235" s="186"/>
      <c r="M235" s="192"/>
      <c r="N235" s="193"/>
      <c r="O235" s="193"/>
      <c r="P235" s="193"/>
      <c r="Q235" s="193"/>
      <c r="R235" s="193"/>
      <c r="S235" s="193"/>
      <c r="T235" s="19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8" t="s">
        <v>143</v>
      </c>
      <c r="AU235" s="188" t="s">
        <v>86</v>
      </c>
      <c r="AV235" s="13" t="s">
        <v>86</v>
      </c>
      <c r="AW235" s="13" t="s">
        <v>32</v>
      </c>
      <c r="AX235" s="13" t="s">
        <v>76</v>
      </c>
      <c r="AY235" s="188" t="s">
        <v>135</v>
      </c>
    </row>
    <row r="236" s="15" customFormat="1">
      <c r="A236" s="15"/>
      <c r="B236" s="202"/>
      <c r="C236" s="15"/>
      <c r="D236" s="187" t="s">
        <v>143</v>
      </c>
      <c r="E236" s="203" t="s">
        <v>1</v>
      </c>
      <c r="F236" s="204" t="s">
        <v>149</v>
      </c>
      <c r="G236" s="15"/>
      <c r="H236" s="205">
        <v>52</v>
      </c>
      <c r="I236" s="206"/>
      <c r="J236" s="15"/>
      <c r="K236" s="15"/>
      <c r="L236" s="202"/>
      <c r="M236" s="207"/>
      <c r="N236" s="208"/>
      <c r="O236" s="208"/>
      <c r="P236" s="208"/>
      <c r="Q236" s="208"/>
      <c r="R236" s="208"/>
      <c r="S236" s="208"/>
      <c r="T236" s="209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03" t="s">
        <v>143</v>
      </c>
      <c r="AU236" s="203" t="s">
        <v>86</v>
      </c>
      <c r="AV236" s="15" t="s">
        <v>96</v>
      </c>
      <c r="AW236" s="15" t="s">
        <v>32</v>
      </c>
      <c r="AX236" s="15" t="s">
        <v>84</v>
      </c>
      <c r="AY236" s="203" t="s">
        <v>135</v>
      </c>
    </row>
    <row r="237" s="2" customFormat="1" ht="24.15" customHeight="1">
      <c r="A237" s="38"/>
      <c r="B237" s="172"/>
      <c r="C237" s="173" t="s">
        <v>278</v>
      </c>
      <c r="D237" s="173" t="s">
        <v>137</v>
      </c>
      <c r="E237" s="174" t="s">
        <v>279</v>
      </c>
      <c r="F237" s="175" t="s">
        <v>280</v>
      </c>
      <c r="G237" s="176" t="s">
        <v>267</v>
      </c>
      <c r="H237" s="177">
        <v>83</v>
      </c>
      <c r="I237" s="178"/>
      <c r="J237" s="179">
        <f>ROUND(I237*H237,2)</f>
        <v>0</v>
      </c>
      <c r="K237" s="175" t="s">
        <v>1</v>
      </c>
      <c r="L237" s="39"/>
      <c r="M237" s="180" t="s">
        <v>1</v>
      </c>
      <c r="N237" s="181" t="s">
        <v>41</v>
      </c>
      <c r="O237" s="77"/>
      <c r="P237" s="182">
        <f>O237*H237</f>
        <v>0</v>
      </c>
      <c r="Q237" s="182">
        <v>6.4980000000000005E-05</v>
      </c>
      <c r="R237" s="182">
        <f>Q237*H237</f>
        <v>0.0053933400000000008</v>
      </c>
      <c r="S237" s="182">
        <v>0</v>
      </c>
      <c r="T237" s="18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84" t="s">
        <v>96</v>
      </c>
      <c r="AT237" s="184" t="s">
        <v>137</v>
      </c>
      <c r="AU237" s="184" t="s">
        <v>86</v>
      </c>
      <c r="AY237" s="19" t="s">
        <v>135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9" t="s">
        <v>84</v>
      </c>
      <c r="BK237" s="185">
        <f>ROUND(I237*H237,2)</f>
        <v>0</v>
      </c>
      <c r="BL237" s="19" t="s">
        <v>96</v>
      </c>
      <c r="BM237" s="184" t="s">
        <v>281</v>
      </c>
    </row>
    <row r="238" s="14" customFormat="1">
      <c r="A238" s="14"/>
      <c r="B238" s="195"/>
      <c r="C238" s="14"/>
      <c r="D238" s="187" t="s">
        <v>143</v>
      </c>
      <c r="E238" s="196" t="s">
        <v>1</v>
      </c>
      <c r="F238" s="197" t="s">
        <v>282</v>
      </c>
      <c r="G238" s="14"/>
      <c r="H238" s="196" t="s">
        <v>1</v>
      </c>
      <c r="I238" s="198"/>
      <c r="J238" s="14"/>
      <c r="K238" s="14"/>
      <c r="L238" s="195"/>
      <c r="M238" s="199"/>
      <c r="N238" s="200"/>
      <c r="O238" s="200"/>
      <c r="P238" s="200"/>
      <c r="Q238" s="200"/>
      <c r="R238" s="200"/>
      <c r="S238" s="200"/>
      <c r="T238" s="20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6" t="s">
        <v>143</v>
      </c>
      <c r="AU238" s="196" t="s">
        <v>86</v>
      </c>
      <c r="AV238" s="14" t="s">
        <v>84</v>
      </c>
      <c r="AW238" s="14" t="s">
        <v>32</v>
      </c>
      <c r="AX238" s="14" t="s">
        <v>76</v>
      </c>
      <c r="AY238" s="196" t="s">
        <v>135</v>
      </c>
    </row>
    <row r="239" s="14" customFormat="1">
      <c r="A239" s="14"/>
      <c r="B239" s="195"/>
      <c r="C239" s="14"/>
      <c r="D239" s="187" t="s">
        <v>143</v>
      </c>
      <c r="E239" s="196" t="s">
        <v>1</v>
      </c>
      <c r="F239" s="197" t="s">
        <v>201</v>
      </c>
      <c r="G239" s="14"/>
      <c r="H239" s="196" t="s">
        <v>1</v>
      </c>
      <c r="I239" s="198"/>
      <c r="J239" s="14"/>
      <c r="K239" s="14"/>
      <c r="L239" s="195"/>
      <c r="M239" s="199"/>
      <c r="N239" s="200"/>
      <c r="O239" s="200"/>
      <c r="P239" s="200"/>
      <c r="Q239" s="200"/>
      <c r="R239" s="200"/>
      <c r="S239" s="200"/>
      <c r="T239" s="20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6" t="s">
        <v>143</v>
      </c>
      <c r="AU239" s="196" t="s">
        <v>86</v>
      </c>
      <c r="AV239" s="14" t="s">
        <v>84</v>
      </c>
      <c r="AW239" s="14" t="s">
        <v>32</v>
      </c>
      <c r="AX239" s="14" t="s">
        <v>76</v>
      </c>
      <c r="AY239" s="196" t="s">
        <v>135</v>
      </c>
    </row>
    <row r="240" s="14" customFormat="1">
      <c r="A240" s="14"/>
      <c r="B240" s="195"/>
      <c r="C240" s="14"/>
      <c r="D240" s="187" t="s">
        <v>143</v>
      </c>
      <c r="E240" s="196" t="s">
        <v>1</v>
      </c>
      <c r="F240" s="197" t="s">
        <v>202</v>
      </c>
      <c r="G240" s="14"/>
      <c r="H240" s="196" t="s">
        <v>1</v>
      </c>
      <c r="I240" s="198"/>
      <c r="J240" s="14"/>
      <c r="K240" s="14"/>
      <c r="L240" s="195"/>
      <c r="M240" s="199"/>
      <c r="N240" s="200"/>
      <c r="O240" s="200"/>
      <c r="P240" s="200"/>
      <c r="Q240" s="200"/>
      <c r="R240" s="200"/>
      <c r="S240" s="200"/>
      <c r="T240" s="20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6" t="s">
        <v>143</v>
      </c>
      <c r="AU240" s="196" t="s">
        <v>86</v>
      </c>
      <c r="AV240" s="14" t="s">
        <v>84</v>
      </c>
      <c r="AW240" s="14" t="s">
        <v>32</v>
      </c>
      <c r="AX240" s="14" t="s">
        <v>76</v>
      </c>
      <c r="AY240" s="196" t="s">
        <v>135</v>
      </c>
    </row>
    <row r="241" s="13" customFormat="1">
      <c r="A241" s="13"/>
      <c r="B241" s="186"/>
      <c r="C241" s="13"/>
      <c r="D241" s="187" t="s">
        <v>143</v>
      </c>
      <c r="E241" s="188" t="s">
        <v>1</v>
      </c>
      <c r="F241" s="189" t="s">
        <v>283</v>
      </c>
      <c r="G241" s="13"/>
      <c r="H241" s="190">
        <v>58</v>
      </c>
      <c r="I241" s="191"/>
      <c r="J241" s="13"/>
      <c r="K241" s="13"/>
      <c r="L241" s="186"/>
      <c r="M241" s="192"/>
      <c r="N241" s="193"/>
      <c r="O241" s="193"/>
      <c r="P241" s="193"/>
      <c r="Q241" s="193"/>
      <c r="R241" s="193"/>
      <c r="S241" s="193"/>
      <c r="T241" s="19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8" t="s">
        <v>143</v>
      </c>
      <c r="AU241" s="188" t="s">
        <v>86</v>
      </c>
      <c r="AV241" s="13" t="s">
        <v>86</v>
      </c>
      <c r="AW241" s="13" t="s">
        <v>32</v>
      </c>
      <c r="AX241" s="13" t="s">
        <v>76</v>
      </c>
      <c r="AY241" s="188" t="s">
        <v>135</v>
      </c>
    </row>
    <row r="242" s="14" customFormat="1">
      <c r="A242" s="14"/>
      <c r="B242" s="195"/>
      <c r="C242" s="14"/>
      <c r="D242" s="187" t="s">
        <v>143</v>
      </c>
      <c r="E242" s="196" t="s">
        <v>1</v>
      </c>
      <c r="F242" s="197" t="s">
        <v>204</v>
      </c>
      <c r="G242" s="14"/>
      <c r="H242" s="196" t="s">
        <v>1</v>
      </c>
      <c r="I242" s="198"/>
      <c r="J242" s="14"/>
      <c r="K242" s="14"/>
      <c r="L242" s="195"/>
      <c r="M242" s="199"/>
      <c r="N242" s="200"/>
      <c r="O242" s="200"/>
      <c r="P242" s="200"/>
      <c r="Q242" s="200"/>
      <c r="R242" s="200"/>
      <c r="S242" s="200"/>
      <c r="T242" s="20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6" t="s">
        <v>143</v>
      </c>
      <c r="AU242" s="196" t="s">
        <v>86</v>
      </c>
      <c r="AV242" s="14" t="s">
        <v>84</v>
      </c>
      <c r="AW242" s="14" t="s">
        <v>32</v>
      </c>
      <c r="AX242" s="14" t="s">
        <v>76</v>
      </c>
      <c r="AY242" s="196" t="s">
        <v>135</v>
      </c>
    </row>
    <row r="243" s="13" customFormat="1">
      <c r="A243" s="13"/>
      <c r="B243" s="186"/>
      <c r="C243" s="13"/>
      <c r="D243" s="187" t="s">
        <v>143</v>
      </c>
      <c r="E243" s="188" t="s">
        <v>1</v>
      </c>
      <c r="F243" s="189" t="s">
        <v>284</v>
      </c>
      <c r="G243" s="13"/>
      <c r="H243" s="190">
        <v>4.7999999999999998</v>
      </c>
      <c r="I243" s="191"/>
      <c r="J243" s="13"/>
      <c r="K243" s="13"/>
      <c r="L243" s="186"/>
      <c r="M243" s="192"/>
      <c r="N243" s="193"/>
      <c r="O243" s="193"/>
      <c r="P243" s="193"/>
      <c r="Q243" s="193"/>
      <c r="R243" s="193"/>
      <c r="S243" s="193"/>
      <c r="T243" s="19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8" t="s">
        <v>143</v>
      </c>
      <c r="AU243" s="188" t="s">
        <v>86</v>
      </c>
      <c r="AV243" s="13" t="s">
        <v>86</v>
      </c>
      <c r="AW243" s="13" t="s">
        <v>32</v>
      </c>
      <c r="AX243" s="13" t="s">
        <v>76</v>
      </c>
      <c r="AY243" s="188" t="s">
        <v>135</v>
      </c>
    </row>
    <row r="244" s="14" customFormat="1">
      <c r="A244" s="14"/>
      <c r="B244" s="195"/>
      <c r="C244" s="14"/>
      <c r="D244" s="187" t="s">
        <v>143</v>
      </c>
      <c r="E244" s="196" t="s">
        <v>1</v>
      </c>
      <c r="F244" s="197" t="s">
        <v>206</v>
      </c>
      <c r="G244" s="14"/>
      <c r="H244" s="196" t="s">
        <v>1</v>
      </c>
      <c r="I244" s="198"/>
      <c r="J244" s="14"/>
      <c r="K244" s="14"/>
      <c r="L244" s="195"/>
      <c r="M244" s="199"/>
      <c r="N244" s="200"/>
      <c r="O244" s="200"/>
      <c r="P244" s="200"/>
      <c r="Q244" s="200"/>
      <c r="R244" s="200"/>
      <c r="S244" s="200"/>
      <c r="T244" s="20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6" t="s">
        <v>143</v>
      </c>
      <c r="AU244" s="196" t="s">
        <v>86</v>
      </c>
      <c r="AV244" s="14" t="s">
        <v>84</v>
      </c>
      <c r="AW244" s="14" t="s">
        <v>32</v>
      </c>
      <c r="AX244" s="14" t="s">
        <v>76</v>
      </c>
      <c r="AY244" s="196" t="s">
        <v>135</v>
      </c>
    </row>
    <row r="245" s="13" customFormat="1">
      <c r="A245" s="13"/>
      <c r="B245" s="186"/>
      <c r="C245" s="13"/>
      <c r="D245" s="187" t="s">
        <v>143</v>
      </c>
      <c r="E245" s="188" t="s">
        <v>1</v>
      </c>
      <c r="F245" s="189" t="s">
        <v>285</v>
      </c>
      <c r="G245" s="13"/>
      <c r="H245" s="190">
        <v>16</v>
      </c>
      <c r="I245" s="191"/>
      <c r="J245" s="13"/>
      <c r="K245" s="13"/>
      <c r="L245" s="186"/>
      <c r="M245" s="192"/>
      <c r="N245" s="193"/>
      <c r="O245" s="193"/>
      <c r="P245" s="193"/>
      <c r="Q245" s="193"/>
      <c r="R245" s="193"/>
      <c r="S245" s="193"/>
      <c r="T245" s="19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8" t="s">
        <v>143</v>
      </c>
      <c r="AU245" s="188" t="s">
        <v>86</v>
      </c>
      <c r="AV245" s="13" t="s">
        <v>86</v>
      </c>
      <c r="AW245" s="13" t="s">
        <v>32</v>
      </c>
      <c r="AX245" s="13" t="s">
        <v>76</v>
      </c>
      <c r="AY245" s="188" t="s">
        <v>135</v>
      </c>
    </row>
    <row r="246" s="14" customFormat="1">
      <c r="A246" s="14"/>
      <c r="B246" s="195"/>
      <c r="C246" s="14"/>
      <c r="D246" s="187" t="s">
        <v>143</v>
      </c>
      <c r="E246" s="196" t="s">
        <v>1</v>
      </c>
      <c r="F246" s="197" t="s">
        <v>208</v>
      </c>
      <c r="G246" s="14"/>
      <c r="H246" s="196" t="s">
        <v>1</v>
      </c>
      <c r="I246" s="198"/>
      <c r="J246" s="14"/>
      <c r="K246" s="14"/>
      <c r="L246" s="195"/>
      <c r="M246" s="199"/>
      <c r="N246" s="200"/>
      <c r="O246" s="200"/>
      <c r="P246" s="200"/>
      <c r="Q246" s="200"/>
      <c r="R246" s="200"/>
      <c r="S246" s="200"/>
      <c r="T246" s="20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6" t="s">
        <v>143</v>
      </c>
      <c r="AU246" s="196" t="s">
        <v>86</v>
      </c>
      <c r="AV246" s="14" t="s">
        <v>84</v>
      </c>
      <c r="AW246" s="14" t="s">
        <v>32</v>
      </c>
      <c r="AX246" s="14" t="s">
        <v>76</v>
      </c>
      <c r="AY246" s="196" t="s">
        <v>135</v>
      </c>
    </row>
    <row r="247" s="14" customFormat="1">
      <c r="A247" s="14"/>
      <c r="B247" s="195"/>
      <c r="C247" s="14"/>
      <c r="D247" s="187" t="s">
        <v>143</v>
      </c>
      <c r="E247" s="196" t="s">
        <v>1</v>
      </c>
      <c r="F247" s="197" t="s">
        <v>209</v>
      </c>
      <c r="G247" s="14"/>
      <c r="H247" s="196" t="s">
        <v>1</v>
      </c>
      <c r="I247" s="198"/>
      <c r="J247" s="14"/>
      <c r="K247" s="14"/>
      <c r="L247" s="195"/>
      <c r="M247" s="199"/>
      <c r="N247" s="200"/>
      <c r="O247" s="200"/>
      <c r="P247" s="200"/>
      <c r="Q247" s="200"/>
      <c r="R247" s="200"/>
      <c r="S247" s="200"/>
      <c r="T247" s="20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6" t="s">
        <v>143</v>
      </c>
      <c r="AU247" s="196" t="s">
        <v>86</v>
      </c>
      <c r="AV247" s="14" t="s">
        <v>84</v>
      </c>
      <c r="AW247" s="14" t="s">
        <v>32</v>
      </c>
      <c r="AX247" s="14" t="s">
        <v>76</v>
      </c>
      <c r="AY247" s="196" t="s">
        <v>135</v>
      </c>
    </row>
    <row r="248" s="13" customFormat="1">
      <c r="A248" s="13"/>
      <c r="B248" s="186"/>
      <c r="C248" s="13"/>
      <c r="D248" s="187" t="s">
        <v>143</v>
      </c>
      <c r="E248" s="188" t="s">
        <v>1</v>
      </c>
      <c r="F248" s="189" t="s">
        <v>286</v>
      </c>
      <c r="G248" s="13"/>
      <c r="H248" s="190">
        <v>4.2000000000000002</v>
      </c>
      <c r="I248" s="191"/>
      <c r="J248" s="13"/>
      <c r="K248" s="13"/>
      <c r="L248" s="186"/>
      <c r="M248" s="192"/>
      <c r="N248" s="193"/>
      <c r="O248" s="193"/>
      <c r="P248" s="193"/>
      <c r="Q248" s="193"/>
      <c r="R248" s="193"/>
      <c r="S248" s="193"/>
      <c r="T248" s="19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8" t="s">
        <v>143</v>
      </c>
      <c r="AU248" s="188" t="s">
        <v>86</v>
      </c>
      <c r="AV248" s="13" t="s">
        <v>86</v>
      </c>
      <c r="AW248" s="13" t="s">
        <v>32</v>
      </c>
      <c r="AX248" s="13" t="s">
        <v>76</v>
      </c>
      <c r="AY248" s="188" t="s">
        <v>135</v>
      </c>
    </row>
    <row r="249" s="15" customFormat="1">
      <c r="A249" s="15"/>
      <c r="B249" s="202"/>
      <c r="C249" s="15"/>
      <c r="D249" s="187" t="s">
        <v>143</v>
      </c>
      <c r="E249" s="203" t="s">
        <v>1</v>
      </c>
      <c r="F249" s="204" t="s">
        <v>149</v>
      </c>
      <c r="G249" s="15"/>
      <c r="H249" s="205">
        <v>83</v>
      </c>
      <c r="I249" s="206"/>
      <c r="J249" s="15"/>
      <c r="K249" s="15"/>
      <c r="L249" s="202"/>
      <c r="M249" s="207"/>
      <c r="N249" s="208"/>
      <c r="O249" s="208"/>
      <c r="P249" s="208"/>
      <c r="Q249" s="208"/>
      <c r="R249" s="208"/>
      <c r="S249" s="208"/>
      <c r="T249" s="20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03" t="s">
        <v>143</v>
      </c>
      <c r="AU249" s="203" t="s">
        <v>86</v>
      </c>
      <c r="AV249" s="15" t="s">
        <v>96</v>
      </c>
      <c r="AW249" s="15" t="s">
        <v>32</v>
      </c>
      <c r="AX249" s="15" t="s">
        <v>84</v>
      </c>
      <c r="AY249" s="203" t="s">
        <v>135</v>
      </c>
    </row>
    <row r="250" s="2" customFormat="1" ht="24.15" customHeight="1">
      <c r="A250" s="38"/>
      <c r="B250" s="172"/>
      <c r="C250" s="210" t="s">
        <v>287</v>
      </c>
      <c r="D250" s="210" t="s">
        <v>185</v>
      </c>
      <c r="E250" s="211" t="s">
        <v>288</v>
      </c>
      <c r="F250" s="212" t="s">
        <v>289</v>
      </c>
      <c r="G250" s="213" t="s">
        <v>226</v>
      </c>
      <c r="H250" s="214">
        <v>0.041000000000000002</v>
      </c>
      <c r="I250" s="215"/>
      <c r="J250" s="216">
        <f>ROUND(I250*H250,2)</f>
        <v>0</v>
      </c>
      <c r="K250" s="212" t="s">
        <v>141</v>
      </c>
      <c r="L250" s="217"/>
      <c r="M250" s="218" t="s">
        <v>1</v>
      </c>
      <c r="N250" s="219" t="s">
        <v>41</v>
      </c>
      <c r="O250" s="77"/>
      <c r="P250" s="182">
        <f>O250*H250</f>
        <v>0</v>
      </c>
      <c r="Q250" s="182">
        <v>1</v>
      </c>
      <c r="R250" s="182">
        <f>Q250*H250</f>
        <v>0.041000000000000002</v>
      </c>
      <c r="S250" s="182">
        <v>0</v>
      </c>
      <c r="T250" s="18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84" t="s">
        <v>175</v>
      </c>
      <c r="AT250" s="184" t="s">
        <v>185</v>
      </c>
      <c r="AU250" s="184" t="s">
        <v>86</v>
      </c>
      <c r="AY250" s="19" t="s">
        <v>135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9" t="s">
        <v>84</v>
      </c>
      <c r="BK250" s="185">
        <f>ROUND(I250*H250,2)</f>
        <v>0</v>
      </c>
      <c r="BL250" s="19" t="s">
        <v>96</v>
      </c>
      <c r="BM250" s="184" t="s">
        <v>290</v>
      </c>
    </row>
    <row r="251" s="13" customFormat="1">
      <c r="A251" s="13"/>
      <c r="B251" s="186"/>
      <c r="C251" s="13"/>
      <c r="D251" s="187" t="s">
        <v>143</v>
      </c>
      <c r="E251" s="188" t="s">
        <v>1</v>
      </c>
      <c r="F251" s="189" t="s">
        <v>291</v>
      </c>
      <c r="G251" s="13"/>
      <c r="H251" s="190">
        <v>0.041000000000000002</v>
      </c>
      <c r="I251" s="191"/>
      <c r="J251" s="13"/>
      <c r="K251" s="13"/>
      <c r="L251" s="186"/>
      <c r="M251" s="192"/>
      <c r="N251" s="193"/>
      <c r="O251" s="193"/>
      <c r="P251" s="193"/>
      <c r="Q251" s="193"/>
      <c r="R251" s="193"/>
      <c r="S251" s="193"/>
      <c r="T251" s="19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8" t="s">
        <v>143</v>
      </c>
      <c r="AU251" s="188" t="s">
        <v>86</v>
      </c>
      <c r="AV251" s="13" t="s">
        <v>86</v>
      </c>
      <c r="AW251" s="13" t="s">
        <v>32</v>
      </c>
      <c r="AX251" s="13" t="s">
        <v>84</v>
      </c>
      <c r="AY251" s="188" t="s">
        <v>135</v>
      </c>
    </row>
    <row r="252" s="2" customFormat="1" ht="24.15" customHeight="1">
      <c r="A252" s="38"/>
      <c r="B252" s="172"/>
      <c r="C252" s="173" t="s">
        <v>292</v>
      </c>
      <c r="D252" s="173" t="s">
        <v>137</v>
      </c>
      <c r="E252" s="174" t="s">
        <v>293</v>
      </c>
      <c r="F252" s="175" t="s">
        <v>294</v>
      </c>
      <c r="G252" s="176" t="s">
        <v>140</v>
      </c>
      <c r="H252" s="177">
        <v>4</v>
      </c>
      <c r="I252" s="178"/>
      <c r="J252" s="179">
        <f>ROUND(I252*H252,2)</f>
        <v>0</v>
      </c>
      <c r="K252" s="175" t="s">
        <v>141</v>
      </c>
      <c r="L252" s="39"/>
      <c r="M252" s="180" t="s">
        <v>1</v>
      </c>
      <c r="N252" s="181" t="s">
        <v>41</v>
      </c>
      <c r="O252" s="77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84" t="s">
        <v>96</v>
      </c>
      <c r="AT252" s="184" t="s">
        <v>137</v>
      </c>
      <c r="AU252" s="184" t="s">
        <v>86</v>
      </c>
      <c r="AY252" s="19" t="s">
        <v>135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9" t="s">
        <v>84</v>
      </c>
      <c r="BK252" s="185">
        <f>ROUND(I252*H252,2)</f>
        <v>0</v>
      </c>
      <c r="BL252" s="19" t="s">
        <v>96</v>
      </c>
      <c r="BM252" s="184" t="s">
        <v>295</v>
      </c>
    </row>
    <row r="253" s="13" customFormat="1">
      <c r="A253" s="13"/>
      <c r="B253" s="186"/>
      <c r="C253" s="13"/>
      <c r="D253" s="187" t="s">
        <v>143</v>
      </c>
      <c r="E253" s="188" t="s">
        <v>1</v>
      </c>
      <c r="F253" s="189" t="s">
        <v>95</v>
      </c>
      <c r="G253" s="13"/>
      <c r="H253" s="190">
        <v>4</v>
      </c>
      <c r="I253" s="191"/>
      <c r="J253" s="13"/>
      <c r="K253" s="13"/>
      <c r="L253" s="186"/>
      <c r="M253" s="192"/>
      <c r="N253" s="193"/>
      <c r="O253" s="193"/>
      <c r="P253" s="193"/>
      <c r="Q253" s="193"/>
      <c r="R253" s="193"/>
      <c r="S253" s="193"/>
      <c r="T253" s="19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8" t="s">
        <v>143</v>
      </c>
      <c r="AU253" s="188" t="s">
        <v>86</v>
      </c>
      <c r="AV253" s="13" t="s">
        <v>86</v>
      </c>
      <c r="AW253" s="13" t="s">
        <v>32</v>
      </c>
      <c r="AX253" s="13" t="s">
        <v>84</v>
      </c>
      <c r="AY253" s="188" t="s">
        <v>135</v>
      </c>
    </row>
    <row r="254" s="2" customFormat="1" ht="24.15" customHeight="1">
      <c r="A254" s="38"/>
      <c r="B254" s="172"/>
      <c r="C254" s="173" t="s">
        <v>296</v>
      </c>
      <c r="D254" s="173" t="s">
        <v>137</v>
      </c>
      <c r="E254" s="174" t="s">
        <v>297</v>
      </c>
      <c r="F254" s="175" t="s">
        <v>298</v>
      </c>
      <c r="G254" s="176" t="s">
        <v>140</v>
      </c>
      <c r="H254" s="177">
        <v>4.5</v>
      </c>
      <c r="I254" s="178"/>
      <c r="J254" s="179">
        <f>ROUND(I254*H254,2)</f>
        <v>0</v>
      </c>
      <c r="K254" s="175" t="s">
        <v>141</v>
      </c>
      <c r="L254" s="39"/>
      <c r="M254" s="180" t="s">
        <v>1</v>
      </c>
      <c r="N254" s="181" t="s">
        <v>41</v>
      </c>
      <c r="O254" s="77"/>
      <c r="P254" s="182">
        <f>O254*H254</f>
        <v>0</v>
      </c>
      <c r="Q254" s="182">
        <v>0</v>
      </c>
      <c r="R254" s="182">
        <f>Q254*H254</f>
        <v>0</v>
      </c>
      <c r="S254" s="182">
        <v>0</v>
      </c>
      <c r="T254" s="18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84" t="s">
        <v>96</v>
      </c>
      <c r="AT254" s="184" t="s">
        <v>137</v>
      </c>
      <c r="AU254" s="184" t="s">
        <v>86</v>
      </c>
      <c r="AY254" s="19" t="s">
        <v>135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9" t="s">
        <v>84</v>
      </c>
      <c r="BK254" s="185">
        <f>ROUND(I254*H254,2)</f>
        <v>0</v>
      </c>
      <c r="BL254" s="19" t="s">
        <v>96</v>
      </c>
      <c r="BM254" s="184" t="s">
        <v>299</v>
      </c>
    </row>
    <row r="255" s="13" customFormat="1">
      <c r="A255" s="13"/>
      <c r="B255" s="186"/>
      <c r="C255" s="13"/>
      <c r="D255" s="187" t="s">
        <v>143</v>
      </c>
      <c r="E255" s="188" t="s">
        <v>1</v>
      </c>
      <c r="F255" s="189" t="s">
        <v>92</v>
      </c>
      <c r="G255" s="13"/>
      <c r="H255" s="190">
        <v>4.5</v>
      </c>
      <c r="I255" s="191"/>
      <c r="J255" s="13"/>
      <c r="K255" s="13"/>
      <c r="L255" s="186"/>
      <c r="M255" s="192"/>
      <c r="N255" s="193"/>
      <c r="O255" s="193"/>
      <c r="P255" s="193"/>
      <c r="Q255" s="193"/>
      <c r="R255" s="193"/>
      <c r="S255" s="193"/>
      <c r="T255" s="19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8" t="s">
        <v>143</v>
      </c>
      <c r="AU255" s="188" t="s">
        <v>86</v>
      </c>
      <c r="AV255" s="13" t="s">
        <v>86</v>
      </c>
      <c r="AW255" s="13" t="s">
        <v>32</v>
      </c>
      <c r="AX255" s="13" t="s">
        <v>84</v>
      </c>
      <c r="AY255" s="188" t="s">
        <v>135</v>
      </c>
    </row>
    <row r="256" s="2" customFormat="1" ht="24.15" customHeight="1">
      <c r="A256" s="38"/>
      <c r="B256" s="172"/>
      <c r="C256" s="173" t="s">
        <v>300</v>
      </c>
      <c r="D256" s="173" t="s">
        <v>137</v>
      </c>
      <c r="E256" s="174" t="s">
        <v>301</v>
      </c>
      <c r="F256" s="175" t="s">
        <v>302</v>
      </c>
      <c r="G256" s="176" t="s">
        <v>140</v>
      </c>
      <c r="H256" s="177">
        <v>1.24</v>
      </c>
      <c r="I256" s="178"/>
      <c r="J256" s="179">
        <f>ROUND(I256*H256,2)</f>
        <v>0</v>
      </c>
      <c r="K256" s="175" t="s">
        <v>141</v>
      </c>
      <c r="L256" s="39"/>
      <c r="M256" s="180" t="s">
        <v>1</v>
      </c>
      <c r="N256" s="181" t="s">
        <v>41</v>
      </c>
      <c r="O256" s="77"/>
      <c r="P256" s="182">
        <f>O256*H256</f>
        <v>0</v>
      </c>
      <c r="Q256" s="182">
        <v>0</v>
      </c>
      <c r="R256" s="182">
        <f>Q256*H256</f>
        <v>0</v>
      </c>
      <c r="S256" s="182">
        <v>0.11</v>
      </c>
      <c r="T256" s="183">
        <f>S256*H256</f>
        <v>0.13639999999999999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84" t="s">
        <v>96</v>
      </c>
      <c r="AT256" s="184" t="s">
        <v>137</v>
      </c>
      <c r="AU256" s="184" t="s">
        <v>86</v>
      </c>
      <c r="AY256" s="19" t="s">
        <v>135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9" t="s">
        <v>84</v>
      </c>
      <c r="BK256" s="185">
        <f>ROUND(I256*H256,2)</f>
        <v>0</v>
      </c>
      <c r="BL256" s="19" t="s">
        <v>96</v>
      </c>
      <c r="BM256" s="184" t="s">
        <v>303</v>
      </c>
    </row>
    <row r="257" s="14" customFormat="1">
      <c r="A257" s="14"/>
      <c r="B257" s="195"/>
      <c r="C257" s="14"/>
      <c r="D257" s="187" t="s">
        <v>143</v>
      </c>
      <c r="E257" s="196" t="s">
        <v>1</v>
      </c>
      <c r="F257" s="197" t="s">
        <v>208</v>
      </c>
      <c r="G257" s="14"/>
      <c r="H257" s="196" t="s">
        <v>1</v>
      </c>
      <c r="I257" s="198"/>
      <c r="J257" s="14"/>
      <c r="K257" s="14"/>
      <c r="L257" s="195"/>
      <c r="M257" s="199"/>
      <c r="N257" s="200"/>
      <c r="O257" s="200"/>
      <c r="P257" s="200"/>
      <c r="Q257" s="200"/>
      <c r="R257" s="200"/>
      <c r="S257" s="200"/>
      <c r="T257" s="20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6" t="s">
        <v>143</v>
      </c>
      <c r="AU257" s="196" t="s">
        <v>86</v>
      </c>
      <c r="AV257" s="14" t="s">
        <v>84</v>
      </c>
      <c r="AW257" s="14" t="s">
        <v>32</v>
      </c>
      <c r="AX257" s="14" t="s">
        <v>76</v>
      </c>
      <c r="AY257" s="196" t="s">
        <v>135</v>
      </c>
    </row>
    <row r="258" s="14" customFormat="1">
      <c r="A258" s="14"/>
      <c r="B258" s="195"/>
      <c r="C258" s="14"/>
      <c r="D258" s="187" t="s">
        <v>143</v>
      </c>
      <c r="E258" s="196" t="s">
        <v>1</v>
      </c>
      <c r="F258" s="197" t="s">
        <v>209</v>
      </c>
      <c r="G258" s="14"/>
      <c r="H258" s="196" t="s">
        <v>1</v>
      </c>
      <c r="I258" s="198"/>
      <c r="J258" s="14"/>
      <c r="K258" s="14"/>
      <c r="L258" s="195"/>
      <c r="M258" s="199"/>
      <c r="N258" s="200"/>
      <c r="O258" s="200"/>
      <c r="P258" s="200"/>
      <c r="Q258" s="200"/>
      <c r="R258" s="200"/>
      <c r="S258" s="200"/>
      <c r="T258" s="20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6" t="s">
        <v>143</v>
      </c>
      <c r="AU258" s="196" t="s">
        <v>86</v>
      </c>
      <c r="AV258" s="14" t="s">
        <v>84</v>
      </c>
      <c r="AW258" s="14" t="s">
        <v>32</v>
      </c>
      <c r="AX258" s="14" t="s">
        <v>76</v>
      </c>
      <c r="AY258" s="196" t="s">
        <v>135</v>
      </c>
    </row>
    <row r="259" s="13" customFormat="1">
      <c r="A259" s="13"/>
      <c r="B259" s="186"/>
      <c r="C259" s="13"/>
      <c r="D259" s="187" t="s">
        <v>143</v>
      </c>
      <c r="E259" s="188" t="s">
        <v>1</v>
      </c>
      <c r="F259" s="189" t="s">
        <v>304</v>
      </c>
      <c r="G259" s="13"/>
      <c r="H259" s="190">
        <v>1.24</v>
      </c>
      <c r="I259" s="191"/>
      <c r="J259" s="13"/>
      <c r="K259" s="13"/>
      <c r="L259" s="186"/>
      <c r="M259" s="192"/>
      <c r="N259" s="193"/>
      <c r="O259" s="193"/>
      <c r="P259" s="193"/>
      <c r="Q259" s="193"/>
      <c r="R259" s="193"/>
      <c r="S259" s="193"/>
      <c r="T259" s="19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8" t="s">
        <v>143</v>
      </c>
      <c r="AU259" s="188" t="s">
        <v>86</v>
      </c>
      <c r="AV259" s="13" t="s">
        <v>86</v>
      </c>
      <c r="AW259" s="13" t="s">
        <v>32</v>
      </c>
      <c r="AX259" s="13" t="s">
        <v>76</v>
      </c>
      <c r="AY259" s="188" t="s">
        <v>135</v>
      </c>
    </row>
    <row r="260" s="15" customFormat="1">
      <c r="A260" s="15"/>
      <c r="B260" s="202"/>
      <c r="C260" s="15"/>
      <c r="D260" s="187" t="s">
        <v>143</v>
      </c>
      <c r="E260" s="203" t="s">
        <v>1</v>
      </c>
      <c r="F260" s="204" t="s">
        <v>149</v>
      </c>
      <c r="G260" s="15"/>
      <c r="H260" s="205">
        <v>1.24</v>
      </c>
      <c r="I260" s="206"/>
      <c r="J260" s="15"/>
      <c r="K260" s="15"/>
      <c r="L260" s="202"/>
      <c r="M260" s="207"/>
      <c r="N260" s="208"/>
      <c r="O260" s="208"/>
      <c r="P260" s="208"/>
      <c r="Q260" s="208"/>
      <c r="R260" s="208"/>
      <c r="S260" s="208"/>
      <c r="T260" s="20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03" t="s">
        <v>143</v>
      </c>
      <c r="AU260" s="203" t="s">
        <v>86</v>
      </c>
      <c r="AV260" s="15" t="s">
        <v>96</v>
      </c>
      <c r="AW260" s="15" t="s">
        <v>32</v>
      </c>
      <c r="AX260" s="15" t="s">
        <v>84</v>
      </c>
      <c r="AY260" s="203" t="s">
        <v>135</v>
      </c>
    </row>
    <row r="261" s="2" customFormat="1" ht="24.15" customHeight="1">
      <c r="A261" s="38"/>
      <c r="B261" s="172"/>
      <c r="C261" s="173" t="s">
        <v>305</v>
      </c>
      <c r="D261" s="173" t="s">
        <v>137</v>
      </c>
      <c r="E261" s="174" t="s">
        <v>306</v>
      </c>
      <c r="F261" s="175" t="s">
        <v>307</v>
      </c>
      <c r="G261" s="176" t="s">
        <v>140</v>
      </c>
      <c r="H261" s="177">
        <v>39.450000000000003</v>
      </c>
      <c r="I261" s="178"/>
      <c r="J261" s="179">
        <f>ROUND(I261*H261,2)</f>
        <v>0</v>
      </c>
      <c r="K261" s="175" t="s">
        <v>141</v>
      </c>
      <c r="L261" s="39"/>
      <c r="M261" s="180" t="s">
        <v>1</v>
      </c>
      <c r="N261" s="181" t="s">
        <v>41</v>
      </c>
      <c r="O261" s="77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84" t="s">
        <v>96</v>
      </c>
      <c r="AT261" s="184" t="s">
        <v>137</v>
      </c>
      <c r="AU261" s="184" t="s">
        <v>86</v>
      </c>
      <c r="AY261" s="19" t="s">
        <v>135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9" t="s">
        <v>84</v>
      </c>
      <c r="BK261" s="185">
        <f>ROUND(I261*H261,2)</f>
        <v>0</v>
      </c>
      <c r="BL261" s="19" t="s">
        <v>96</v>
      </c>
      <c r="BM261" s="184" t="s">
        <v>308</v>
      </c>
    </row>
    <row r="262" s="14" customFormat="1">
      <c r="A262" s="14"/>
      <c r="B262" s="195"/>
      <c r="C262" s="14"/>
      <c r="D262" s="187" t="s">
        <v>143</v>
      </c>
      <c r="E262" s="196" t="s">
        <v>1</v>
      </c>
      <c r="F262" s="197" t="s">
        <v>309</v>
      </c>
      <c r="G262" s="14"/>
      <c r="H262" s="196" t="s">
        <v>1</v>
      </c>
      <c r="I262" s="198"/>
      <c r="J262" s="14"/>
      <c r="K262" s="14"/>
      <c r="L262" s="195"/>
      <c r="M262" s="199"/>
      <c r="N262" s="200"/>
      <c r="O262" s="200"/>
      <c r="P262" s="200"/>
      <c r="Q262" s="200"/>
      <c r="R262" s="200"/>
      <c r="S262" s="200"/>
      <c r="T262" s="20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6" t="s">
        <v>143</v>
      </c>
      <c r="AU262" s="196" t="s">
        <v>86</v>
      </c>
      <c r="AV262" s="14" t="s">
        <v>84</v>
      </c>
      <c r="AW262" s="14" t="s">
        <v>32</v>
      </c>
      <c r="AX262" s="14" t="s">
        <v>76</v>
      </c>
      <c r="AY262" s="196" t="s">
        <v>135</v>
      </c>
    </row>
    <row r="263" s="14" customFormat="1">
      <c r="A263" s="14"/>
      <c r="B263" s="195"/>
      <c r="C263" s="14"/>
      <c r="D263" s="187" t="s">
        <v>143</v>
      </c>
      <c r="E263" s="196" t="s">
        <v>1</v>
      </c>
      <c r="F263" s="197" t="s">
        <v>204</v>
      </c>
      <c r="G263" s="14"/>
      <c r="H263" s="196" t="s">
        <v>1</v>
      </c>
      <c r="I263" s="198"/>
      <c r="J263" s="14"/>
      <c r="K263" s="14"/>
      <c r="L263" s="195"/>
      <c r="M263" s="199"/>
      <c r="N263" s="200"/>
      <c r="O263" s="200"/>
      <c r="P263" s="200"/>
      <c r="Q263" s="200"/>
      <c r="R263" s="200"/>
      <c r="S263" s="200"/>
      <c r="T263" s="20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6" t="s">
        <v>143</v>
      </c>
      <c r="AU263" s="196" t="s">
        <v>86</v>
      </c>
      <c r="AV263" s="14" t="s">
        <v>84</v>
      </c>
      <c r="AW263" s="14" t="s">
        <v>32</v>
      </c>
      <c r="AX263" s="14" t="s">
        <v>76</v>
      </c>
      <c r="AY263" s="196" t="s">
        <v>135</v>
      </c>
    </row>
    <row r="264" s="13" customFormat="1">
      <c r="A264" s="13"/>
      <c r="B264" s="186"/>
      <c r="C264" s="13"/>
      <c r="D264" s="187" t="s">
        <v>143</v>
      </c>
      <c r="E264" s="188" t="s">
        <v>1</v>
      </c>
      <c r="F264" s="189" t="s">
        <v>310</v>
      </c>
      <c r="G264" s="13"/>
      <c r="H264" s="190">
        <v>3.5</v>
      </c>
      <c r="I264" s="191"/>
      <c r="J264" s="13"/>
      <c r="K264" s="13"/>
      <c r="L264" s="186"/>
      <c r="M264" s="192"/>
      <c r="N264" s="193"/>
      <c r="O264" s="193"/>
      <c r="P264" s="193"/>
      <c r="Q264" s="193"/>
      <c r="R264" s="193"/>
      <c r="S264" s="193"/>
      <c r="T264" s="19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8" t="s">
        <v>143</v>
      </c>
      <c r="AU264" s="188" t="s">
        <v>86</v>
      </c>
      <c r="AV264" s="13" t="s">
        <v>86</v>
      </c>
      <c r="AW264" s="13" t="s">
        <v>32</v>
      </c>
      <c r="AX264" s="13" t="s">
        <v>76</v>
      </c>
      <c r="AY264" s="188" t="s">
        <v>135</v>
      </c>
    </row>
    <row r="265" s="14" customFormat="1">
      <c r="A265" s="14"/>
      <c r="B265" s="195"/>
      <c r="C265" s="14"/>
      <c r="D265" s="187" t="s">
        <v>143</v>
      </c>
      <c r="E265" s="196" t="s">
        <v>1</v>
      </c>
      <c r="F265" s="197" t="s">
        <v>311</v>
      </c>
      <c r="G265" s="14"/>
      <c r="H265" s="196" t="s">
        <v>1</v>
      </c>
      <c r="I265" s="198"/>
      <c r="J265" s="14"/>
      <c r="K265" s="14"/>
      <c r="L265" s="195"/>
      <c r="M265" s="199"/>
      <c r="N265" s="200"/>
      <c r="O265" s="200"/>
      <c r="P265" s="200"/>
      <c r="Q265" s="200"/>
      <c r="R265" s="200"/>
      <c r="S265" s="200"/>
      <c r="T265" s="20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6" t="s">
        <v>143</v>
      </c>
      <c r="AU265" s="196" t="s">
        <v>86</v>
      </c>
      <c r="AV265" s="14" t="s">
        <v>84</v>
      </c>
      <c r="AW265" s="14" t="s">
        <v>32</v>
      </c>
      <c r="AX265" s="14" t="s">
        <v>76</v>
      </c>
      <c r="AY265" s="196" t="s">
        <v>135</v>
      </c>
    </row>
    <row r="266" s="14" customFormat="1">
      <c r="A266" s="14"/>
      <c r="B266" s="195"/>
      <c r="C266" s="14"/>
      <c r="D266" s="187" t="s">
        <v>143</v>
      </c>
      <c r="E266" s="196" t="s">
        <v>1</v>
      </c>
      <c r="F266" s="197" t="s">
        <v>209</v>
      </c>
      <c r="G266" s="14"/>
      <c r="H266" s="196" t="s">
        <v>1</v>
      </c>
      <c r="I266" s="198"/>
      <c r="J266" s="14"/>
      <c r="K266" s="14"/>
      <c r="L266" s="195"/>
      <c r="M266" s="199"/>
      <c r="N266" s="200"/>
      <c r="O266" s="200"/>
      <c r="P266" s="200"/>
      <c r="Q266" s="200"/>
      <c r="R266" s="200"/>
      <c r="S266" s="200"/>
      <c r="T266" s="20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6" t="s">
        <v>143</v>
      </c>
      <c r="AU266" s="196" t="s">
        <v>86</v>
      </c>
      <c r="AV266" s="14" t="s">
        <v>84</v>
      </c>
      <c r="AW266" s="14" t="s">
        <v>32</v>
      </c>
      <c r="AX266" s="14" t="s">
        <v>76</v>
      </c>
      <c r="AY266" s="196" t="s">
        <v>135</v>
      </c>
    </row>
    <row r="267" s="13" customFormat="1">
      <c r="A267" s="13"/>
      <c r="B267" s="186"/>
      <c r="C267" s="13"/>
      <c r="D267" s="187" t="s">
        <v>143</v>
      </c>
      <c r="E267" s="188" t="s">
        <v>1</v>
      </c>
      <c r="F267" s="189" t="s">
        <v>312</v>
      </c>
      <c r="G267" s="13"/>
      <c r="H267" s="190">
        <v>3.1000000000000001</v>
      </c>
      <c r="I267" s="191"/>
      <c r="J267" s="13"/>
      <c r="K267" s="13"/>
      <c r="L267" s="186"/>
      <c r="M267" s="192"/>
      <c r="N267" s="193"/>
      <c r="O267" s="193"/>
      <c r="P267" s="193"/>
      <c r="Q267" s="193"/>
      <c r="R267" s="193"/>
      <c r="S267" s="193"/>
      <c r="T267" s="19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8" t="s">
        <v>143</v>
      </c>
      <c r="AU267" s="188" t="s">
        <v>86</v>
      </c>
      <c r="AV267" s="13" t="s">
        <v>86</v>
      </c>
      <c r="AW267" s="13" t="s">
        <v>32</v>
      </c>
      <c r="AX267" s="13" t="s">
        <v>76</v>
      </c>
      <c r="AY267" s="188" t="s">
        <v>135</v>
      </c>
    </row>
    <row r="268" s="16" customFormat="1">
      <c r="A268" s="16"/>
      <c r="B268" s="220"/>
      <c r="C268" s="16"/>
      <c r="D268" s="187" t="s">
        <v>143</v>
      </c>
      <c r="E268" s="221" t="s">
        <v>1</v>
      </c>
      <c r="F268" s="222" t="s">
        <v>313</v>
      </c>
      <c r="G268" s="16"/>
      <c r="H268" s="223">
        <v>6.5999999999999996</v>
      </c>
      <c r="I268" s="224"/>
      <c r="J268" s="16"/>
      <c r="K268" s="16"/>
      <c r="L268" s="220"/>
      <c r="M268" s="225"/>
      <c r="N268" s="226"/>
      <c r="O268" s="226"/>
      <c r="P268" s="226"/>
      <c r="Q268" s="226"/>
      <c r="R268" s="226"/>
      <c r="S268" s="226"/>
      <c r="T268" s="227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21" t="s">
        <v>143</v>
      </c>
      <c r="AU268" s="221" t="s">
        <v>86</v>
      </c>
      <c r="AV268" s="16" t="s">
        <v>150</v>
      </c>
      <c r="AW268" s="16" t="s">
        <v>32</v>
      </c>
      <c r="AX268" s="16" t="s">
        <v>76</v>
      </c>
      <c r="AY268" s="221" t="s">
        <v>135</v>
      </c>
    </row>
    <row r="269" s="14" customFormat="1">
      <c r="A269" s="14"/>
      <c r="B269" s="195"/>
      <c r="C269" s="14"/>
      <c r="D269" s="187" t="s">
        <v>143</v>
      </c>
      <c r="E269" s="196" t="s">
        <v>1</v>
      </c>
      <c r="F269" s="197" t="s">
        <v>314</v>
      </c>
      <c r="G269" s="14"/>
      <c r="H269" s="196" t="s">
        <v>1</v>
      </c>
      <c r="I269" s="198"/>
      <c r="J269" s="14"/>
      <c r="K269" s="14"/>
      <c r="L269" s="195"/>
      <c r="M269" s="199"/>
      <c r="N269" s="200"/>
      <c r="O269" s="200"/>
      <c r="P269" s="200"/>
      <c r="Q269" s="200"/>
      <c r="R269" s="200"/>
      <c r="S269" s="200"/>
      <c r="T269" s="20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6" t="s">
        <v>143</v>
      </c>
      <c r="AU269" s="196" t="s">
        <v>86</v>
      </c>
      <c r="AV269" s="14" t="s">
        <v>84</v>
      </c>
      <c r="AW269" s="14" t="s">
        <v>32</v>
      </c>
      <c r="AX269" s="14" t="s">
        <v>76</v>
      </c>
      <c r="AY269" s="196" t="s">
        <v>135</v>
      </c>
    </row>
    <row r="270" s="14" customFormat="1">
      <c r="A270" s="14"/>
      <c r="B270" s="195"/>
      <c r="C270" s="14"/>
      <c r="D270" s="187" t="s">
        <v>143</v>
      </c>
      <c r="E270" s="196" t="s">
        <v>1</v>
      </c>
      <c r="F270" s="197" t="s">
        <v>201</v>
      </c>
      <c r="G270" s="14"/>
      <c r="H270" s="196" t="s">
        <v>1</v>
      </c>
      <c r="I270" s="198"/>
      <c r="J270" s="14"/>
      <c r="K270" s="14"/>
      <c r="L270" s="195"/>
      <c r="M270" s="199"/>
      <c r="N270" s="200"/>
      <c r="O270" s="200"/>
      <c r="P270" s="200"/>
      <c r="Q270" s="200"/>
      <c r="R270" s="200"/>
      <c r="S270" s="200"/>
      <c r="T270" s="20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6" t="s">
        <v>143</v>
      </c>
      <c r="AU270" s="196" t="s">
        <v>86</v>
      </c>
      <c r="AV270" s="14" t="s">
        <v>84</v>
      </c>
      <c r="AW270" s="14" t="s">
        <v>32</v>
      </c>
      <c r="AX270" s="14" t="s">
        <v>76</v>
      </c>
      <c r="AY270" s="196" t="s">
        <v>135</v>
      </c>
    </row>
    <row r="271" s="14" customFormat="1">
      <c r="A271" s="14"/>
      <c r="B271" s="195"/>
      <c r="C271" s="14"/>
      <c r="D271" s="187" t="s">
        <v>143</v>
      </c>
      <c r="E271" s="196" t="s">
        <v>1</v>
      </c>
      <c r="F271" s="197" t="s">
        <v>202</v>
      </c>
      <c r="G271" s="14"/>
      <c r="H271" s="196" t="s">
        <v>1</v>
      </c>
      <c r="I271" s="198"/>
      <c r="J271" s="14"/>
      <c r="K271" s="14"/>
      <c r="L271" s="195"/>
      <c r="M271" s="199"/>
      <c r="N271" s="200"/>
      <c r="O271" s="200"/>
      <c r="P271" s="200"/>
      <c r="Q271" s="200"/>
      <c r="R271" s="200"/>
      <c r="S271" s="200"/>
      <c r="T271" s="20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6" t="s">
        <v>143</v>
      </c>
      <c r="AU271" s="196" t="s">
        <v>86</v>
      </c>
      <c r="AV271" s="14" t="s">
        <v>84</v>
      </c>
      <c r="AW271" s="14" t="s">
        <v>32</v>
      </c>
      <c r="AX271" s="14" t="s">
        <v>76</v>
      </c>
      <c r="AY271" s="196" t="s">
        <v>135</v>
      </c>
    </row>
    <row r="272" s="13" customFormat="1">
      <c r="A272" s="13"/>
      <c r="B272" s="186"/>
      <c r="C272" s="13"/>
      <c r="D272" s="187" t="s">
        <v>143</v>
      </c>
      <c r="E272" s="188" t="s">
        <v>1</v>
      </c>
      <c r="F272" s="189" t="s">
        <v>315</v>
      </c>
      <c r="G272" s="13"/>
      <c r="H272" s="190">
        <v>5.9500000000000002</v>
      </c>
      <c r="I272" s="191"/>
      <c r="J272" s="13"/>
      <c r="K272" s="13"/>
      <c r="L272" s="186"/>
      <c r="M272" s="192"/>
      <c r="N272" s="193"/>
      <c r="O272" s="193"/>
      <c r="P272" s="193"/>
      <c r="Q272" s="193"/>
      <c r="R272" s="193"/>
      <c r="S272" s="193"/>
      <c r="T272" s="19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8" t="s">
        <v>143</v>
      </c>
      <c r="AU272" s="188" t="s">
        <v>86</v>
      </c>
      <c r="AV272" s="13" t="s">
        <v>86</v>
      </c>
      <c r="AW272" s="13" t="s">
        <v>32</v>
      </c>
      <c r="AX272" s="13" t="s">
        <v>76</v>
      </c>
      <c r="AY272" s="188" t="s">
        <v>135</v>
      </c>
    </row>
    <row r="273" s="14" customFormat="1">
      <c r="A273" s="14"/>
      <c r="B273" s="195"/>
      <c r="C273" s="14"/>
      <c r="D273" s="187" t="s">
        <v>143</v>
      </c>
      <c r="E273" s="196" t="s">
        <v>1</v>
      </c>
      <c r="F273" s="197" t="s">
        <v>204</v>
      </c>
      <c r="G273" s="14"/>
      <c r="H273" s="196" t="s">
        <v>1</v>
      </c>
      <c r="I273" s="198"/>
      <c r="J273" s="14"/>
      <c r="K273" s="14"/>
      <c r="L273" s="195"/>
      <c r="M273" s="199"/>
      <c r="N273" s="200"/>
      <c r="O273" s="200"/>
      <c r="P273" s="200"/>
      <c r="Q273" s="200"/>
      <c r="R273" s="200"/>
      <c r="S273" s="200"/>
      <c r="T273" s="20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6" t="s">
        <v>143</v>
      </c>
      <c r="AU273" s="196" t="s">
        <v>86</v>
      </c>
      <c r="AV273" s="14" t="s">
        <v>84</v>
      </c>
      <c r="AW273" s="14" t="s">
        <v>32</v>
      </c>
      <c r="AX273" s="14" t="s">
        <v>76</v>
      </c>
      <c r="AY273" s="196" t="s">
        <v>135</v>
      </c>
    </row>
    <row r="274" s="13" customFormat="1">
      <c r="A274" s="13"/>
      <c r="B274" s="186"/>
      <c r="C274" s="13"/>
      <c r="D274" s="187" t="s">
        <v>143</v>
      </c>
      <c r="E274" s="188" t="s">
        <v>1</v>
      </c>
      <c r="F274" s="189" t="s">
        <v>316</v>
      </c>
      <c r="G274" s="13"/>
      <c r="H274" s="190">
        <v>8.4000000000000004</v>
      </c>
      <c r="I274" s="191"/>
      <c r="J274" s="13"/>
      <c r="K274" s="13"/>
      <c r="L274" s="186"/>
      <c r="M274" s="192"/>
      <c r="N274" s="193"/>
      <c r="O274" s="193"/>
      <c r="P274" s="193"/>
      <c r="Q274" s="193"/>
      <c r="R274" s="193"/>
      <c r="S274" s="193"/>
      <c r="T274" s="19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8" t="s">
        <v>143</v>
      </c>
      <c r="AU274" s="188" t="s">
        <v>86</v>
      </c>
      <c r="AV274" s="13" t="s">
        <v>86</v>
      </c>
      <c r="AW274" s="13" t="s">
        <v>32</v>
      </c>
      <c r="AX274" s="13" t="s">
        <v>76</v>
      </c>
      <c r="AY274" s="188" t="s">
        <v>135</v>
      </c>
    </row>
    <row r="275" s="14" customFormat="1">
      <c r="A275" s="14"/>
      <c r="B275" s="195"/>
      <c r="C275" s="14"/>
      <c r="D275" s="187" t="s">
        <v>143</v>
      </c>
      <c r="E275" s="196" t="s">
        <v>1</v>
      </c>
      <c r="F275" s="197" t="s">
        <v>206</v>
      </c>
      <c r="G275" s="14"/>
      <c r="H275" s="196" t="s">
        <v>1</v>
      </c>
      <c r="I275" s="198"/>
      <c r="J275" s="14"/>
      <c r="K275" s="14"/>
      <c r="L275" s="195"/>
      <c r="M275" s="199"/>
      <c r="N275" s="200"/>
      <c r="O275" s="200"/>
      <c r="P275" s="200"/>
      <c r="Q275" s="200"/>
      <c r="R275" s="200"/>
      <c r="S275" s="200"/>
      <c r="T275" s="20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96" t="s">
        <v>143</v>
      </c>
      <c r="AU275" s="196" t="s">
        <v>86</v>
      </c>
      <c r="AV275" s="14" t="s">
        <v>84</v>
      </c>
      <c r="AW275" s="14" t="s">
        <v>32</v>
      </c>
      <c r="AX275" s="14" t="s">
        <v>76</v>
      </c>
      <c r="AY275" s="196" t="s">
        <v>135</v>
      </c>
    </row>
    <row r="276" s="13" customFormat="1">
      <c r="A276" s="13"/>
      <c r="B276" s="186"/>
      <c r="C276" s="13"/>
      <c r="D276" s="187" t="s">
        <v>143</v>
      </c>
      <c r="E276" s="188" t="s">
        <v>1</v>
      </c>
      <c r="F276" s="189" t="s">
        <v>317</v>
      </c>
      <c r="G276" s="13"/>
      <c r="H276" s="190">
        <v>1.6799999999999999</v>
      </c>
      <c r="I276" s="191"/>
      <c r="J276" s="13"/>
      <c r="K276" s="13"/>
      <c r="L276" s="186"/>
      <c r="M276" s="192"/>
      <c r="N276" s="193"/>
      <c r="O276" s="193"/>
      <c r="P276" s="193"/>
      <c r="Q276" s="193"/>
      <c r="R276" s="193"/>
      <c r="S276" s="193"/>
      <c r="T276" s="19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8" t="s">
        <v>143</v>
      </c>
      <c r="AU276" s="188" t="s">
        <v>86</v>
      </c>
      <c r="AV276" s="13" t="s">
        <v>86</v>
      </c>
      <c r="AW276" s="13" t="s">
        <v>32</v>
      </c>
      <c r="AX276" s="13" t="s">
        <v>76</v>
      </c>
      <c r="AY276" s="188" t="s">
        <v>135</v>
      </c>
    </row>
    <row r="277" s="14" customFormat="1">
      <c r="A277" s="14"/>
      <c r="B277" s="195"/>
      <c r="C277" s="14"/>
      <c r="D277" s="187" t="s">
        <v>143</v>
      </c>
      <c r="E277" s="196" t="s">
        <v>1</v>
      </c>
      <c r="F277" s="197" t="s">
        <v>208</v>
      </c>
      <c r="G277" s="14"/>
      <c r="H277" s="196" t="s">
        <v>1</v>
      </c>
      <c r="I277" s="198"/>
      <c r="J277" s="14"/>
      <c r="K277" s="14"/>
      <c r="L277" s="195"/>
      <c r="M277" s="199"/>
      <c r="N277" s="200"/>
      <c r="O277" s="200"/>
      <c r="P277" s="200"/>
      <c r="Q277" s="200"/>
      <c r="R277" s="200"/>
      <c r="S277" s="200"/>
      <c r="T277" s="20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6" t="s">
        <v>143</v>
      </c>
      <c r="AU277" s="196" t="s">
        <v>86</v>
      </c>
      <c r="AV277" s="14" t="s">
        <v>84</v>
      </c>
      <c r="AW277" s="14" t="s">
        <v>32</v>
      </c>
      <c r="AX277" s="14" t="s">
        <v>76</v>
      </c>
      <c r="AY277" s="196" t="s">
        <v>135</v>
      </c>
    </row>
    <row r="278" s="14" customFormat="1">
      <c r="A278" s="14"/>
      <c r="B278" s="195"/>
      <c r="C278" s="14"/>
      <c r="D278" s="187" t="s">
        <v>143</v>
      </c>
      <c r="E278" s="196" t="s">
        <v>1</v>
      </c>
      <c r="F278" s="197" t="s">
        <v>209</v>
      </c>
      <c r="G278" s="14"/>
      <c r="H278" s="196" t="s">
        <v>1</v>
      </c>
      <c r="I278" s="198"/>
      <c r="J278" s="14"/>
      <c r="K278" s="14"/>
      <c r="L278" s="195"/>
      <c r="M278" s="199"/>
      <c r="N278" s="200"/>
      <c r="O278" s="200"/>
      <c r="P278" s="200"/>
      <c r="Q278" s="200"/>
      <c r="R278" s="200"/>
      <c r="S278" s="200"/>
      <c r="T278" s="20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6" t="s">
        <v>143</v>
      </c>
      <c r="AU278" s="196" t="s">
        <v>86</v>
      </c>
      <c r="AV278" s="14" t="s">
        <v>84</v>
      </c>
      <c r="AW278" s="14" t="s">
        <v>32</v>
      </c>
      <c r="AX278" s="14" t="s">
        <v>76</v>
      </c>
      <c r="AY278" s="196" t="s">
        <v>135</v>
      </c>
    </row>
    <row r="279" s="13" customFormat="1">
      <c r="A279" s="13"/>
      <c r="B279" s="186"/>
      <c r="C279" s="13"/>
      <c r="D279" s="187" t="s">
        <v>143</v>
      </c>
      <c r="E279" s="188" t="s">
        <v>1</v>
      </c>
      <c r="F279" s="189" t="s">
        <v>318</v>
      </c>
      <c r="G279" s="13"/>
      <c r="H279" s="190">
        <v>6.8200000000000003</v>
      </c>
      <c r="I279" s="191"/>
      <c r="J279" s="13"/>
      <c r="K279" s="13"/>
      <c r="L279" s="186"/>
      <c r="M279" s="192"/>
      <c r="N279" s="193"/>
      <c r="O279" s="193"/>
      <c r="P279" s="193"/>
      <c r="Q279" s="193"/>
      <c r="R279" s="193"/>
      <c r="S279" s="193"/>
      <c r="T279" s="19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8" t="s">
        <v>143</v>
      </c>
      <c r="AU279" s="188" t="s">
        <v>86</v>
      </c>
      <c r="AV279" s="13" t="s">
        <v>86</v>
      </c>
      <c r="AW279" s="13" t="s">
        <v>32</v>
      </c>
      <c r="AX279" s="13" t="s">
        <v>76</v>
      </c>
      <c r="AY279" s="188" t="s">
        <v>135</v>
      </c>
    </row>
    <row r="280" s="16" customFormat="1">
      <c r="A280" s="16"/>
      <c r="B280" s="220"/>
      <c r="C280" s="16"/>
      <c r="D280" s="187" t="s">
        <v>143</v>
      </c>
      <c r="E280" s="221" t="s">
        <v>1</v>
      </c>
      <c r="F280" s="222" t="s">
        <v>313</v>
      </c>
      <c r="G280" s="16"/>
      <c r="H280" s="223">
        <v>22.850000000000001</v>
      </c>
      <c r="I280" s="224"/>
      <c r="J280" s="16"/>
      <c r="K280" s="16"/>
      <c r="L280" s="220"/>
      <c r="M280" s="225"/>
      <c r="N280" s="226"/>
      <c r="O280" s="226"/>
      <c r="P280" s="226"/>
      <c r="Q280" s="226"/>
      <c r="R280" s="226"/>
      <c r="S280" s="226"/>
      <c r="T280" s="227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21" t="s">
        <v>143</v>
      </c>
      <c r="AU280" s="221" t="s">
        <v>86</v>
      </c>
      <c r="AV280" s="16" t="s">
        <v>150</v>
      </c>
      <c r="AW280" s="16" t="s">
        <v>32</v>
      </c>
      <c r="AX280" s="16" t="s">
        <v>76</v>
      </c>
      <c r="AY280" s="221" t="s">
        <v>135</v>
      </c>
    </row>
    <row r="281" s="13" customFormat="1">
      <c r="A281" s="13"/>
      <c r="B281" s="186"/>
      <c r="C281" s="13"/>
      <c r="D281" s="187" t="s">
        <v>143</v>
      </c>
      <c r="E281" s="188" t="s">
        <v>1</v>
      </c>
      <c r="F281" s="189" t="s">
        <v>319</v>
      </c>
      <c r="G281" s="13"/>
      <c r="H281" s="190">
        <v>10</v>
      </c>
      <c r="I281" s="191"/>
      <c r="J281" s="13"/>
      <c r="K281" s="13"/>
      <c r="L281" s="186"/>
      <c r="M281" s="192"/>
      <c r="N281" s="193"/>
      <c r="O281" s="193"/>
      <c r="P281" s="193"/>
      <c r="Q281" s="193"/>
      <c r="R281" s="193"/>
      <c r="S281" s="193"/>
      <c r="T281" s="19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8" t="s">
        <v>143</v>
      </c>
      <c r="AU281" s="188" t="s">
        <v>86</v>
      </c>
      <c r="AV281" s="13" t="s">
        <v>86</v>
      </c>
      <c r="AW281" s="13" t="s">
        <v>32</v>
      </c>
      <c r="AX281" s="13" t="s">
        <v>76</v>
      </c>
      <c r="AY281" s="188" t="s">
        <v>135</v>
      </c>
    </row>
    <row r="282" s="15" customFormat="1">
      <c r="A282" s="15"/>
      <c r="B282" s="202"/>
      <c r="C282" s="15"/>
      <c r="D282" s="187" t="s">
        <v>143</v>
      </c>
      <c r="E282" s="203" t="s">
        <v>1</v>
      </c>
      <c r="F282" s="204" t="s">
        <v>149</v>
      </c>
      <c r="G282" s="15"/>
      <c r="H282" s="205">
        <v>39.450000000000003</v>
      </c>
      <c r="I282" s="206"/>
      <c r="J282" s="15"/>
      <c r="K282" s="15"/>
      <c r="L282" s="202"/>
      <c r="M282" s="207"/>
      <c r="N282" s="208"/>
      <c r="O282" s="208"/>
      <c r="P282" s="208"/>
      <c r="Q282" s="208"/>
      <c r="R282" s="208"/>
      <c r="S282" s="208"/>
      <c r="T282" s="209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03" t="s">
        <v>143</v>
      </c>
      <c r="AU282" s="203" t="s">
        <v>86</v>
      </c>
      <c r="AV282" s="15" t="s">
        <v>96</v>
      </c>
      <c r="AW282" s="15" t="s">
        <v>32</v>
      </c>
      <c r="AX282" s="15" t="s">
        <v>84</v>
      </c>
      <c r="AY282" s="203" t="s">
        <v>135</v>
      </c>
    </row>
    <row r="283" s="2" customFormat="1" ht="24.15" customHeight="1">
      <c r="A283" s="38"/>
      <c r="B283" s="172"/>
      <c r="C283" s="173" t="s">
        <v>320</v>
      </c>
      <c r="D283" s="173" t="s">
        <v>137</v>
      </c>
      <c r="E283" s="174" t="s">
        <v>321</v>
      </c>
      <c r="F283" s="175" t="s">
        <v>322</v>
      </c>
      <c r="G283" s="176" t="s">
        <v>140</v>
      </c>
      <c r="H283" s="177">
        <v>6.5999999999999996</v>
      </c>
      <c r="I283" s="178"/>
      <c r="J283" s="179">
        <f>ROUND(I283*H283,2)</f>
        <v>0</v>
      </c>
      <c r="K283" s="175" t="s">
        <v>141</v>
      </c>
      <c r="L283" s="39"/>
      <c r="M283" s="180" t="s">
        <v>1</v>
      </c>
      <c r="N283" s="181" t="s">
        <v>41</v>
      </c>
      <c r="O283" s="77"/>
      <c r="P283" s="182">
        <f>O283*H283</f>
        <v>0</v>
      </c>
      <c r="Q283" s="182">
        <v>0</v>
      </c>
      <c r="R283" s="182">
        <f>Q283*H283</f>
        <v>0</v>
      </c>
      <c r="S283" s="182">
        <v>0.023300000000000001</v>
      </c>
      <c r="T283" s="183">
        <f>S283*H283</f>
        <v>0.15378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84" t="s">
        <v>96</v>
      </c>
      <c r="AT283" s="184" t="s">
        <v>137</v>
      </c>
      <c r="AU283" s="184" t="s">
        <v>86</v>
      </c>
      <c r="AY283" s="19" t="s">
        <v>135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9" t="s">
        <v>84</v>
      </c>
      <c r="BK283" s="185">
        <f>ROUND(I283*H283,2)</f>
        <v>0</v>
      </c>
      <c r="BL283" s="19" t="s">
        <v>96</v>
      </c>
      <c r="BM283" s="184" t="s">
        <v>323</v>
      </c>
    </row>
    <row r="284" s="14" customFormat="1">
      <c r="A284" s="14"/>
      <c r="B284" s="195"/>
      <c r="C284" s="14"/>
      <c r="D284" s="187" t="s">
        <v>143</v>
      </c>
      <c r="E284" s="196" t="s">
        <v>1</v>
      </c>
      <c r="F284" s="197" t="s">
        <v>324</v>
      </c>
      <c r="G284" s="14"/>
      <c r="H284" s="196" t="s">
        <v>1</v>
      </c>
      <c r="I284" s="198"/>
      <c r="J284" s="14"/>
      <c r="K284" s="14"/>
      <c r="L284" s="195"/>
      <c r="M284" s="199"/>
      <c r="N284" s="200"/>
      <c r="O284" s="200"/>
      <c r="P284" s="200"/>
      <c r="Q284" s="200"/>
      <c r="R284" s="200"/>
      <c r="S284" s="200"/>
      <c r="T284" s="20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6" t="s">
        <v>143</v>
      </c>
      <c r="AU284" s="196" t="s">
        <v>86</v>
      </c>
      <c r="AV284" s="14" t="s">
        <v>84</v>
      </c>
      <c r="AW284" s="14" t="s">
        <v>32</v>
      </c>
      <c r="AX284" s="14" t="s">
        <v>76</v>
      </c>
      <c r="AY284" s="196" t="s">
        <v>135</v>
      </c>
    </row>
    <row r="285" s="14" customFormat="1">
      <c r="A285" s="14"/>
      <c r="B285" s="195"/>
      <c r="C285" s="14"/>
      <c r="D285" s="187" t="s">
        <v>143</v>
      </c>
      <c r="E285" s="196" t="s">
        <v>1</v>
      </c>
      <c r="F285" s="197" t="s">
        <v>204</v>
      </c>
      <c r="G285" s="14"/>
      <c r="H285" s="196" t="s">
        <v>1</v>
      </c>
      <c r="I285" s="198"/>
      <c r="J285" s="14"/>
      <c r="K285" s="14"/>
      <c r="L285" s="195"/>
      <c r="M285" s="199"/>
      <c r="N285" s="200"/>
      <c r="O285" s="200"/>
      <c r="P285" s="200"/>
      <c r="Q285" s="200"/>
      <c r="R285" s="200"/>
      <c r="S285" s="200"/>
      <c r="T285" s="20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6" t="s">
        <v>143</v>
      </c>
      <c r="AU285" s="196" t="s">
        <v>86</v>
      </c>
      <c r="AV285" s="14" t="s">
        <v>84</v>
      </c>
      <c r="AW285" s="14" t="s">
        <v>32</v>
      </c>
      <c r="AX285" s="14" t="s">
        <v>76</v>
      </c>
      <c r="AY285" s="196" t="s">
        <v>135</v>
      </c>
    </row>
    <row r="286" s="13" customFormat="1">
      <c r="A286" s="13"/>
      <c r="B286" s="186"/>
      <c r="C286" s="13"/>
      <c r="D286" s="187" t="s">
        <v>143</v>
      </c>
      <c r="E286" s="188" t="s">
        <v>1</v>
      </c>
      <c r="F286" s="189" t="s">
        <v>310</v>
      </c>
      <c r="G286" s="13"/>
      <c r="H286" s="190">
        <v>3.5</v>
      </c>
      <c r="I286" s="191"/>
      <c r="J286" s="13"/>
      <c r="K286" s="13"/>
      <c r="L286" s="186"/>
      <c r="M286" s="192"/>
      <c r="N286" s="193"/>
      <c r="O286" s="193"/>
      <c r="P286" s="193"/>
      <c r="Q286" s="193"/>
      <c r="R286" s="193"/>
      <c r="S286" s="193"/>
      <c r="T286" s="19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8" t="s">
        <v>143</v>
      </c>
      <c r="AU286" s="188" t="s">
        <v>86</v>
      </c>
      <c r="AV286" s="13" t="s">
        <v>86</v>
      </c>
      <c r="AW286" s="13" t="s">
        <v>32</v>
      </c>
      <c r="AX286" s="13" t="s">
        <v>76</v>
      </c>
      <c r="AY286" s="188" t="s">
        <v>135</v>
      </c>
    </row>
    <row r="287" s="14" customFormat="1">
      <c r="A287" s="14"/>
      <c r="B287" s="195"/>
      <c r="C287" s="14"/>
      <c r="D287" s="187" t="s">
        <v>143</v>
      </c>
      <c r="E287" s="196" t="s">
        <v>1</v>
      </c>
      <c r="F287" s="197" t="s">
        <v>311</v>
      </c>
      <c r="G287" s="14"/>
      <c r="H287" s="196" t="s">
        <v>1</v>
      </c>
      <c r="I287" s="198"/>
      <c r="J287" s="14"/>
      <c r="K287" s="14"/>
      <c r="L287" s="195"/>
      <c r="M287" s="199"/>
      <c r="N287" s="200"/>
      <c r="O287" s="200"/>
      <c r="P287" s="200"/>
      <c r="Q287" s="200"/>
      <c r="R287" s="200"/>
      <c r="S287" s="200"/>
      <c r="T287" s="20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6" t="s">
        <v>143</v>
      </c>
      <c r="AU287" s="196" t="s">
        <v>86</v>
      </c>
      <c r="AV287" s="14" t="s">
        <v>84</v>
      </c>
      <c r="AW287" s="14" t="s">
        <v>32</v>
      </c>
      <c r="AX287" s="14" t="s">
        <v>76</v>
      </c>
      <c r="AY287" s="196" t="s">
        <v>135</v>
      </c>
    </row>
    <row r="288" s="14" customFormat="1">
      <c r="A288" s="14"/>
      <c r="B288" s="195"/>
      <c r="C288" s="14"/>
      <c r="D288" s="187" t="s">
        <v>143</v>
      </c>
      <c r="E288" s="196" t="s">
        <v>1</v>
      </c>
      <c r="F288" s="197" t="s">
        <v>209</v>
      </c>
      <c r="G288" s="14"/>
      <c r="H288" s="196" t="s">
        <v>1</v>
      </c>
      <c r="I288" s="198"/>
      <c r="J288" s="14"/>
      <c r="K288" s="14"/>
      <c r="L288" s="195"/>
      <c r="M288" s="199"/>
      <c r="N288" s="200"/>
      <c r="O288" s="200"/>
      <c r="P288" s="200"/>
      <c r="Q288" s="200"/>
      <c r="R288" s="200"/>
      <c r="S288" s="200"/>
      <c r="T288" s="20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6" t="s">
        <v>143</v>
      </c>
      <c r="AU288" s="196" t="s">
        <v>86</v>
      </c>
      <c r="AV288" s="14" t="s">
        <v>84</v>
      </c>
      <c r="AW288" s="14" t="s">
        <v>32</v>
      </c>
      <c r="AX288" s="14" t="s">
        <v>76</v>
      </c>
      <c r="AY288" s="196" t="s">
        <v>135</v>
      </c>
    </row>
    <row r="289" s="13" customFormat="1">
      <c r="A289" s="13"/>
      <c r="B289" s="186"/>
      <c r="C289" s="13"/>
      <c r="D289" s="187" t="s">
        <v>143</v>
      </c>
      <c r="E289" s="188" t="s">
        <v>1</v>
      </c>
      <c r="F289" s="189" t="s">
        <v>312</v>
      </c>
      <c r="G289" s="13"/>
      <c r="H289" s="190">
        <v>3.1000000000000001</v>
      </c>
      <c r="I289" s="191"/>
      <c r="J289" s="13"/>
      <c r="K289" s="13"/>
      <c r="L289" s="186"/>
      <c r="M289" s="192"/>
      <c r="N289" s="193"/>
      <c r="O289" s="193"/>
      <c r="P289" s="193"/>
      <c r="Q289" s="193"/>
      <c r="R289" s="193"/>
      <c r="S289" s="193"/>
      <c r="T289" s="19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8" t="s">
        <v>143</v>
      </c>
      <c r="AU289" s="188" t="s">
        <v>86</v>
      </c>
      <c r="AV289" s="13" t="s">
        <v>86</v>
      </c>
      <c r="AW289" s="13" t="s">
        <v>32</v>
      </c>
      <c r="AX289" s="13" t="s">
        <v>76</v>
      </c>
      <c r="AY289" s="188" t="s">
        <v>135</v>
      </c>
    </row>
    <row r="290" s="15" customFormat="1">
      <c r="A290" s="15"/>
      <c r="B290" s="202"/>
      <c r="C290" s="15"/>
      <c r="D290" s="187" t="s">
        <v>143</v>
      </c>
      <c r="E290" s="203" t="s">
        <v>1</v>
      </c>
      <c r="F290" s="204" t="s">
        <v>149</v>
      </c>
      <c r="G290" s="15"/>
      <c r="H290" s="205">
        <v>6.5999999999999996</v>
      </c>
      <c r="I290" s="206"/>
      <c r="J290" s="15"/>
      <c r="K290" s="15"/>
      <c r="L290" s="202"/>
      <c r="M290" s="207"/>
      <c r="N290" s="208"/>
      <c r="O290" s="208"/>
      <c r="P290" s="208"/>
      <c r="Q290" s="208"/>
      <c r="R290" s="208"/>
      <c r="S290" s="208"/>
      <c r="T290" s="20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03" t="s">
        <v>143</v>
      </c>
      <c r="AU290" s="203" t="s">
        <v>86</v>
      </c>
      <c r="AV290" s="15" t="s">
        <v>96</v>
      </c>
      <c r="AW290" s="15" t="s">
        <v>32</v>
      </c>
      <c r="AX290" s="15" t="s">
        <v>84</v>
      </c>
      <c r="AY290" s="203" t="s">
        <v>135</v>
      </c>
    </row>
    <row r="291" s="2" customFormat="1" ht="24.15" customHeight="1">
      <c r="A291" s="38"/>
      <c r="B291" s="172"/>
      <c r="C291" s="173" t="s">
        <v>325</v>
      </c>
      <c r="D291" s="173" t="s">
        <v>137</v>
      </c>
      <c r="E291" s="174" t="s">
        <v>326</v>
      </c>
      <c r="F291" s="175" t="s">
        <v>327</v>
      </c>
      <c r="G291" s="176" t="s">
        <v>157</v>
      </c>
      <c r="H291" s="177">
        <v>11.425000000000001</v>
      </c>
      <c r="I291" s="178"/>
      <c r="J291" s="179">
        <f>ROUND(I291*H291,2)</f>
        <v>0</v>
      </c>
      <c r="K291" s="175" t="s">
        <v>141</v>
      </c>
      <c r="L291" s="39"/>
      <c r="M291" s="180" t="s">
        <v>1</v>
      </c>
      <c r="N291" s="181" t="s">
        <v>41</v>
      </c>
      <c r="O291" s="77"/>
      <c r="P291" s="182">
        <f>O291*H291</f>
        <v>0</v>
      </c>
      <c r="Q291" s="182">
        <v>0</v>
      </c>
      <c r="R291" s="182">
        <f>Q291*H291</f>
        <v>0</v>
      </c>
      <c r="S291" s="182">
        <v>2.5</v>
      </c>
      <c r="T291" s="183">
        <f>S291*H291</f>
        <v>28.5625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84" t="s">
        <v>96</v>
      </c>
      <c r="AT291" s="184" t="s">
        <v>137</v>
      </c>
      <c r="AU291" s="184" t="s">
        <v>86</v>
      </c>
      <c r="AY291" s="19" t="s">
        <v>135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9" t="s">
        <v>84</v>
      </c>
      <c r="BK291" s="185">
        <f>ROUND(I291*H291,2)</f>
        <v>0</v>
      </c>
      <c r="BL291" s="19" t="s">
        <v>96</v>
      </c>
      <c r="BM291" s="184" t="s">
        <v>328</v>
      </c>
    </row>
    <row r="292" s="14" customFormat="1">
      <c r="A292" s="14"/>
      <c r="B292" s="195"/>
      <c r="C292" s="14"/>
      <c r="D292" s="187" t="s">
        <v>143</v>
      </c>
      <c r="E292" s="196" t="s">
        <v>1</v>
      </c>
      <c r="F292" s="197" t="s">
        <v>201</v>
      </c>
      <c r="G292" s="14"/>
      <c r="H292" s="196" t="s">
        <v>1</v>
      </c>
      <c r="I292" s="198"/>
      <c r="J292" s="14"/>
      <c r="K292" s="14"/>
      <c r="L292" s="195"/>
      <c r="M292" s="199"/>
      <c r="N292" s="200"/>
      <c r="O292" s="200"/>
      <c r="P292" s="200"/>
      <c r="Q292" s="200"/>
      <c r="R292" s="200"/>
      <c r="S292" s="200"/>
      <c r="T292" s="20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6" t="s">
        <v>143</v>
      </c>
      <c r="AU292" s="196" t="s">
        <v>86</v>
      </c>
      <c r="AV292" s="14" t="s">
        <v>84</v>
      </c>
      <c r="AW292" s="14" t="s">
        <v>32</v>
      </c>
      <c r="AX292" s="14" t="s">
        <v>76</v>
      </c>
      <c r="AY292" s="196" t="s">
        <v>135</v>
      </c>
    </row>
    <row r="293" s="14" customFormat="1">
      <c r="A293" s="14"/>
      <c r="B293" s="195"/>
      <c r="C293" s="14"/>
      <c r="D293" s="187" t="s">
        <v>143</v>
      </c>
      <c r="E293" s="196" t="s">
        <v>1</v>
      </c>
      <c r="F293" s="197" t="s">
        <v>202</v>
      </c>
      <c r="G293" s="14"/>
      <c r="H293" s="196" t="s">
        <v>1</v>
      </c>
      <c r="I293" s="198"/>
      <c r="J293" s="14"/>
      <c r="K293" s="14"/>
      <c r="L293" s="195"/>
      <c r="M293" s="199"/>
      <c r="N293" s="200"/>
      <c r="O293" s="200"/>
      <c r="P293" s="200"/>
      <c r="Q293" s="200"/>
      <c r="R293" s="200"/>
      <c r="S293" s="200"/>
      <c r="T293" s="20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6" t="s">
        <v>143</v>
      </c>
      <c r="AU293" s="196" t="s">
        <v>86</v>
      </c>
      <c r="AV293" s="14" t="s">
        <v>84</v>
      </c>
      <c r="AW293" s="14" t="s">
        <v>32</v>
      </c>
      <c r="AX293" s="14" t="s">
        <v>76</v>
      </c>
      <c r="AY293" s="196" t="s">
        <v>135</v>
      </c>
    </row>
    <row r="294" s="13" customFormat="1">
      <c r="A294" s="13"/>
      <c r="B294" s="186"/>
      <c r="C294" s="13"/>
      <c r="D294" s="187" t="s">
        <v>143</v>
      </c>
      <c r="E294" s="188" t="s">
        <v>1</v>
      </c>
      <c r="F294" s="189" t="s">
        <v>329</v>
      </c>
      <c r="G294" s="13"/>
      <c r="H294" s="190">
        <v>2.9750000000000001</v>
      </c>
      <c r="I294" s="191"/>
      <c r="J294" s="13"/>
      <c r="K294" s="13"/>
      <c r="L294" s="186"/>
      <c r="M294" s="192"/>
      <c r="N294" s="193"/>
      <c r="O294" s="193"/>
      <c r="P294" s="193"/>
      <c r="Q294" s="193"/>
      <c r="R294" s="193"/>
      <c r="S294" s="193"/>
      <c r="T294" s="19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8" t="s">
        <v>143</v>
      </c>
      <c r="AU294" s="188" t="s">
        <v>86</v>
      </c>
      <c r="AV294" s="13" t="s">
        <v>86</v>
      </c>
      <c r="AW294" s="13" t="s">
        <v>32</v>
      </c>
      <c r="AX294" s="13" t="s">
        <v>76</v>
      </c>
      <c r="AY294" s="188" t="s">
        <v>135</v>
      </c>
    </row>
    <row r="295" s="14" customFormat="1">
      <c r="A295" s="14"/>
      <c r="B295" s="195"/>
      <c r="C295" s="14"/>
      <c r="D295" s="187" t="s">
        <v>143</v>
      </c>
      <c r="E295" s="196" t="s">
        <v>1</v>
      </c>
      <c r="F295" s="197" t="s">
        <v>204</v>
      </c>
      <c r="G295" s="14"/>
      <c r="H295" s="196" t="s">
        <v>1</v>
      </c>
      <c r="I295" s="198"/>
      <c r="J295" s="14"/>
      <c r="K295" s="14"/>
      <c r="L295" s="195"/>
      <c r="M295" s="199"/>
      <c r="N295" s="200"/>
      <c r="O295" s="200"/>
      <c r="P295" s="200"/>
      <c r="Q295" s="200"/>
      <c r="R295" s="200"/>
      <c r="S295" s="200"/>
      <c r="T295" s="20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6" t="s">
        <v>143</v>
      </c>
      <c r="AU295" s="196" t="s">
        <v>86</v>
      </c>
      <c r="AV295" s="14" t="s">
        <v>84</v>
      </c>
      <c r="AW295" s="14" t="s">
        <v>32</v>
      </c>
      <c r="AX295" s="14" t="s">
        <v>76</v>
      </c>
      <c r="AY295" s="196" t="s">
        <v>135</v>
      </c>
    </row>
    <row r="296" s="13" customFormat="1">
      <c r="A296" s="13"/>
      <c r="B296" s="186"/>
      <c r="C296" s="13"/>
      <c r="D296" s="187" t="s">
        <v>143</v>
      </c>
      <c r="E296" s="188" t="s">
        <v>1</v>
      </c>
      <c r="F296" s="189" t="s">
        <v>330</v>
      </c>
      <c r="G296" s="13"/>
      <c r="H296" s="190">
        <v>4.2000000000000002</v>
      </c>
      <c r="I296" s="191"/>
      <c r="J296" s="13"/>
      <c r="K296" s="13"/>
      <c r="L296" s="186"/>
      <c r="M296" s="192"/>
      <c r="N296" s="193"/>
      <c r="O296" s="193"/>
      <c r="P296" s="193"/>
      <c r="Q296" s="193"/>
      <c r="R296" s="193"/>
      <c r="S296" s="193"/>
      <c r="T296" s="19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8" t="s">
        <v>143</v>
      </c>
      <c r="AU296" s="188" t="s">
        <v>86</v>
      </c>
      <c r="AV296" s="13" t="s">
        <v>86</v>
      </c>
      <c r="AW296" s="13" t="s">
        <v>32</v>
      </c>
      <c r="AX296" s="13" t="s">
        <v>76</v>
      </c>
      <c r="AY296" s="188" t="s">
        <v>135</v>
      </c>
    </row>
    <row r="297" s="14" customFormat="1">
      <c r="A297" s="14"/>
      <c r="B297" s="195"/>
      <c r="C297" s="14"/>
      <c r="D297" s="187" t="s">
        <v>143</v>
      </c>
      <c r="E297" s="196" t="s">
        <v>1</v>
      </c>
      <c r="F297" s="197" t="s">
        <v>206</v>
      </c>
      <c r="G297" s="14"/>
      <c r="H297" s="196" t="s">
        <v>1</v>
      </c>
      <c r="I297" s="198"/>
      <c r="J297" s="14"/>
      <c r="K297" s="14"/>
      <c r="L297" s="195"/>
      <c r="M297" s="199"/>
      <c r="N297" s="200"/>
      <c r="O297" s="200"/>
      <c r="P297" s="200"/>
      <c r="Q297" s="200"/>
      <c r="R297" s="200"/>
      <c r="S297" s="200"/>
      <c r="T297" s="20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6" t="s">
        <v>143</v>
      </c>
      <c r="AU297" s="196" t="s">
        <v>86</v>
      </c>
      <c r="AV297" s="14" t="s">
        <v>84</v>
      </c>
      <c r="AW297" s="14" t="s">
        <v>32</v>
      </c>
      <c r="AX297" s="14" t="s">
        <v>76</v>
      </c>
      <c r="AY297" s="196" t="s">
        <v>135</v>
      </c>
    </row>
    <row r="298" s="13" customFormat="1">
      <c r="A298" s="13"/>
      <c r="B298" s="186"/>
      <c r="C298" s="13"/>
      <c r="D298" s="187" t="s">
        <v>143</v>
      </c>
      <c r="E298" s="188" t="s">
        <v>1</v>
      </c>
      <c r="F298" s="189" t="s">
        <v>331</v>
      </c>
      <c r="G298" s="13"/>
      <c r="H298" s="190">
        <v>0.83999999999999997</v>
      </c>
      <c r="I298" s="191"/>
      <c r="J298" s="13"/>
      <c r="K298" s="13"/>
      <c r="L298" s="186"/>
      <c r="M298" s="192"/>
      <c r="N298" s="193"/>
      <c r="O298" s="193"/>
      <c r="P298" s="193"/>
      <c r="Q298" s="193"/>
      <c r="R298" s="193"/>
      <c r="S298" s="193"/>
      <c r="T298" s="19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8" t="s">
        <v>143</v>
      </c>
      <c r="AU298" s="188" t="s">
        <v>86</v>
      </c>
      <c r="AV298" s="13" t="s">
        <v>86</v>
      </c>
      <c r="AW298" s="13" t="s">
        <v>32</v>
      </c>
      <c r="AX298" s="13" t="s">
        <v>76</v>
      </c>
      <c r="AY298" s="188" t="s">
        <v>135</v>
      </c>
    </row>
    <row r="299" s="14" customFormat="1">
      <c r="A299" s="14"/>
      <c r="B299" s="195"/>
      <c r="C299" s="14"/>
      <c r="D299" s="187" t="s">
        <v>143</v>
      </c>
      <c r="E299" s="196" t="s">
        <v>1</v>
      </c>
      <c r="F299" s="197" t="s">
        <v>208</v>
      </c>
      <c r="G299" s="14"/>
      <c r="H299" s="196" t="s">
        <v>1</v>
      </c>
      <c r="I299" s="198"/>
      <c r="J299" s="14"/>
      <c r="K299" s="14"/>
      <c r="L299" s="195"/>
      <c r="M299" s="199"/>
      <c r="N299" s="200"/>
      <c r="O299" s="200"/>
      <c r="P299" s="200"/>
      <c r="Q299" s="200"/>
      <c r="R299" s="200"/>
      <c r="S299" s="200"/>
      <c r="T299" s="20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6" t="s">
        <v>143</v>
      </c>
      <c r="AU299" s="196" t="s">
        <v>86</v>
      </c>
      <c r="AV299" s="14" t="s">
        <v>84</v>
      </c>
      <c r="AW299" s="14" t="s">
        <v>32</v>
      </c>
      <c r="AX299" s="14" t="s">
        <v>76</v>
      </c>
      <c r="AY299" s="196" t="s">
        <v>135</v>
      </c>
    </row>
    <row r="300" s="14" customFormat="1">
      <c r="A300" s="14"/>
      <c r="B300" s="195"/>
      <c r="C300" s="14"/>
      <c r="D300" s="187" t="s">
        <v>143</v>
      </c>
      <c r="E300" s="196" t="s">
        <v>1</v>
      </c>
      <c r="F300" s="197" t="s">
        <v>209</v>
      </c>
      <c r="G300" s="14"/>
      <c r="H300" s="196" t="s">
        <v>1</v>
      </c>
      <c r="I300" s="198"/>
      <c r="J300" s="14"/>
      <c r="K300" s="14"/>
      <c r="L300" s="195"/>
      <c r="M300" s="199"/>
      <c r="N300" s="200"/>
      <c r="O300" s="200"/>
      <c r="P300" s="200"/>
      <c r="Q300" s="200"/>
      <c r="R300" s="200"/>
      <c r="S300" s="200"/>
      <c r="T300" s="20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6" t="s">
        <v>143</v>
      </c>
      <c r="AU300" s="196" t="s">
        <v>86</v>
      </c>
      <c r="AV300" s="14" t="s">
        <v>84</v>
      </c>
      <c r="AW300" s="14" t="s">
        <v>32</v>
      </c>
      <c r="AX300" s="14" t="s">
        <v>76</v>
      </c>
      <c r="AY300" s="196" t="s">
        <v>135</v>
      </c>
    </row>
    <row r="301" s="13" customFormat="1">
      <c r="A301" s="13"/>
      <c r="B301" s="186"/>
      <c r="C301" s="13"/>
      <c r="D301" s="187" t="s">
        <v>143</v>
      </c>
      <c r="E301" s="188" t="s">
        <v>1</v>
      </c>
      <c r="F301" s="189" t="s">
        <v>332</v>
      </c>
      <c r="G301" s="13"/>
      <c r="H301" s="190">
        <v>3.4100000000000001</v>
      </c>
      <c r="I301" s="191"/>
      <c r="J301" s="13"/>
      <c r="K301" s="13"/>
      <c r="L301" s="186"/>
      <c r="M301" s="192"/>
      <c r="N301" s="193"/>
      <c r="O301" s="193"/>
      <c r="P301" s="193"/>
      <c r="Q301" s="193"/>
      <c r="R301" s="193"/>
      <c r="S301" s="193"/>
      <c r="T301" s="19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8" t="s">
        <v>143</v>
      </c>
      <c r="AU301" s="188" t="s">
        <v>86</v>
      </c>
      <c r="AV301" s="13" t="s">
        <v>86</v>
      </c>
      <c r="AW301" s="13" t="s">
        <v>32</v>
      </c>
      <c r="AX301" s="13" t="s">
        <v>76</v>
      </c>
      <c r="AY301" s="188" t="s">
        <v>135</v>
      </c>
    </row>
    <row r="302" s="15" customFormat="1">
      <c r="A302" s="15"/>
      <c r="B302" s="202"/>
      <c r="C302" s="15"/>
      <c r="D302" s="187" t="s">
        <v>143</v>
      </c>
      <c r="E302" s="203" t="s">
        <v>1</v>
      </c>
      <c r="F302" s="204" t="s">
        <v>149</v>
      </c>
      <c r="G302" s="15"/>
      <c r="H302" s="205">
        <v>11.425000000000001</v>
      </c>
      <c r="I302" s="206"/>
      <c r="J302" s="15"/>
      <c r="K302" s="15"/>
      <c r="L302" s="202"/>
      <c r="M302" s="207"/>
      <c r="N302" s="208"/>
      <c r="O302" s="208"/>
      <c r="P302" s="208"/>
      <c r="Q302" s="208"/>
      <c r="R302" s="208"/>
      <c r="S302" s="208"/>
      <c r="T302" s="209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03" t="s">
        <v>143</v>
      </c>
      <c r="AU302" s="203" t="s">
        <v>86</v>
      </c>
      <c r="AV302" s="15" t="s">
        <v>96</v>
      </c>
      <c r="AW302" s="15" t="s">
        <v>32</v>
      </c>
      <c r="AX302" s="15" t="s">
        <v>84</v>
      </c>
      <c r="AY302" s="203" t="s">
        <v>135</v>
      </c>
    </row>
    <row r="303" s="2" customFormat="1" ht="24.15" customHeight="1">
      <c r="A303" s="38"/>
      <c r="B303" s="172"/>
      <c r="C303" s="173" t="s">
        <v>333</v>
      </c>
      <c r="D303" s="173" t="s">
        <v>137</v>
      </c>
      <c r="E303" s="174" t="s">
        <v>334</v>
      </c>
      <c r="F303" s="175" t="s">
        <v>335</v>
      </c>
      <c r="G303" s="176" t="s">
        <v>157</v>
      </c>
      <c r="H303" s="177">
        <v>5.641</v>
      </c>
      <c r="I303" s="178"/>
      <c r="J303" s="179">
        <f>ROUND(I303*H303,2)</f>
        <v>0</v>
      </c>
      <c r="K303" s="175" t="s">
        <v>141</v>
      </c>
      <c r="L303" s="39"/>
      <c r="M303" s="180" t="s">
        <v>1</v>
      </c>
      <c r="N303" s="181" t="s">
        <v>41</v>
      </c>
      <c r="O303" s="77"/>
      <c r="P303" s="182">
        <f>O303*H303</f>
        <v>0</v>
      </c>
      <c r="Q303" s="182">
        <v>0.50426000000000004</v>
      </c>
      <c r="R303" s="182">
        <f>Q303*H303</f>
        <v>2.8445306600000002</v>
      </c>
      <c r="S303" s="182">
        <v>0</v>
      </c>
      <c r="T303" s="18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84" t="s">
        <v>96</v>
      </c>
      <c r="AT303" s="184" t="s">
        <v>137</v>
      </c>
      <c r="AU303" s="184" t="s">
        <v>86</v>
      </c>
      <c r="AY303" s="19" t="s">
        <v>135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9" t="s">
        <v>84</v>
      </c>
      <c r="BK303" s="185">
        <f>ROUND(I303*H303,2)</f>
        <v>0</v>
      </c>
      <c r="BL303" s="19" t="s">
        <v>96</v>
      </c>
      <c r="BM303" s="184" t="s">
        <v>336</v>
      </c>
    </row>
    <row r="304" s="14" customFormat="1">
      <c r="A304" s="14"/>
      <c r="B304" s="195"/>
      <c r="C304" s="14"/>
      <c r="D304" s="187" t="s">
        <v>143</v>
      </c>
      <c r="E304" s="196" t="s">
        <v>1</v>
      </c>
      <c r="F304" s="197" t="s">
        <v>201</v>
      </c>
      <c r="G304" s="14"/>
      <c r="H304" s="196" t="s">
        <v>1</v>
      </c>
      <c r="I304" s="198"/>
      <c r="J304" s="14"/>
      <c r="K304" s="14"/>
      <c r="L304" s="195"/>
      <c r="M304" s="199"/>
      <c r="N304" s="200"/>
      <c r="O304" s="200"/>
      <c r="P304" s="200"/>
      <c r="Q304" s="200"/>
      <c r="R304" s="200"/>
      <c r="S304" s="200"/>
      <c r="T304" s="20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6" t="s">
        <v>143</v>
      </c>
      <c r="AU304" s="196" t="s">
        <v>86</v>
      </c>
      <c r="AV304" s="14" t="s">
        <v>84</v>
      </c>
      <c r="AW304" s="14" t="s">
        <v>32</v>
      </c>
      <c r="AX304" s="14" t="s">
        <v>76</v>
      </c>
      <c r="AY304" s="196" t="s">
        <v>135</v>
      </c>
    </row>
    <row r="305" s="14" customFormat="1">
      <c r="A305" s="14"/>
      <c r="B305" s="195"/>
      <c r="C305" s="14"/>
      <c r="D305" s="187" t="s">
        <v>143</v>
      </c>
      <c r="E305" s="196" t="s">
        <v>1</v>
      </c>
      <c r="F305" s="197" t="s">
        <v>202</v>
      </c>
      <c r="G305" s="14"/>
      <c r="H305" s="196" t="s">
        <v>1</v>
      </c>
      <c r="I305" s="198"/>
      <c r="J305" s="14"/>
      <c r="K305" s="14"/>
      <c r="L305" s="195"/>
      <c r="M305" s="199"/>
      <c r="N305" s="200"/>
      <c r="O305" s="200"/>
      <c r="P305" s="200"/>
      <c r="Q305" s="200"/>
      <c r="R305" s="200"/>
      <c r="S305" s="200"/>
      <c r="T305" s="20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6" t="s">
        <v>143</v>
      </c>
      <c r="AU305" s="196" t="s">
        <v>86</v>
      </c>
      <c r="AV305" s="14" t="s">
        <v>84</v>
      </c>
      <c r="AW305" s="14" t="s">
        <v>32</v>
      </c>
      <c r="AX305" s="14" t="s">
        <v>76</v>
      </c>
      <c r="AY305" s="196" t="s">
        <v>135</v>
      </c>
    </row>
    <row r="306" s="13" customFormat="1">
      <c r="A306" s="13"/>
      <c r="B306" s="186"/>
      <c r="C306" s="13"/>
      <c r="D306" s="187" t="s">
        <v>143</v>
      </c>
      <c r="E306" s="188" t="s">
        <v>1</v>
      </c>
      <c r="F306" s="189" t="s">
        <v>329</v>
      </c>
      <c r="G306" s="13"/>
      <c r="H306" s="190">
        <v>2.9750000000000001</v>
      </c>
      <c r="I306" s="191"/>
      <c r="J306" s="13"/>
      <c r="K306" s="13"/>
      <c r="L306" s="186"/>
      <c r="M306" s="192"/>
      <c r="N306" s="193"/>
      <c r="O306" s="193"/>
      <c r="P306" s="193"/>
      <c r="Q306" s="193"/>
      <c r="R306" s="193"/>
      <c r="S306" s="193"/>
      <c r="T306" s="19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8" t="s">
        <v>143</v>
      </c>
      <c r="AU306" s="188" t="s">
        <v>86</v>
      </c>
      <c r="AV306" s="13" t="s">
        <v>86</v>
      </c>
      <c r="AW306" s="13" t="s">
        <v>32</v>
      </c>
      <c r="AX306" s="13" t="s">
        <v>76</v>
      </c>
      <c r="AY306" s="188" t="s">
        <v>135</v>
      </c>
    </row>
    <row r="307" s="14" customFormat="1">
      <c r="A307" s="14"/>
      <c r="B307" s="195"/>
      <c r="C307" s="14"/>
      <c r="D307" s="187" t="s">
        <v>143</v>
      </c>
      <c r="E307" s="196" t="s">
        <v>1</v>
      </c>
      <c r="F307" s="197" t="s">
        <v>204</v>
      </c>
      <c r="G307" s="14"/>
      <c r="H307" s="196" t="s">
        <v>1</v>
      </c>
      <c r="I307" s="198"/>
      <c r="J307" s="14"/>
      <c r="K307" s="14"/>
      <c r="L307" s="195"/>
      <c r="M307" s="199"/>
      <c r="N307" s="200"/>
      <c r="O307" s="200"/>
      <c r="P307" s="200"/>
      <c r="Q307" s="200"/>
      <c r="R307" s="200"/>
      <c r="S307" s="200"/>
      <c r="T307" s="20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6" t="s">
        <v>143</v>
      </c>
      <c r="AU307" s="196" t="s">
        <v>86</v>
      </c>
      <c r="AV307" s="14" t="s">
        <v>84</v>
      </c>
      <c r="AW307" s="14" t="s">
        <v>32</v>
      </c>
      <c r="AX307" s="14" t="s">
        <v>76</v>
      </c>
      <c r="AY307" s="196" t="s">
        <v>135</v>
      </c>
    </row>
    <row r="308" s="13" customFormat="1">
      <c r="A308" s="13"/>
      <c r="B308" s="186"/>
      <c r="C308" s="13"/>
      <c r="D308" s="187" t="s">
        <v>143</v>
      </c>
      <c r="E308" s="188" t="s">
        <v>1</v>
      </c>
      <c r="F308" s="189" t="s">
        <v>337</v>
      </c>
      <c r="G308" s="13"/>
      <c r="H308" s="190">
        <v>1.3999999999999999</v>
      </c>
      <c r="I308" s="191"/>
      <c r="J308" s="13"/>
      <c r="K308" s="13"/>
      <c r="L308" s="186"/>
      <c r="M308" s="192"/>
      <c r="N308" s="193"/>
      <c r="O308" s="193"/>
      <c r="P308" s="193"/>
      <c r="Q308" s="193"/>
      <c r="R308" s="193"/>
      <c r="S308" s="193"/>
      <c r="T308" s="19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8" t="s">
        <v>143</v>
      </c>
      <c r="AU308" s="188" t="s">
        <v>86</v>
      </c>
      <c r="AV308" s="13" t="s">
        <v>86</v>
      </c>
      <c r="AW308" s="13" t="s">
        <v>32</v>
      </c>
      <c r="AX308" s="13" t="s">
        <v>76</v>
      </c>
      <c r="AY308" s="188" t="s">
        <v>135</v>
      </c>
    </row>
    <row r="309" s="14" customFormat="1">
      <c r="A309" s="14"/>
      <c r="B309" s="195"/>
      <c r="C309" s="14"/>
      <c r="D309" s="187" t="s">
        <v>143</v>
      </c>
      <c r="E309" s="196" t="s">
        <v>1</v>
      </c>
      <c r="F309" s="197" t="s">
        <v>206</v>
      </c>
      <c r="G309" s="14"/>
      <c r="H309" s="196" t="s">
        <v>1</v>
      </c>
      <c r="I309" s="198"/>
      <c r="J309" s="14"/>
      <c r="K309" s="14"/>
      <c r="L309" s="195"/>
      <c r="M309" s="199"/>
      <c r="N309" s="200"/>
      <c r="O309" s="200"/>
      <c r="P309" s="200"/>
      <c r="Q309" s="200"/>
      <c r="R309" s="200"/>
      <c r="S309" s="200"/>
      <c r="T309" s="20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96" t="s">
        <v>143</v>
      </c>
      <c r="AU309" s="196" t="s">
        <v>86</v>
      </c>
      <c r="AV309" s="14" t="s">
        <v>84</v>
      </c>
      <c r="AW309" s="14" t="s">
        <v>32</v>
      </c>
      <c r="AX309" s="14" t="s">
        <v>76</v>
      </c>
      <c r="AY309" s="196" t="s">
        <v>135</v>
      </c>
    </row>
    <row r="310" s="13" customFormat="1">
      <c r="A310" s="13"/>
      <c r="B310" s="186"/>
      <c r="C310" s="13"/>
      <c r="D310" s="187" t="s">
        <v>143</v>
      </c>
      <c r="E310" s="188" t="s">
        <v>1</v>
      </c>
      <c r="F310" s="189" t="s">
        <v>338</v>
      </c>
      <c r="G310" s="13"/>
      <c r="H310" s="190">
        <v>0.33600000000000002</v>
      </c>
      <c r="I310" s="191"/>
      <c r="J310" s="13"/>
      <c r="K310" s="13"/>
      <c r="L310" s="186"/>
      <c r="M310" s="192"/>
      <c r="N310" s="193"/>
      <c r="O310" s="193"/>
      <c r="P310" s="193"/>
      <c r="Q310" s="193"/>
      <c r="R310" s="193"/>
      <c r="S310" s="193"/>
      <c r="T310" s="19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8" t="s">
        <v>143</v>
      </c>
      <c r="AU310" s="188" t="s">
        <v>86</v>
      </c>
      <c r="AV310" s="13" t="s">
        <v>86</v>
      </c>
      <c r="AW310" s="13" t="s">
        <v>32</v>
      </c>
      <c r="AX310" s="13" t="s">
        <v>76</v>
      </c>
      <c r="AY310" s="188" t="s">
        <v>135</v>
      </c>
    </row>
    <row r="311" s="14" customFormat="1">
      <c r="A311" s="14"/>
      <c r="B311" s="195"/>
      <c r="C311" s="14"/>
      <c r="D311" s="187" t="s">
        <v>143</v>
      </c>
      <c r="E311" s="196" t="s">
        <v>1</v>
      </c>
      <c r="F311" s="197" t="s">
        <v>208</v>
      </c>
      <c r="G311" s="14"/>
      <c r="H311" s="196" t="s">
        <v>1</v>
      </c>
      <c r="I311" s="198"/>
      <c r="J311" s="14"/>
      <c r="K311" s="14"/>
      <c r="L311" s="195"/>
      <c r="M311" s="199"/>
      <c r="N311" s="200"/>
      <c r="O311" s="200"/>
      <c r="P311" s="200"/>
      <c r="Q311" s="200"/>
      <c r="R311" s="200"/>
      <c r="S311" s="200"/>
      <c r="T311" s="20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96" t="s">
        <v>143</v>
      </c>
      <c r="AU311" s="196" t="s">
        <v>86</v>
      </c>
      <c r="AV311" s="14" t="s">
        <v>84</v>
      </c>
      <c r="AW311" s="14" t="s">
        <v>32</v>
      </c>
      <c r="AX311" s="14" t="s">
        <v>76</v>
      </c>
      <c r="AY311" s="196" t="s">
        <v>135</v>
      </c>
    </row>
    <row r="312" s="14" customFormat="1">
      <c r="A312" s="14"/>
      <c r="B312" s="195"/>
      <c r="C312" s="14"/>
      <c r="D312" s="187" t="s">
        <v>143</v>
      </c>
      <c r="E312" s="196" t="s">
        <v>1</v>
      </c>
      <c r="F312" s="197" t="s">
        <v>209</v>
      </c>
      <c r="G312" s="14"/>
      <c r="H312" s="196" t="s">
        <v>1</v>
      </c>
      <c r="I312" s="198"/>
      <c r="J312" s="14"/>
      <c r="K312" s="14"/>
      <c r="L312" s="195"/>
      <c r="M312" s="199"/>
      <c r="N312" s="200"/>
      <c r="O312" s="200"/>
      <c r="P312" s="200"/>
      <c r="Q312" s="200"/>
      <c r="R312" s="200"/>
      <c r="S312" s="200"/>
      <c r="T312" s="20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6" t="s">
        <v>143</v>
      </c>
      <c r="AU312" s="196" t="s">
        <v>86</v>
      </c>
      <c r="AV312" s="14" t="s">
        <v>84</v>
      </c>
      <c r="AW312" s="14" t="s">
        <v>32</v>
      </c>
      <c r="AX312" s="14" t="s">
        <v>76</v>
      </c>
      <c r="AY312" s="196" t="s">
        <v>135</v>
      </c>
    </row>
    <row r="313" s="13" customFormat="1">
      <c r="A313" s="13"/>
      <c r="B313" s="186"/>
      <c r="C313" s="13"/>
      <c r="D313" s="187" t="s">
        <v>143</v>
      </c>
      <c r="E313" s="188" t="s">
        <v>1</v>
      </c>
      <c r="F313" s="189" t="s">
        <v>339</v>
      </c>
      <c r="G313" s="13"/>
      <c r="H313" s="190">
        <v>0.93000000000000005</v>
      </c>
      <c r="I313" s="191"/>
      <c r="J313" s="13"/>
      <c r="K313" s="13"/>
      <c r="L313" s="186"/>
      <c r="M313" s="192"/>
      <c r="N313" s="193"/>
      <c r="O313" s="193"/>
      <c r="P313" s="193"/>
      <c r="Q313" s="193"/>
      <c r="R313" s="193"/>
      <c r="S313" s="193"/>
      <c r="T313" s="19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8" t="s">
        <v>143</v>
      </c>
      <c r="AU313" s="188" t="s">
        <v>86</v>
      </c>
      <c r="AV313" s="13" t="s">
        <v>86</v>
      </c>
      <c r="AW313" s="13" t="s">
        <v>32</v>
      </c>
      <c r="AX313" s="13" t="s">
        <v>76</v>
      </c>
      <c r="AY313" s="188" t="s">
        <v>135</v>
      </c>
    </row>
    <row r="314" s="15" customFormat="1">
      <c r="A314" s="15"/>
      <c r="B314" s="202"/>
      <c r="C314" s="15"/>
      <c r="D314" s="187" t="s">
        <v>143</v>
      </c>
      <c r="E314" s="203" t="s">
        <v>1</v>
      </c>
      <c r="F314" s="204" t="s">
        <v>149</v>
      </c>
      <c r="G314" s="15"/>
      <c r="H314" s="205">
        <v>5.641</v>
      </c>
      <c r="I314" s="206"/>
      <c r="J314" s="15"/>
      <c r="K314" s="15"/>
      <c r="L314" s="202"/>
      <c r="M314" s="207"/>
      <c r="N314" s="208"/>
      <c r="O314" s="208"/>
      <c r="P314" s="208"/>
      <c r="Q314" s="208"/>
      <c r="R314" s="208"/>
      <c r="S314" s="208"/>
      <c r="T314" s="209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03" t="s">
        <v>143</v>
      </c>
      <c r="AU314" s="203" t="s">
        <v>86</v>
      </c>
      <c r="AV314" s="15" t="s">
        <v>96</v>
      </c>
      <c r="AW314" s="15" t="s">
        <v>32</v>
      </c>
      <c r="AX314" s="15" t="s">
        <v>84</v>
      </c>
      <c r="AY314" s="203" t="s">
        <v>135</v>
      </c>
    </row>
    <row r="315" s="2" customFormat="1" ht="21.75" customHeight="1">
      <c r="A315" s="38"/>
      <c r="B315" s="172"/>
      <c r="C315" s="173" t="s">
        <v>340</v>
      </c>
      <c r="D315" s="173" t="s">
        <v>137</v>
      </c>
      <c r="E315" s="174" t="s">
        <v>341</v>
      </c>
      <c r="F315" s="175" t="s">
        <v>342</v>
      </c>
      <c r="G315" s="176" t="s">
        <v>157</v>
      </c>
      <c r="H315" s="177">
        <v>5.641</v>
      </c>
      <c r="I315" s="178"/>
      <c r="J315" s="179">
        <f>ROUND(I315*H315,2)</f>
        <v>0</v>
      </c>
      <c r="K315" s="175" t="s">
        <v>1</v>
      </c>
      <c r="L315" s="39"/>
      <c r="M315" s="180" t="s">
        <v>1</v>
      </c>
      <c r="N315" s="181" t="s">
        <v>41</v>
      </c>
      <c r="O315" s="77"/>
      <c r="P315" s="182">
        <f>O315*H315</f>
        <v>0</v>
      </c>
      <c r="Q315" s="182">
        <v>0</v>
      </c>
      <c r="R315" s="182">
        <f>Q315*H315</f>
        <v>0</v>
      </c>
      <c r="S315" s="182">
        <v>0</v>
      </c>
      <c r="T315" s="18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84" t="s">
        <v>96</v>
      </c>
      <c r="AT315" s="184" t="s">
        <v>137</v>
      </c>
      <c r="AU315" s="184" t="s">
        <v>86</v>
      </c>
      <c r="AY315" s="19" t="s">
        <v>135</v>
      </c>
      <c r="BE315" s="185">
        <f>IF(N315="základní",J315,0)</f>
        <v>0</v>
      </c>
      <c r="BF315" s="185">
        <f>IF(N315="snížená",J315,0)</f>
        <v>0</v>
      </c>
      <c r="BG315" s="185">
        <f>IF(N315="zákl. přenesená",J315,0)</f>
        <v>0</v>
      </c>
      <c r="BH315" s="185">
        <f>IF(N315="sníž. přenesená",J315,0)</f>
        <v>0</v>
      </c>
      <c r="BI315" s="185">
        <f>IF(N315="nulová",J315,0)</f>
        <v>0</v>
      </c>
      <c r="BJ315" s="19" t="s">
        <v>84</v>
      </c>
      <c r="BK315" s="185">
        <f>ROUND(I315*H315,2)</f>
        <v>0</v>
      </c>
      <c r="BL315" s="19" t="s">
        <v>96</v>
      </c>
      <c r="BM315" s="184" t="s">
        <v>343</v>
      </c>
    </row>
    <row r="316" s="14" customFormat="1">
      <c r="A316" s="14"/>
      <c r="B316" s="195"/>
      <c r="C316" s="14"/>
      <c r="D316" s="187" t="s">
        <v>143</v>
      </c>
      <c r="E316" s="196" t="s">
        <v>1</v>
      </c>
      <c r="F316" s="197" t="s">
        <v>344</v>
      </c>
      <c r="G316" s="14"/>
      <c r="H316" s="196" t="s">
        <v>1</v>
      </c>
      <c r="I316" s="198"/>
      <c r="J316" s="14"/>
      <c r="K316" s="14"/>
      <c r="L316" s="195"/>
      <c r="M316" s="199"/>
      <c r="N316" s="200"/>
      <c r="O316" s="200"/>
      <c r="P316" s="200"/>
      <c r="Q316" s="200"/>
      <c r="R316" s="200"/>
      <c r="S316" s="200"/>
      <c r="T316" s="20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6" t="s">
        <v>143</v>
      </c>
      <c r="AU316" s="196" t="s">
        <v>86</v>
      </c>
      <c r="AV316" s="14" t="s">
        <v>84</v>
      </c>
      <c r="AW316" s="14" t="s">
        <v>32</v>
      </c>
      <c r="AX316" s="14" t="s">
        <v>76</v>
      </c>
      <c r="AY316" s="196" t="s">
        <v>135</v>
      </c>
    </row>
    <row r="317" s="13" customFormat="1">
      <c r="A317" s="13"/>
      <c r="B317" s="186"/>
      <c r="C317" s="13"/>
      <c r="D317" s="187" t="s">
        <v>143</v>
      </c>
      <c r="E317" s="188" t="s">
        <v>1</v>
      </c>
      <c r="F317" s="189" t="s">
        <v>345</v>
      </c>
      <c r="G317" s="13"/>
      <c r="H317" s="190">
        <v>5.641</v>
      </c>
      <c r="I317" s="191"/>
      <c r="J317" s="13"/>
      <c r="K317" s="13"/>
      <c r="L317" s="186"/>
      <c r="M317" s="192"/>
      <c r="N317" s="193"/>
      <c r="O317" s="193"/>
      <c r="P317" s="193"/>
      <c r="Q317" s="193"/>
      <c r="R317" s="193"/>
      <c r="S317" s="193"/>
      <c r="T317" s="19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8" t="s">
        <v>143</v>
      </c>
      <c r="AU317" s="188" t="s">
        <v>86</v>
      </c>
      <c r="AV317" s="13" t="s">
        <v>86</v>
      </c>
      <c r="AW317" s="13" t="s">
        <v>32</v>
      </c>
      <c r="AX317" s="13" t="s">
        <v>84</v>
      </c>
      <c r="AY317" s="188" t="s">
        <v>135</v>
      </c>
    </row>
    <row r="318" s="2" customFormat="1" ht="24.15" customHeight="1">
      <c r="A318" s="38"/>
      <c r="B318" s="172"/>
      <c r="C318" s="173" t="s">
        <v>346</v>
      </c>
      <c r="D318" s="173" t="s">
        <v>137</v>
      </c>
      <c r="E318" s="174" t="s">
        <v>347</v>
      </c>
      <c r="F318" s="175" t="s">
        <v>348</v>
      </c>
      <c r="G318" s="176" t="s">
        <v>157</v>
      </c>
      <c r="H318" s="177">
        <v>12.776</v>
      </c>
      <c r="I318" s="178"/>
      <c r="J318" s="179">
        <f>ROUND(I318*H318,2)</f>
        <v>0</v>
      </c>
      <c r="K318" s="175" t="s">
        <v>141</v>
      </c>
      <c r="L318" s="39"/>
      <c r="M318" s="180" t="s">
        <v>1</v>
      </c>
      <c r="N318" s="181" t="s">
        <v>41</v>
      </c>
      <c r="O318" s="77"/>
      <c r="P318" s="182">
        <f>O318*H318</f>
        <v>0</v>
      </c>
      <c r="Q318" s="182">
        <v>0.50375000000000003</v>
      </c>
      <c r="R318" s="182">
        <f>Q318*H318</f>
        <v>6.4359100000000007</v>
      </c>
      <c r="S318" s="182">
        <v>2.5</v>
      </c>
      <c r="T318" s="183">
        <f>S318*H318</f>
        <v>31.939999999999998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84" t="s">
        <v>96</v>
      </c>
      <c r="AT318" s="184" t="s">
        <v>137</v>
      </c>
      <c r="AU318" s="184" t="s">
        <v>86</v>
      </c>
      <c r="AY318" s="19" t="s">
        <v>135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9" t="s">
        <v>84</v>
      </c>
      <c r="BK318" s="185">
        <f>ROUND(I318*H318,2)</f>
        <v>0</v>
      </c>
      <c r="BL318" s="19" t="s">
        <v>96</v>
      </c>
      <c r="BM318" s="184" t="s">
        <v>349</v>
      </c>
    </row>
    <row r="319" s="14" customFormat="1">
      <c r="A319" s="14"/>
      <c r="B319" s="195"/>
      <c r="C319" s="14"/>
      <c r="D319" s="187" t="s">
        <v>143</v>
      </c>
      <c r="E319" s="196" t="s">
        <v>1</v>
      </c>
      <c r="F319" s="197" t="s">
        <v>201</v>
      </c>
      <c r="G319" s="14"/>
      <c r="H319" s="196" t="s">
        <v>1</v>
      </c>
      <c r="I319" s="198"/>
      <c r="J319" s="14"/>
      <c r="K319" s="14"/>
      <c r="L319" s="195"/>
      <c r="M319" s="199"/>
      <c r="N319" s="200"/>
      <c r="O319" s="200"/>
      <c r="P319" s="200"/>
      <c r="Q319" s="200"/>
      <c r="R319" s="200"/>
      <c r="S319" s="200"/>
      <c r="T319" s="20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6" t="s">
        <v>143</v>
      </c>
      <c r="AU319" s="196" t="s">
        <v>86</v>
      </c>
      <c r="AV319" s="14" t="s">
        <v>84</v>
      </c>
      <c r="AW319" s="14" t="s">
        <v>32</v>
      </c>
      <c r="AX319" s="14" t="s">
        <v>76</v>
      </c>
      <c r="AY319" s="196" t="s">
        <v>135</v>
      </c>
    </row>
    <row r="320" s="14" customFormat="1">
      <c r="A320" s="14"/>
      <c r="B320" s="195"/>
      <c r="C320" s="14"/>
      <c r="D320" s="187" t="s">
        <v>143</v>
      </c>
      <c r="E320" s="196" t="s">
        <v>1</v>
      </c>
      <c r="F320" s="197" t="s">
        <v>204</v>
      </c>
      <c r="G320" s="14"/>
      <c r="H320" s="196" t="s">
        <v>1</v>
      </c>
      <c r="I320" s="198"/>
      <c r="J320" s="14"/>
      <c r="K320" s="14"/>
      <c r="L320" s="195"/>
      <c r="M320" s="199"/>
      <c r="N320" s="200"/>
      <c r="O320" s="200"/>
      <c r="P320" s="200"/>
      <c r="Q320" s="200"/>
      <c r="R320" s="200"/>
      <c r="S320" s="200"/>
      <c r="T320" s="20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6" t="s">
        <v>143</v>
      </c>
      <c r="AU320" s="196" t="s">
        <v>86</v>
      </c>
      <c r="AV320" s="14" t="s">
        <v>84</v>
      </c>
      <c r="AW320" s="14" t="s">
        <v>32</v>
      </c>
      <c r="AX320" s="14" t="s">
        <v>76</v>
      </c>
      <c r="AY320" s="196" t="s">
        <v>135</v>
      </c>
    </row>
    <row r="321" s="13" customFormat="1">
      <c r="A321" s="13"/>
      <c r="B321" s="186"/>
      <c r="C321" s="13"/>
      <c r="D321" s="187" t="s">
        <v>143</v>
      </c>
      <c r="E321" s="188" t="s">
        <v>1</v>
      </c>
      <c r="F321" s="189" t="s">
        <v>350</v>
      </c>
      <c r="G321" s="13"/>
      <c r="H321" s="190">
        <v>6.7199999999999998</v>
      </c>
      <c r="I321" s="191"/>
      <c r="J321" s="13"/>
      <c r="K321" s="13"/>
      <c r="L321" s="186"/>
      <c r="M321" s="192"/>
      <c r="N321" s="193"/>
      <c r="O321" s="193"/>
      <c r="P321" s="193"/>
      <c r="Q321" s="193"/>
      <c r="R321" s="193"/>
      <c r="S321" s="193"/>
      <c r="T321" s="19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8" t="s">
        <v>143</v>
      </c>
      <c r="AU321" s="188" t="s">
        <v>86</v>
      </c>
      <c r="AV321" s="13" t="s">
        <v>86</v>
      </c>
      <c r="AW321" s="13" t="s">
        <v>32</v>
      </c>
      <c r="AX321" s="13" t="s">
        <v>76</v>
      </c>
      <c r="AY321" s="188" t="s">
        <v>135</v>
      </c>
    </row>
    <row r="322" s="14" customFormat="1">
      <c r="A322" s="14"/>
      <c r="B322" s="195"/>
      <c r="C322" s="14"/>
      <c r="D322" s="187" t="s">
        <v>143</v>
      </c>
      <c r="E322" s="196" t="s">
        <v>1</v>
      </c>
      <c r="F322" s="197" t="s">
        <v>206</v>
      </c>
      <c r="G322" s="14"/>
      <c r="H322" s="196" t="s">
        <v>1</v>
      </c>
      <c r="I322" s="198"/>
      <c r="J322" s="14"/>
      <c r="K322" s="14"/>
      <c r="L322" s="195"/>
      <c r="M322" s="199"/>
      <c r="N322" s="200"/>
      <c r="O322" s="200"/>
      <c r="P322" s="200"/>
      <c r="Q322" s="200"/>
      <c r="R322" s="200"/>
      <c r="S322" s="200"/>
      <c r="T322" s="20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6" t="s">
        <v>143</v>
      </c>
      <c r="AU322" s="196" t="s">
        <v>86</v>
      </c>
      <c r="AV322" s="14" t="s">
        <v>84</v>
      </c>
      <c r="AW322" s="14" t="s">
        <v>32</v>
      </c>
      <c r="AX322" s="14" t="s">
        <v>76</v>
      </c>
      <c r="AY322" s="196" t="s">
        <v>135</v>
      </c>
    </row>
    <row r="323" s="13" customFormat="1">
      <c r="A323" s="13"/>
      <c r="B323" s="186"/>
      <c r="C323" s="13"/>
      <c r="D323" s="187" t="s">
        <v>143</v>
      </c>
      <c r="E323" s="188" t="s">
        <v>1</v>
      </c>
      <c r="F323" s="189" t="s">
        <v>351</v>
      </c>
      <c r="G323" s="13"/>
      <c r="H323" s="190">
        <v>0.59999999999999998</v>
      </c>
      <c r="I323" s="191"/>
      <c r="J323" s="13"/>
      <c r="K323" s="13"/>
      <c r="L323" s="186"/>
      <c r="M323" s="192"/>
      <c r="N323" s="193"/>
      <c r="O323" s="193"/>
      <c r="P323" s="193"/>
      <c r="Q323" s="193"/>
      <c r="R323" s="193"/>
      <c r="S323" s="193"/>
      <c r="T323" s="19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88" t="s">
        <v>143</v>
      </c>
      <c r="AU323" s="188" t="s">
        <v>86</v>
      </c>
      <c r="AV323" s="13" t="s">
        <v>86</v>
      </c>
      <c r="AW323" s="13" t="s">
        <v>32</v>
      </c>
      <c r="AX323" s="13" t="s">
        <v>76</v>
      </c>
      <c r="AY323" s="188" t="s">
        <v>135</v>
      </c>
    </row>
    <row r="324" s="14" customFormat="1">
      <c r="A324" s="14"/>
      <c r="B324" s="195"/>
      <c r="C324" s="14"/>
      <c r="D324" s="187" t="s">
        <v>143</v>
      </c>
      <c r="E324" s="196" t="s">
        <v>1</v>
      </c>
      <c r="F324" s="197" t="s">
        <v>208</v>
      </c>
      <c r="G324" s="14"/>
      <c r="H324" s="196" t="s">
        <v>1</v>
      </c>
      <c r="I324" s="198"/>
      <c r="J324" s="14"/>
      <c r="K324" s="14"/>
      <c r="L324" s="195"/>
      <c r="M324" s="199"/>
      <c r="N324" s="200"/>
      <c r="O324" s="200"/>
      <c r="P324" s="200"/>
      <c r="Q324" s="200"/>
      <c r="R324" s="200"/>
      <c r="S324" s="200"/>
      <c r="T324" s="20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96" t="s">
        <v>143</v>
      </c>
      <c r="AU324" s="196" t="s">
        <v>86</v>
      </c>
      <c r="AV324" s="14" t="s">
        <v>84</v>
      </c>
      <c r="AW324" s="14" t="s">
        <v>32</v>
      </c>
      <c r="AX324" s="14" t="s">
        <v>76</v>
      </c>
      <c r="AY324" s="196" t="s">
        <v>135</v>
      </c>
    </row>
    <row r="325" s="14" customFormat="1">
      <c r="A325" s="14"/>
      <c r="B325" s="195"/>
      <c r="C325" s="14"/>
      <c r="D325" s="187" t="s">
        <v>143</v>
      </c>
      <c r="E325" s="196" t="s">
        <v>1</v>
      </c>
      <c r="F325" s="197" t="s">
        <v>209</v>
      </c>
      <c r="G325" s="14"/>
      <c r="H325" s="196" t="s">
        <v>1</v>
      </c>
      <c r="I325" s="198"/>
      <c r="J325" s="14"/>
      <c r="K325" s="14"/>
      <c r="L325" s="195"/>
      <c r="M325" s="199"/>
      <c r="N325" s="200"/>
      <c r="O325" s="200"/>
      <c r="P325" s="200"/>
      <c r="Q325" s="200"/>
      <c r="R325" s="200"/>
      <c r="S325" s="200"/>
      <c r="T325" s="20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6" t="s">
        <v>143</v>
      </c>
      <c r="AU325" s="196" t="s">
        <v>86</v>
      </c>
      <c r="AV325" s="14" t="s">
        <v>84</v>
      </c>
      <c r="AW325" s="14" t="s">
        <v>32</v>
      </c>
      <c r="AX325" s="14" t="s">
        <v>76</v>
      </c>
      <c r="AY325" s="196" t="s">
        <v>135</v>
      </c>
    </row>
    <row r="326" s="13" customFormat="1">
      <c r="A326" s="13"/>
      <c r="B326" s="186"/>
      <c r="C326" s="13"/>
      <c r="D326" s="187" t="s">
        <v>143</v>
      </c>
      <c r="E326" s="188" t="s">
        <v>1</v>
      </c>
      <c r="F326" s="189" t="s">
        <v>352</v>
      </c>
      <c r="G326" s="13"/>
      <c r="H326" s="190">
        <v>5.4560000000000004</v>
      </c>
      <c r="I326" s="191"/>
      <c r="J326" s="13"/>
      <c r="K326" s="13"/>
      <c r="L326" s="186"/>
      <c r="M326" s="192"/>
      <c r="N326" s="193"/>
      <c r="O326" s="193"/>
      <c r="P326" s="193"/>
      <c r="Q326" s="193"/>
      <c r="R326" s="193"/>
      <c r="S326" s="193"/>
      <c r="T326" s="19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8" t="s">
        <v>143</v>
      </c>
      <c r="AU326" s="188" t="s">
        <v>86</v>
      </c>
      <c r="AV326" s="13" t="s">
        <v>86</v>
      </c>
      <c r="AW326" s="13" t="s">
        <v>32</v>
      </c>
      <c r="AX326" s="13" t="s">
        <v>76</v>
      </c>
      <c r="AY326" s="188" t="s">
        <v>135</v>
      </c>
    </row>
    <row r="327" s="15" customFormat="1">
      <c r="A327" s="15"/>
      <c r="B327" s="202"/>
      <c r="C327" s="15"/>
      <c r="D327" s="187" t="s">
        <v>143</v>
      </c>
      <c r="E327" s="203" t="s">
        <v>1</v>
      </c>
      <c r="F327" s="204" t="s">
        <v>149</v>
      </c>
      <c r="G327" s="15"/>
      <c r="H327" s="205">
        <v>12.776</v>
      </c>
      <c r="I327" s="206"/>
      <c r="J327" s="15"/>
      <c r="K327" s="15"/>
      <c r="L327" s="202"/>
      <c r="M327" s="207"/>
      <c r="N327" s="208"/>
      <c r="O327" s="208"/>
      <c r="P327" s="208"/>
      <c r="Q327" s="208"/>
      <c r="R327" s="208"/>
      <c r="S327" s="208"/>
      <c r="T327" s="20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03" t="s">
        <v>143</v>
      </c>
      <c r="AU327" s="203" t="s">
        <v>86</v>
      </c>
      <c r="AV327" s="15" t="s">
        <v>96</v>
      </c>
      <c r="AW327" s="15" t="s">
        <v>32</v>
      </c>
      <c r="AX327" s="15" t="s">
        <v>84</v>
      </c>
      <c r="AY327" s="203" t="s">
        <v>135</v>
      </c>
    </row>
    <row r="328" s="2" customFormat="1" ht="24.15" customHeight="1">
      <c r="A328" s="38"/>
      <c r="B328" s="172"/>
      <c r="C328" s="173" t="s">
        <v>353</v>
      </c>
      <c r="D328" s="173" t="s">
        <v>137</v>
      </c>
      <c r="E328" s="174" t="s">
        <v>354</v>
      </c>
      <c r="F328" s="175" t="s">
        <v>355</v>
      </c>
      <c r="G328" s="176" t="s">
        <v>140</v>
      </c>
      <c r="H328" s="177">
        <v>19.129999999999999</v>
      </c>
      <c r="I328" s="178"/>
      <c r="J328" s="179">
        <f>ROUND(I328*H328,2)</f>
        <v>0</v>
      </c>
      <c r="K328" s="175" t="s">
        <v>141</v>
      </c>
      <c r="L328" s="39"/>
      <c r="M328" s="180" t="s">
        <v>1</v>
      </c>
      <c r="N328" s="181" t="s">
        <v>41</v>
      </c>
      <c r="O328" s="77"/>
      <c r="P328" s="182">
        <f>O328*H328</f>
        <v>0</v>
      </c>
      <c r="Q328" s="182">
        <v>0.078159999999999993</v>
      </c>
      <c r="R328" s="182">
        <f>Q328*H328</f>
        <v>1.4952007999999999</v>
      </c>
      <c r="S328" s="182">
        <v>0</v>
      </c>
      <c r="T328" s="18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84" t="s">
        <v>96</v>
      </c>
      <c r="AT328" s="184" t="s">
        <v>137</v>
      </c>
      <c r="AU328" s="184" t="s">
        <v>86</v>
      </c>
      <c r="AY328" s="19" t="s">
        <v>135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9" t="s">
        <v>84</v>
      </c>
      <c r="BK328" s="185">
        <f>ROUND(I328*H328,2)</f>
        <v>0</v>
      </c>
      <c r="BL328" s="19" t="s">
        <v>96</v>
      </c>
      <c r="BM328" s="184" t="s">
        <v>356</v>
      </c>
    </row>
    <row r="329" s="14" customFormat="1">
      <c r="A329" s="14"/>
      <c r="B329" s="195"/>
      <c r="C329" s="14"/>
      <c r="D329" s="187" t="s">
        <v>143</v>
      </c>
      <c r="E329" s="196" t="s">
        <v>1</v>
      </c>
      <c r="F329" s="197" t="s">
        <v>201</v>
      </c>
      <c r="G329" s="14"/>
      <c r="H329" s="196" t="s">
        <v>1</v>
      </c>
      <c r="I329" s="198"/>
      <c r="J329" s="14"/>
      <c r="K329" s="14"/>
      <c r="L329" s="195"/>
      <c r="M329" s="199"/>
      <c r="N329" s="200"/>
      <c r="O329" s="200"/>
      <c r="P329" s="200"/>
      <c r="Q329" s="200"/>
      <c r="R329" s="200"/>
      <c r="S329" s="200"/>
      <c r="T329" s="20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96" t="s">
        <v>143</v>
      </c>
      <c r="AU329" s="196" t="s">
        <v>86</v>
      </c>
      <c r="AV329" s="14" t="s">
        <v>84</v>
      </c>
      <c r="AW329" s="14" t="s">
        <v>32</v>
      </c>
      <c r="AX329" s="14" t="s">
        <v>76</v>
      </c>
      <c r="AY329" s="196" t="s">
        <v>135</v>
      </c>
    </row>
    <row r="330" s="14" customFormat="1">
      <c r="A330" s="14"/>
      <c r="B330" s="195"/>
      <c r="C330" s="14"/>
      <c r="D330" s="187" t="s">
        <v>143</v>
      </c>
      <c r="E330" s="196" t="s">
        <v>1</v>
      </c>
      <c r="F330" s="197" t="s">
        <v>202</v>
      </c>
      <c r="G330" s="14"/>
      <c r="H330" s="196" t="s">
        <v>1</v>
      </c>
      <c r="I330" s="198"/>
      <c r="J330" s="14"/>
      <c r="K330" s="14"/>
      <c r="L330" s="195"/>
      <c r="M330" s="199"/>
      <c r="N330" s="200"/>
      <c r="O330" s="200"/>
      <c r="P330" s="200"/>
      <c r="Q330" s="200"/>
      <c r="R330" s="200"/>
      <c r="S330" s="200"/>
      <c r="T330" s="20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6" t="s">
        <v>143</v>
      </c>
      <c r="AU330" s="196" t="s">
        <v>86</v>
      </c>
      <c r="AV330" s="14" t="s">
        <v>84</v>
      </c>
      <c r="AW330" s="14" t="s">
        <v>32</v>
      </c>
      <c r="AX330" s="14" t="s">
        <v>76</v>
      </c>
      <c r="AY330" s="196" t="s">
        <v>135</v>
      </c>
    </row>
    <row r="331" s="13" customFormat="1">
      <c r="A331" s="13"/>
      <c r="B331" s="186"/>
      <c r="C331" s="13"/>
      <c r="D331" s="187" t="s">
        <v>143</v>
      </c>
      <c r="E331" s="188" t="s">
        <v>1</v>
      </c>
      <c r="F331" s="189" t="s">
        <v>357</v>
      </c>
      <c r="G331" s="13"/>
      <c r="H331" s="190">
        <v>4.25</v>
      </c>
      <c r="I331" s="191"/>
      <c r="J331" s="13"/>
      <c r="K331" s="13"/>
      <c r="L331" s="186"/>
      <c r="M331" s="192"/>
      <c r="N331" s="193"/>
      <c r="O331" s="193"/>
      <c r="P331" s="193"/>
      <c r="Q331" s="193"/>
      <c r="R331" s="193"/>
      <c r="S331" s="193"/>
      <c r="T331" s="19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8" t="s">
        <v>143</v>
      </c>
      <c r="AU331" s="188" t="s">
        <v>86</v>
      </c>
      <c r="AV331" s="13" t="s">
        <v>86</v>
      </c>
      <c r="AW331" s="13" t="s">
        <v>32</v>
      </c>
      <c r="AX331" s="13" t="s">
        <v>76</v>
      </c>
      <c r="AY331" s="188" t="s">
        <v>135</v>
      </c>
    </row>
    <row r="332" s="14" customFormat="1">
      <c r="A332" s="14"/>
      <c r="B332" s="195"/>
      <c r="C332" s="14"/>
      <c r="D332" s="187" t="s">
        <v>143</v>
      </c>
      <c r="E332" s="196" t="s">
        <v>1</v>
      </c>
      <c r="F332" s="197" t="s">
        <v>204</v>
      </c>
      <c r="G332" s="14"/>
      <c r="H332" s="196" t="s">
        <v>1</v>
      </c>
      <c r="I332" s="198"/>
      <c r="J332" s="14"/>
      <c r="K332" s="14"/>
      <c r="L332" s="195"/>
      <c r="M332" s="199"/>
      <c r="N332" s="200"/>
      <c r="O332" s="200"/>
      <c r="P332" s="200"/>
      <c r="Q332" s="200"/>
      <c r="R332" s="200"/>
      <c r="S332" s="200"/>
      <c r="T332" s="20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6" t="s">
        <v>143</v>
      </c>
      <c r="AU332" s="196" t="s">
        <v>86</v>
      </c>
      <c r="AV332" s="14" t="s">
        <v>84</v>
      </c>
      <c r="AW332" s="14" t="s">
        <v>32</v>
      </c>
      <c r="AX332" s="14" t="s">
        <v>76</v>
      </c>
      <c r="AY332" s="196" t="s">
        <v>135</v>
      </c>
    </row>
    <row r="333" s="13" customFormat="1">
      <c r="A333" s="13"/>
      <c r="B333" s="186"/>
      <c r="C333" s="13"/>
      <c r="D333" s="187" t="s">
        <v>143</v>
      </c>
      <c r="E333" s="188" t="s">
        <v>1</v>
      </c>
      <c r="F333" s="189" t="s">
        <v>358</v>
      </c>
      <c r="G333" s="13"/>
      <c r="H333" s="190">
        <v>7</v>
      </c>
      <c r="I333" s="191"/>
      <c r="J333" s="13"/>
      <c r="K333" s="13"/>
      <c r="L333" s="186"/>
      <c r="M333" s="192"/>
      <c r="N333" s="193"/>
      <c r="O333" s="193"/>
      <c r="P333" s="193"/>
      <c r="Q333" s="193"/>
      <c r="R333" s="193"/>
      <c r="S333" s="193"/>
      <c r="T333" s="19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8" t="s">
        <v>143</v>
      </c>
      <c r="AU333" s="188" t="s">
        <v>86</v>
      </c>
      <c r="AV333" s="13" t="s">
        <v>86</v>
      </c>
      <c r="AW333" s="13" t="s">
        <v>32</v>
      </c>
      <c r="AX333" s="13" t="s">
        <v>76</v>
      </c>
      <c r="AY333" s="188" t="s">
        <v>135</v>
      </c>
    </row>
    <row r="334" s="14" customFormat="1">
      <c r="A334" s="14"/>
      <c r="B334" s="195"/>
      <c r="C334" s="14"/>
      <c r="D334" s="187" t="s">
        <v>143</v>
      </c>
      <c r="E334" s="196" t="s">
        <v>1</v>
      </c>
      <c r="F334" s="197" t="s">
        <v>206</v>
      </c>
      <c r="G334" s="14"/>
      <c r="H334" s="196" t="s">
        <v>1</v>
      </c>
      <c r="I334" s="198"/>
      <c r="J334" s="14"/>
      <c r="K334" s="14"/>
      <c r="L334" s="195"/>
      <c r="M334" s="199"/>
      <c r="N334" s="200"/>
      <c r="O334" s="200"/>
      <c r="P334" s="200"/>
      <c r="Q334" s="200"/>
      <c r="R334" s="200"/>
      <c r="S334" s="200"/>
      <c r="T334" s="20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6" t="s">
        <v>143</v>
      </c>
      <c r="AU334" s="196" t="s">
        <v>86</v>
      </c>
      <c r="AV334" s="14" t="s">
        <v>84</v>
      </c>
      <c r="AW334" s="14" t="s">
        <v>32</v>
      </c>
      <c r="AX334" s="14" t="s">
        <v>76</v>
      </c>
      <c r="AY334" s="196" t="s">
        <v>135</v>
      </c>
    </row>
    <row r="335" s="13" customFormat="1">
      <c r="A335" s="13"/>
      <c r="B335" s="186"/>
      <c r="C335" s="13"/>
      <c r="D335" s="187" t="s">
        <v>143</v>
      </c>
      <c r="E335" s="188" t="s">
        <v>1</v>
      </c>
      <c r="F335" s="189" t="s">
        <v>317</v>
      </c>
      <c r="G335" s="13"/>
      <c r="H335" s="190">
        <v>1.6799999999999999</v>
      </c>
      <c r="I335" s="191"/>
      <c r="J335" s="13"/>
      <c r="K335" s="13"/>
      <c r="L335" s="186"/>
      <c r="M335" s="192"/>
      <c r="N335" s="193"/>
      <c r="O335" s="193"/>
      <c r="P335" s="193"/>
      <c r="Q335" s="193"/>
      <c r="R335" s="193"/>
      <c r="S335" s="193"/>
      <c r="T335" s="19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8" t="s">
        <v>143</v>
      </c>
      <c r="AU335" s="188" t="s">
        <v>86</v>
      </c>
      <c r="AV335" s="13" t="s">
        <v>86</v>
      </c>
      <c r="AW335" s="13" t="s">
        <v>32</v>
      </c>
      <c r="AX335" s="13" t="s">
        <v>76</v>
      </c>
      <c r="AY335" s="188" t="s">
        <v>135</v>
      </c>
    </row>
    <row r="336" s="14" customFormat="1">
      <c r="A336" s="14"/>
      <c r="B336" s="195"/>
      <c r="C336" s="14"/>
      <c r="D336" s="187" t="s">
        <v>143</v>
      </c>
      <c r="E336" s="196" t="s">
        <v>1</v>
      </c>
      <c r="F336" s="197" t="s">
        <v>208</v>
      </c>
      <c r="G336" s="14"/>
      <c r="H336" s="196" t="s">
        <v>1</v>
      </c>
      <c r="I336" s="198"/>
      <c r="J336" s="14"/>
      <c r="K336" s="14"/>
      <c r="L336" s="195"/>
      <c r="M336" s="199"/>
      <c r="N336" s="200"/>
      <c r="O336" s="200"/>
      <c r="P336" s="200"/>
      <c r="Q336" s="200"/>
      <c r="R336" s="200"/>
      <c r="S336" s="200"/>
      <c r="T336" s="20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6" t="s">
        <v>143</v>
      </c>
      <c r="AU336" s="196" t="s">
        <v>86</v>
      </c>
      <c r="AV336" s="14" t="s">
        <v>84</v>
      </c>
      <c r="AW336" s="14" t="s">
        <v>32</v>
      </c>
      <c r="AX336" s="14" t="s">
        <v>76</v>
      </c>
      <c r="AY336" s="196" t="s">
        <v>135</v>
      </c>
    </row>
    <row r="337" s="14" customFormat="1">
      <c r="A337" s="14"/>
      <c r="B337" s="195"/>
      <c r="C337" s="14"/>
      <c r="D337" s="187" t="s">
        <v>143</v>
      </c>
      <c r="E337" s="196" t="s">
        <v>1</v>
      </c>
      <c r="F337" s="197" t="s">
        <v>209</v>
      </c>
      <c r="G337" s="14"/>
      <c r="H337" s="196" t="s">
        <v>1</v>
      </c>
      <c r="I337" s="198"/>
      <c r="J337" s="14"/>
      <c r="K337" s="14"/>
      <c r="L337" s="195"/>
      <c r="M337" s="199"/>
      <c r="N337" s="200"/>
      <c r="O337" s="200"/>
      <c r="P337" s="200"/>
      <c r="Q337" s="200"/>
      <c r="R337" s="200"/>
      <c r="S337" s="200"/>
      <c r="T337" s="20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6" t="s">
        <v>143</v>
      </c>
      <c r="AU337" s="196" t="s">
        <v>86</v>
      </c>
      <c r="AV337" s="14" t="s">
        <v>84</v>
      </c>
      <c r="AW337" s="14" t="s">
        <v>32</v>
      </c>
      <c r="AX337" s="14" t="s">
        <v>76</v>
      </c>
      <c r="AY337" s="196" t="s">
        <v>135</v>
      </c>
    </row>
    <row r="338" s="13" customFormat="1">
      <c r="A338" s="13"/>
      <c r="B338" s="186"/>
      <c r="C338" s="13"/>
      <c r="D338" s="187" t="s">
        <v>143</v>
      </c>
      <c r="E338" s="188" t="s">
        <v>1</v>
      </c>
      <c r="F338" s="189" t="s">
        <v>359</v>
      </c>
      <c r="G338" s="13"/>
      <c r="H338" s="190">
        <v>6.2000000000000002</v>
      </c>
      <c r="I338" s="191"/>
      <c r="J338" s="13"/>
      <c r="K338" s="13"/>
      <c r="L338" s="186"/>
      <c r="M338" s="192"/>
      <c r="N338" s="193"/>
      <c r="O338" s="193"/>
      <c r="P338" s="193"/>
      <c r="Q338" s="193"/>
      <c r="R338" s="193"/>
      <c r="S338" s="193"/>
      <c r="T338" s="19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8" t="s">
        <v>143</v>
      </c>
      <c r="AU338" s="188" t="s">
        <v>86</v>
      </c>
      <c r="AV338" s="13" t="s">
        <v>86</v>
      </c>
      <c r="AW338" s="13" t="s">
        <v>32</v>
      </c>
      <c r="AX338" s="13" t="s">
        <v>76</v>
      </c>
      <c r="AY338" s="188" t="s">
        <v>135</v>
      </c>
    </row>
    <row r="339" s="15" customFormat="1">
      <c r="A339" s="15"/>
      <c r="B339" s="202"/>
      <c r="C339" s="15"/>
      <c r="D339" s="187" t="s">
        <v>143</v>
      </c>
      <c r="E339" s="203" t="s">
        <v>1</v>
      </c>
      <c r="F339" s="204" t="s">
        <v>149</v>
      </c>
      <c r="G339" s="15"/>
      <c r="H339" s="205">
        <v>19.129999999999999</v>
      </c>
      <c r="I339" s="206"/>
      <c r="J339" s="15"/>
      <c r="K339" s="15"/>
      <c r="L339" s="202"/>
      <c r="M339" s="207"/>
      <c r="N339" s="208"/>
      <c r="O339" s="208"/>
      <c r="P339" s="208"/>
      <c r="Q339" s="208"/>
      <c r="R339" s="208"/>
      <c r="S339" s="208"/>
      <c r="T339" s="20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03" t="s">
        <v>143</v>
      </c>
      <c r="AU339" s="203" t="s">
        <v>86</v>
      </c>
      <c r="AV339" s="15" t="s">
        <v>96</v>
      </c>
      <c r="AW339" s="15" t="s">
        <v>32</v>
      </c>
      <c r="AX339" s="15" t="s">
        <v>84</v>
      </c>
      <c r="AY339" s="203" t="s">
        <v>135</v>
      </c>
    </row>
    <row r="340" s="2" customFormat="1" ht="24.15" customHeight="1">
      <c r="A340" s="38"/>
      <c r="B340" s="172"/>
      <c r="C340" s="173" t="s">
        <v>360</v>
      </c>
      <c r="D340" s="173" t="s">
        <v>137</v>
      </c>
      <c r="E340" s="174" t="s">
        <v>361</v>
      </c>
      <c r="F340" s="175" t="s">
        <v>362</v>
      </c>
      <c r="G340" s="176" t="s">
        <v>140</v>
      </c>
      <c r="H340" s="177">
        <v>1.24</v>
      </c>
      <c r="I340" s="178"/>
      <c r="J340" s="179">
        <f>ROUND(I340*H340,2)</f>
        <v>0</v>
      </c>
      <c r="K340" s="175" t="s">
        <v>141</v>
      </c>
      <c r="L340" s="39"/>
      <c r="M340" s="180" t="s">
        <v>1</v>
      </c>
      <c r="N340" s="181" t="s">
        <v>41</v>
      </c>
      <c r="O340" s="77"/>
      <c r="P340" s="182">
        <f>O340*H340</f>
        <v>0</v>
      </c>
      <c r="Q340" s="182">
        <v>0.20143</v>
      </c>
      <c r="R340" s="182">
        <f>Q340*H340</f>
        <v>0.2497732</v>
      </c>
      <c r="S340" s="182">
        <v>0</v>
      </c>
      <c r="T340" s="183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84" t="s">
        <v>96</v>
      </c>
      <c r="AT340" s="184" t="s">
        <v>137</v>
      </c>
      <c r="AU340" s="184" t="s">
        <v>86</v>
      </c>
      <c r="AY340" s="19" t="s">
        <v>135</v>
      </c>
      <c r="BE340" s="185">
        <f>IF(N340="základní",J340,0)</f>
        <v>0</v>
      </c>
      <c r="BF340" s="185">
        <f>IF(N340="snížená",J340,0)</f>
        <v>0</v>
      </c>
      <c r="BG340" s="185">
        <f>IF(N340="zákl. přenesená",J340,0)</f>
        <v>0</v>
      </c>
      <c r="BH340" s="185">
        <f>IF(N340="sníž. přenesená",J340,0)</f>
        <v>0</v>
      </c>
      <c r="BI340" s="185">
        <f>IF(N340="nulová",J340,0)</f>
        <v>0</v>
      </c>
      <c r="BJ340" s="19" t="s">
        <v>84</v>
      </c>
      <c r="BK340" s="185">
        <f>ROUND(I340*H340,2)</f>
        <v>0</v>
      </c>
      <c r="BL340" s="19" t="s">
        <v>96</v>
      </c>
      <c r="BM340" s="184" t="s">
        <v>363</v>
      </c>
    </row>
    <row r="341" s="14" customFormat="1">
      <c r="A341" s="14"/>
      <c r="B341" s="195"/>
      <c r="C341" s="14"/>
      <c r="D341" s="187" t="s">
        <v>143</v>
      </c>
      <c r="E341" s="196" t="s">
        <v>1</v>
      </c>
      <c r="F341" s="197" t="s">
        <v>208</v>
      </c>
      <c r="G341" s="14"/>
      <c r="H341" s="196" t="s">
        <v>1</v>
      </c>
      <c r="I341" s="198"/>
      <c r="J341" s="14"/>
      <c r="K341" s="14"/>
      <c r="L341" s="195"/>
      <c r="M341" s="199"/>
      <c r="N341" s="200"/>
      <c r="O341" s="200"/>
      <c r="P341" s="200"/>
      <c r="Q341" s="200"/>
      <c r="R341" s="200"/>
      <c r="S341" s="200"/>
      <c r="T341" s="20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6" t="s">
        <v>143</v>
      </c>
      <c r="AU341" s="196" t="s">
        <v>86</v>
      </c>
      <c r="AV341" s="14" t="s">
        <v>84</v>
      </c>
      <c r="AW341" s="14" t="s">
        <v>32</v>
      </c>
      <c r="AX341" s="14" t="s">
        <v>76</v>
      </c>
      <c r="AY341" s="196" t="s">
        <v>135</v>
      </c>
    </row>
    <row r="342" s="14" customFormat="1">
      <c r="A342" s="14"/>
      <c r="B342" s="195"/>
      <c r="C342" s="14"/>
      <c r="D342" s="187" t="s">
        <v>143</v>
      </c>
      <c r="E342" s="196" t="s">
        <v>1</v>
      </c>
      <c r="F342" s="197" t="s">
        <v>209</v>
      </c>
      <c r="G342" s="14"/>
      <c r="H342" s="196" t="s">
        <v>1</v>
      </c>
      <c r="I342" s="198"/>
      <c r="J342" s="14"/>
      <c r="K342" s="14"/>
      <c r="L342" s="195"/>
      <c r="M342" s="199"/>
      <c r="N342" s="200"/>
      <c r="O342" s="200"/>
      <c r="P342" s="200"/>
      <c r="Q342" s="200"/>
      <c r="R342" s="200"/>
      <c r="S342" s="200"/>
      <c r="T342" s="20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96" t="s">
        <v>143</v>
      </c>
      <c r="AU342" s="196" t="s">
        <v>86</v>
      </c>
      <c r="AV342" s="14" t="s">
        <v>84</v>
      </c>
      <c r="AW342" s="14" t="s">
        <v>32</v>
      </c>
      <c r="AX342" s="14" t="s">
        <v>76</v>
      </c>
      <c r="AY342" s="196" t="s">
        <v>135</v>
      </c>
    </row>
    <row r="343" s="13" customFormat="1">
      <c r="A343" s="13"/>
      <c r="B343" s="186"/>
      <c r="C343" s="13"/>
      <c r="D343" s="187" t="s">
        <v>143</v>
      </c>
      <c r="E343" s="188" t="s">
        <v>1</v>
      </c>
      <c r="F343" s="189" t="s">
        <v>304</v>
      </c>
      <c r="G343" s="13"/>
      <c r="H343" s="190">
        <v>1.24</v>
      </c>
      <c r="I343" s="191"/>
      <c r="J343" s="13"/>
      <c r="K343" s="13"/>
      <c r="L343" s="186"/>
      <c r="M343" s="192"/>
      <c r="N343" s="193"/>
      <c r="O343" s="193"/>
      <c r="P343" s="193"/>
      <c r="Q343" s="193"/>
      <c r="R343" s="193"/>
      <c r="S343" s="193"/>
      <c r="T343" s="19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8" t="s">
        <v>143</v>
      </c>
      <c r="AU343" s="188" t="s">
        <v>86</v>
      </c>
      <c r="AV343" s="13" t="s">
        <v>86</v>
      </c>
      <c r="AW343" s="13" t="s">
        <v>32</v>
      </c>
      <c r="AX343" s="13" t="s">
        <v>76</v>
      </c>
      <c r="AY343" s="188" t="s">
        <v>135</v>
      </c>
    </row>
    <row r="344" s="15" customFormat="1">
      <c r="A344" s="15"/>
      <c r="B344" s="202"/>
      <c r="C344" s="15"/>
      <c r="D344" s="187" t="s">
        <v>143</v>
      </c>
      <c r="E344" s="203" t="s">
        <v>1</v>
      </c>
      <c r="F344" s="204" t="s">
        <v>149</v>
      </c>
      <c r="G344" s="15"/>
      <c r="H344" s="205">
        <v>1.24</v>
      </c>
      <c r="I344" s="206"/>
      <c r="J344" s="15"/>
      <c r="K344" s="15"/>
      <c r="L344" s="202"/>
      <c r="M344" s="207"/>
      <c r="N344" s="208"/>
      <c r="O344" s="208"/>
      <c r="P344" s="208"/>
      <c r="Q344" s="208"/>
      <c r="R344" s="208"/>
      <c r="S344" s="208"/>
      <c r="T344" s="20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03" t="s">
        <v>143</v>
      </c>
      <c r="AU344" s="203" t="s">
        <v>86</v>
      </c>
      <c r="AV344" s="15" t="s">
        <v>96</v>
      </c>
      <c r="AW344" s="15" t="s">
        <v>32</v>
      </c>
      <c r="AX344" s="15" t="s">
        <v>84</v>
      </c>
      <c r="AY344" s="203" t="s">
        <v>135</v>
      </c>
    </row>
    <row r="345" s="2" customFormat="1" ht="16.5" customHeight="1">
      <c r="A345" s="38"/>
      <c r="B345" s="172"/>
      <c r="C345" s="173" t="s">
        <v>364</v>
      </c>
      <c r="D345" s="173" t="s">
        <v>137</v>
      </c>
      <c r="E345" s="174" t="s">
        <v>365</v>
      </c>
      <c r="F345" s="175" t="s">
        <v>366</v>
      </c>
      <c r="G345" s="176" t="s">
        <v>367</v>
      </c>
      <c r="H345" s="177">
        <v>2</v>
      </c>
      <c r="I345" s="178"/>
      <c r="J345" s="179">
        <f>ROUND(I345*H345,2)</f>
        <v>0</v>
      </c>
      <c r="K345" s="175" t="s">
        <v>1</v>
      </c>
      <c r="L345" s="39"/>
      <c r="M345" s="180" t="s">
        <v>1</v>
      </c>
      <c r="N345" s="181" t="s">
        <v>41</v>
      </c>
      <c r="O345" s="77"/>
      <c r="P345" s="182">
        <f>O345*H345</f>
        <v>0</v>
      </c>
      <c r="Q345" s="182">
        <v>0</v>
      </c>
      <c r="R345" s="182">
        <f>Q345*H345</f>
        <v>0</v>
      </c>
      <c r="S345" s="182">
        <v>0</v>
      </c>
      <c r="T345" s="183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84" t="s">
        <v>96</v>
      </c>
      <c r="AT345" s="184" t="s">
        <v>137</v>
      </c>
      <c r="AU345" s="184" t="s">
        <v>86</v>
      </c>
      <c r="AY345" s="19" t="s">
        <v>135</v>
      </c>
      <c r="BE345" s="185">
        <f>IF(N345="základní",J345,0)</f>
        <v>0</v>
      </c>
      <c r="BF345" s="185">
        <f>IF(N345="snížená",J345,0)</f>
        <v>0</v>
      </c>
      <c r="BG345" s="185">
        <f>IF(N345="zákl. přenesená",J345,0)</f>
        <v>0</v>
      </c>
      <c r="BH345" s="185">
        <f>IF(N345="sníž. přenesená",J345,0)</f>
        <v>0</v>
      </c>
      <c r="BI345" s="185">
        <f>IF(N345="nulová",J345,0)</f>
        <v>0</v>
      </c>
      <c r="BJ345" s="19" t="s">
        <v>84</v>
      </c>
      <c r="BK345" s="185">
        <f>ROUND(I345*H345,2)</f>
        <v>0</v>
      </c>
      <c r="BL345" s="19" t="s">
        <v>96</v>
      </c>
      <c r="BM345" s="184" t="s">
        <v>368</v>
      </c>
    </row>
    <row r="346" s="12" customFormat="1" ht="22.8" customHeight="1">
      <c r="A346" s="12"/>
      <c r="B346" s="159"/>
      <c r="C346" s="12"/>
      <c r="D346" s="160" t="s">
        <v>75</v>
      </c>
      <c r="E346" s="170" t="s">
        <v>369</v>
      </c>
      <c r="F346" s="170" t="s">
        <v>370</v>
      </c>
      <c r="G346" s="12"/>
      <c r="H346" s="12"/>
      <c r="I346" s="162"/>
      <c r="J346" s="171">
        <f>BK346</f>
        <v>0</v>
      </c>
      <c r="K346" s="12"/>
      <c r="L346" s="159"/>
      <c r="M346" s="164"/>
      <c r="N346" s="165"/>
      <c r="O346" s="165"/>
      <c r="P346" s="166">
        <f>SUM(P347:P350)</f>
        <v>0</v>
      </c>
      <c r="Q346" s="165"/>
      <c r="R346" s="166">
        <f>SUM(R347:R350)</f>
        <v>0</v>
      </c>
      <c r="S346" s="165"/>
      <c r="T346" s="167">
        <f>SUM(T347:T350)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60" t="s">
        <v>84</v>
      </c>
      <c r="AT346" s="168" t="s">
        <v>75</v>
      </c>
      <c r="AU346" s="168" t="s">
        <v>84</v>
      </c>
      <c r="AY346" s="160" t="s">
        <v>135</v>
      </c>
      <c r="BK346" s="169">
        <f>SUM(BK347:BK350)</f>
        <v>0</v>
      </c>
    </row>
    <row r="347" s="2" customFormat="1" ht="24.15" customHeight="1">
      <c r="A347" s="38"/>
      <c r="B347" s="172"/>
      <c r="C347" s="173" t="s">
        <v>371</v>
      </c>
      <c r="D347" s="173" t="s">
        <v>137</v>
      </c>
      <c r="E347" s="174" t="s">
        <v>372</v>
      </c>
      <c r="F347" s="175" t="s">
        <v>373</v>
      </c>
      <c r="G347" s="176" t="s">
        <v>226</v>
      </c>
      <c r="H347" s="177">
        <v>61.081000000000003</v>
      </c>
      <c r="I347" s="178"/>
      <c r="J347" s="179">
        <f>ROUND(I347*H347,2)</f>
        <v>0</v>
      </c>
      <c r="K347" s="175" t="s">
        <v>141</v>
      </c>
      <c r="L347" s="39"/>
      <c r="M347" s="180" t="s">
        <v>1</v>
      </c>
      <c r="N347" s="181" t="s">
        <v>41</v>
      </c>
      <c r="O347" s="77"/>
      <c r="P347" s="182">
        <f>O347*H347</f>
        <v>0</v>
      </c>
      <c r="Q347" s="182">
        <v>0</v>
      </c>
      <c r="R347" s="182">
        <f>Q347*H347</f>
        <v>0</v>
      </c>
      <c r="S347" s="182">
        <v>0</v>
      </c>
      <c r="T347" s="18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84" t="s">
        <v>96</v>
      </c>
      <c r="AT347" s="184" t="s">
        <v>137</v>
      </c>
      <c r="AU347" s="184" t="s">
        <v>86</v>
      </c>
      <c r="AY347" s="19" t="s">
        <v>135</v>
      </c>
      <c r="BE347" s="185">
        <f>IF(N347="základní",J347,0)</f>
        <v>0</v>
      </c>
      <c r="BF347" s="185">
        <f>IF(N347="snížená",J347,0)</f>
        <v>0</v>
      </c>
      <c r="BG347" s="185">
        <f>IF(N347="zákl. přenesená",J347,0)</f>
        <v>0</v>
      </c>
      <c r="BH347" s="185">
        <f>IF(N347="sníž. přenesená",J347,0)</f>
        <v>0</v>
      </c>
      <c r="BI347" s="185">
        <f>IF(N347="nulová",J347,0)</f>
        <v>0</v>
      </c>
      <c r="BJ347" s="19" t="s">
        <v>84</v>
      </c>
      <c r="BK347" s="185">
        <f>ROUND(I347*H347,2)</f>
        <v>0</v>
      </c>
      <c r="BL347" s="19" t="s">
        <v>96</v>
      </c>
      <c r="BM347" s="184" t="s">
        <v>374</v>
      </c>
    </row>
    <row r="348" s="2" customFormat="1" ht="24.15" customHeight="1">
      <c r="A348" s="38"/>
      <c r="B348" s="172"/>
      <c r="C348" s="173" t="s">
        <v>375</v>
      </c>
      <c r="D348" s="173" t="s">
        <v>137</v>
      </c>
      <c r="E348" s="174" t="s">
        <v>376</v>
      </c>
      <c r="F348" s="175" t="s">
        <v>377</v>
      </c>
      <c r="G348" s="176" t="s">
        <v>226</v>
      </c>
      <c r="H348" s="177">
        <v>305.40499999999997</v>
      </c>
      <c r="I348" s="178"/>
      <c r="J348" s="179">
        <f>ROUND(I348*H348,2)</f>
        <v>0</v>
      </c>
      <c r="K348" s="175" t="s">
        <v>141</v>
      </c>
      <c r="L348" s="39"/>
      <c r="M348" s="180" t="s">
        <v>1</v>
      </c>
      <c r="N348" s="181" t="s">
        <v>41</v>
      </c>
      <c r="O348" s="77"/>
      <c r="P348" s="182">
        <f>O348*H348</f>
        <v>0</v>
      </c>
      <c r="Q348" s="182">
        <v>0</v>
      </c>
      <c r="R348" s="182">
        <f>Q348*H348</f>
        <v>0</v>
      </c>
      <c r="S348" s="182">
        <v>0</v>
      </c>
      <c r="T348" s="183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84" t="s">
        <v>96</v>
      </c>
      <c r="AT348" s="184" t="s">
        <v>137</v>
      </c>
      <c r="AU348" s="184" t="s">
        <v>86</v>
      </c>
      <c r="AY348" s="19" t="s">
        <v>135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19" t="s">
        <v>84</v>
      </c>
      <c r="BK348" s="185">
        <f>ROUND(I348*H348,2)</f>
        <v>0</v>
      </c>
      <c r="BL348" s="19" t="s">
        <v>96</v>
      </c>
      <c r="BM348" s="184" t="s">
        <v>378</v>
      </c>
    </row>
    <row r="349" s="13" customFormat="1">
      <c r="A349" s="13"/>
      <c r="B349" s="186"/>
      <c r="C349" s="13"/>
      <c r="D349" s="187" t="s">
        <v>143</v>
      </c>
      <c r="E349" s="13"/>
      <c r="F349" s="189" t="s">
        <v>379</v>
      </c>
      <c r="G349" s="13"/>
      <c r="H349" s="190">
        <v>305.40499999999997</v>
      </c>
      <c r="I349" s="191"/>
      <c r="J349" s="13"/>
      <c r="K349" s="13"/>
      <c r="L349" s="186"/>
      <c r="M349" s="192"/>
      <c r="N349" s="193"/>
      <c r="O349" s="193"/>
      <c r="P349" s="193"/>
      <c r="Q349" s="193"/>
      <c r="R349" s="193"/>
      <c r="S349" s="193"/>
      <c r="T349" s="19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8" t="s">
        <v>143</v>
      </c>
      <c r="AU349" s="188" t="s">
        <v>86</v>
      </c>
      <c r="AV349" s="13" t="s">
        <v>86</v>
      </c>
      <c r="AW349" s="13" t="s">
        <v>3</v>
      </c>
      <c r="AX349" s="13" t="s">
        <v>84</v>
      </c>
      <c r="AY349" s="188" t="s">
        <v>135</v>
      </c>
    </row>
    <row r="350" s="2" customFormat="1" ht="33" customHeight="1">
      <c r="A350" s="38"/>
      <c r="B350" s="172"/>
      <c r="C350" s="173" t="s">
        <v>380</v>
      </c>
      <c r="D350" s="173" t="s">
        <v>137</v>
      </c>
      <c r="E350" s="174" t="s">
        <v>381</v>
      </c>
      <c r="F350" s="175" t="s">
        <v>382</v>
      </c>
      <c r="G350" s="176" t="s">
        <v>226</v>
      </c>
      <c r="H350" s="177">
        <v>61.081000000000003</v>
      </c>
      <c r="I350" s="178"/>
      <c r="J350" s="179">
        <f>ROUND(I350*H350,2)</f>
        <v>0</v>
      </c>
      <c r="K350" s="175" t="s">
        <v>141</v>
      </c>
      <c r="L350" s="39"/>
      <c r="M350" s="180" t="s">
        <v>1</v>
      </c>
      <c r="N350" s="181" t="s">
        <v>41</v>
      </c>
      <c r="O350" s="77"/>
      <c r="P350" s="182">
        <f>O350*H350</f>
        <v>0</v>
      </c>
      <c r="Q350" s="182">
        <v>0</v>
      </c>
      <c r="R350" s="182">
        <f>Q350*H350</f>
        <v>0</v>
      </c>
      <c r="S350" s="182">
        <v>0</v>
      </c>
      <c r="T350" s="183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84" t="s">
        <v>96</v>
      </c>
      <c r="AT350" s="184" t="s">
        <v>137</v>
      </c>
      <c r="AU350" s="184" t="s">
        <v>86</v>
      </c>
      <c r="AY350" s="19" t="s">
        <v>135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9" t="s">
        <v>84</v>
      </c>
      <c r="BK350" s="185">
        <f>ROUND(I350*H350,2)</f>
        <v>0</v>
      </c>
      <c r="BL350" s="19" t="s">
        <v>96</v>
      </c>
      <c r="BM350" s="184" t="s">
        <v>383</v>
      </c>
    </row>
    <row r="351" s="12" customFormat="1" ht="22.8" customHeight="1">
      <c r="A351" s="12"/>
      <c r="B351" s="159"/>
      <c r="C351" s="12"/>
      <c r="D351" s="160" t="s">
        <v>75</v>
      </c>
      <c r="E351" s="170" t="s">
        <v>384</v>
      </c>
      <c r="F351" s="170" t="s">
        <v>385</v>
      </c>
      <c r="G351" s="12"/>
      <c r="H351" s="12"/>
      <c r="I351" s="162"/>
      <c r="J351" s="171">
        <f>BK351</f>
        <v>0</v>
      </c>
      <c r="K351" s="12"/>
      <c r="L351" s="159"/>
      <c r="M351" s="164"/>
      <c r="N351" s="165"/>
      <c r="O351" s="165"/>
      <c r="P351" s="166">
        <f>P352</f>
        <v>0</v>
      </c>
      <c r="Q351" s="165"/>
      <c r="R351" s="166">
        <f>R352</f>
        <v>0</v>
      </c>
      <c r="S351" s="165"/>
      <c r="T351" s="167">
        <f>T352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60" t="s">
        <v>84</v>
      </c>
      <c r="AT351" s="168" t="s">
        <v>75</v>
      </c>
      <c r="AU351" s="168" t="s">
        <v>84</v>
      </c>
      <c r="AY351" s="160" t="s">
        <v>135</v>
      </c>
      <c r="BK351" s="169">
        <f>BK352</f>
        <v>0</v>
      </c>
    </row>
    <row r="352" s="2" customFormat="1" ht="33" customHeight="1">
      <c r="A352" s="38"/>
      <c r="B352" s="172"/>
      <c r="C352" s="173" t="s">
        <v>386</v>
      </c>
      <c r="D352" s="173" t="s">
        <v>137</v>
      </c>
      <c r="E352" s="174" t="s">
        <v>387</v>
      </c>
      <c r="F352" s="175" t="s">
        <v>388</v>
      </c>
      <c r="G352" s="176" t="s">
        <v>226</v>
      </c>
      <c r="H352" s="177">
        <v>19.399999999999999</v>
      </c>
      <c r="I352" s="178"/>
      <c r="J352" s="179">
        <f>ROUND(I352*H352,2)</f>
        <v>0</v>
      </c>
      <c r="K352" s="175" t="s">
        <v>141</v>
      </c>
      <c r="L352" s="39"/>
      <c r="M352" s="180" t="s">
        <v>1</v>
      </c>
      <c r="N352" s="181" t="s">
        <v>41</v>
      </c>
      <c r="O352" s="77"/>
      <c r="P352" s="182">
        <f>O352*H352</f>
        <v>0</v>
      </c>
      <c r="Q352" s="182">
        <v>0</v>
      </c>
      <c r="R352" s="182">
        <f>Q352*H352</f>
        <v>0</v>
      </c>
      <c r="S352" s="182">
        <v>0</v>
      </c>
      <c r="T352" s="18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84" t="s">
        <v>96</v>
      </c>
      <c r="AT352" s="184" t="s">
        <v>137</v>
      </c>
      <c r="AU352" s="184" t="s">
        <v>86</v>
      </c>
      <c r="AY352" s="19" t="s">
        <v>135</v>
      </c>
      <c r="BE352" s="185">
        <f>IF(N352="základní",J352,0)</f>
        <v>0</v>
      </c>
      <c r="BF352" s="185">
        <f>IF(N352="snížená",J352,0)</f>
        <v>0</v>
      </c>
      <c r="BG352" s="185">
        <f>IF(N352="zákl. přenesená",J352,0)</f>
        <v>0</v>
      </c>
      <c r="BH352" s="185">
        <f>IF(N352="sníž. přenesená",J352,0)</f>
        <v>0</v>
      </c>
      <c r="BI352" s="185">
        <f>IF(N352="nulová",J352,0)</f>
        <v>0</v>
      </c>
      <c r="BJ352" s="19" t="s">
        <v>84</v>
      </c>
      <c r="BK352" s="185">
        <f>ROUND(I352*H352,2)</f>
        <v>0</v>
      </c>
      <c r="BL352" s="19" t="s">
        <v>96</v>
      </c>
      <c r="BM352" s="184" t="s">
        <v>389</v>
      </c>
    </row>
    <row r="353" s="12" customFormat="1" ht="25.92" customHeight="1">
      <c r="A353" s="12"/>
      <c r="B353" s="159"/>
      <c r="C353" s="12"/>
      <c r="D353" s="160" t="s">
        <v>75</v>
      </c>
      <c r="E353" s="161" t="s">
        <v>390</v>
      </c>
      <c r="F353" s="161" t="s">
        <v>391</v>
      </c>
      <c r="G353" s="12"/>
      <c r="H353" s="12"/>
      <c r="I353" s="162"/>
      <c r="J353" s="163">
        <f>BK353</f>
        <v>0</v>
      </c>
      <c r="K353" s="12"/>
      <c r="L353" s="159"/>
      <c r="M353" s="164"/>
      <c r="N353" s="165"/>
      <c r="O353" s="165"/>
      <c r="P353" s="166">
        <f>P354</f>
        <v>0</v>
      </c>
      <c r="Q353" s="165"/>
      <c r="R353" s="166">
        <f>R354</f>
        <v>0</v>
      </c>
      <c r="S353" s="165"/>
      <c r="T353" s="167">
        <f>T354</f>
        <v>0.28800000000000003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60" t="s">
        <v>86</v>
      </c>
      <c r="AT353" s="168" t="s">
        <v>75</v>
      </c>
      <c r="AU353" s="168" t="s">
        <v>76</v>
      </c>
      <c r="AY353" s="160" t="s">
        <v>135</v>
      </c>
      <c r="BK353" s="169">
        <f>BK354</f>
        <v>0</v>
      </c>
    </row>
    <row r="354" s="12" customFormat="1" ht="22.8" customHeight="1">
      <c r="A354" s="12"/>
      <c r="B354" s="159"/>
      <c r="C354" s="12"/>
      <c r="D354" s="160" t="s">
        <v>75</v>
      </c>
      <c r="E354" s="170" t="s">
        <v>392</v>
      </c>
      <c r="F354" s="170" t="s">
        <v>393</v>
      </c>
      <c r="G354" s="12"/>
      <c r="H354" s="12"/>
      <c r="I354" s="162"/>
      <c r="J354" s="171">
        <f>BK354</f>
        <v>0</v>
      </c>
      <c r="K354" s="12"/>
      <c r="L354" s="159"/>
      <c r="M354" s="164"/>
      <c r="N354" s="165"/>
      <c r="O354" s="165"/>
      <c r="P354" s="166">
        <f>SUM(P355:P359)</f>
        <v>0</v>
      </c>
      <c r="Q354" s="165"/>
      <c r="R354" s="166">
        <f>SUM(R355:R359)</f>
        <v>0</v>
      </c>
      <c r="S354" s="165"/>
      <c r="T354" s="167">
        <f>SUM(T355:T359)</f>
        <v>0.28800000000000003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160" t="s">
        <v>86</v>
      </c>
      <c r="AT354" s="168" t="s">
        <v>75</v>
      </c>
      <c r="AU354" s="168" t="s">
        <v>84</v>
      </c>
      <c r="AY354" s="160" t="s">
        <v>135</v>
      </c>
      <c r="BK354" s="169">
        <f>SUM(BK355:BK359)</f>
        <v>0</v>
      </c>
    </row>
    <row r="355" s="2" customFormat="1" ht="16.5" customHeight="1">
      <c r="A355" s="38"/>
      <c r="B355" s="172"/>
      <c r="C355" s="173" t="s">
        <v>394</v>
      </c>
      <c r="D355" s="173" t="s">
        <v>137</v>
      </c>
      <c r="E355" s="174" t="s">
        <v>395</v>
      </c>
      <c r="F355" s="175" t="s">
        <v>396</v>
      </c>
      <c r="G355" s="176" t="s">
        <v>397</v>
      </c>
      <c r="H355" s="177">
        <v>22.300000000000001</v>
      </c>
      <c r="I355" s="178"/>
      <c r="J355" s="179">
        <f>ROUND(I355*H355,2)</f>
        <v>0</v>
      </c>
      <c r="K355" s="175" t="s">
        <v>1</v>
      </c>
      <c r="L355" s="39"/>
      <c r="M355" s="180" t="s">
        <v>1</v>
      </c>
      <c r="N355" s="181" t="s">
        <v>41</v>
      </c>
      <c r="O355" s="77"/>
      <c r="P355" s="182">
        <f>O355*H355</f>
        <v>0</v>
      </c>
      <c r="Q355" s="182">
        <v>0</v>
      </c>
      <c r="R355" s="182">
        <f>Q355*H355</f>
        <v>0</v>
      </c>
      <c r="S355" s="182">
        <v>0</v>
      </c>
      <c r="T355" s="18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84" t="s">
        <v>234</v>
      </c>
      <c r="AT355" s="184" t="s">
        <v>137</v>
      </c>
      <c r="AU355" s="184" t="s">
        <v>86</v>
      </c>
      <c r="AY355" s="19" t="s">
        <v>135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9" t="s">
        <v>84</v>
      </c>
      <c r="BK355" s="185">
        <f>ROUND(I355*H355,2)</f>
        <v>0</v>
      </c>
      <c r="BL355" s="19" t="s">
        <v>234</v>
      </c>
      <c r="BM355" s="184" t="s">
        <v>398</v>
      </c>
    </row>
    <row r="356" s="2" customFormat="1">
      <c r="A356" s="38"/>
      <c r="B356" s="39"/>
      <c r="C356" s="38"/>
      <c r="D356" s="187" t="s">
        <v>399</v>
      </c>
      <c r="E356" s="38"/>
      <c r="F356" s="228" t="s">
        <v>400</v>
      </c>
      <c r="G356" s="38"/>
      <c r="H356" s="38"/>
      <c r="I356" s="229"/>
      <c r="J356" s="38"/>
      <c r="K356" s="38"/>
      <c r="L356" s="39"/>
      <c r="M356" s="230"/>
      <c r="N356" s="231"/>
      <c r="O356" s="77"/>
      <c r="P356" s="77"/>
      <c r="Q356" s="77"/>
      <c r="R356" s="77"/>
      <c r="S356" s="77"/>
      <c r="T356" s="7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9" t="s">
        <v>399</v>
      </c>
      <c r="AU356" s="19" t="s">
        <v>86</v>
      </c>
    </row>
    <row r="357" s="13" customFormat="1">
      <c r="A357" s="13"/>
      <c r="B357" s="186"/>
      <c r="C357" s="13"/>
      <c r="D357" s="187" t="s">
        <v>143</v>
      </c>
      <c r="E357" s="188" t="s">
        <v>1</v>
      </c>
      <c r="F357" s="189" t="s">
        <v>401</v>
      </c>
      <c r="G357" s="13"/>
      <c r="H357" s="190">
        <v>22.300000000000001</v>
      </c>
      <c r="I357" s="191"/>
      <c r="J357" s="13"/>
      <c r="K357" s="13"/>
      <c r="L357" s="186"/>
      <c r="M357" s="192"/>
      <c r="N357" s="193"/>
      <c r="O357" s="193"/>
      <c r="P357" s="193"/>
      <c r="Q357" s="193"/>
      <c r="R357" s="193"/>
      <c r="S357" s="193"/>
      <c r="T357" s="19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8" t="s">
        <v>143</v>
      </c>
      <c r="AU357" s="188" t="s">
        <v>86</v>
      </c>
      <c r="AV357" s="13" t="s">
        <v>86</v>
      </c>
      <c r="AW357" s="13" t="s">
        <v>32</v>
      </c>
      <c r="AX357" s="13" t="s">
        <v>84</v>
      </c>
      <c r="AY357" s="188" t="s">
        <v>135</v>
      </c>
    </row>
    <row r="358" s="2" customFormat="1" ht="24.15" customHeight="1">
      <c r="A358" s="38"/>
      <c r="B358" s="172"/>
      <c r="C358" s="173" t="s">
        <v>402</v>
      </c>
      <c r="D358" s="173" t="s">
        <v>137</v>
      </c>
      <c r="E358" s="174" t="s">
        <v>403</v>
      </c>
      <c r="F358" s="175" t="s">
        <v>404</v>
      </c>
      <c r="G358" s="176" t="s">
        <v>397</v>
      </c>
      <c r="H358" s="177">
        <v>18</v>
      </c>
      <c r="I358" s="178"/>
      <c r="J358" s="179">
        <f>ROUND(I358*H358,2)</f>
        <v>0</v>
      </c>
      <c r="K358" s="175" t="s">
        <v>141</v>
      </c>
      <c r="L358" s="39"/>
      <c r="M358" s="180" t="s">
        <v>1</v>
      </c>
      <c r="N358" s="181" t="s">
        <v>41</v>
      </c>
      <c r="O358" s="77"/>
      <c r="P358" s="182">
        <f>O358*H358</f>
        <v>0</v>
      </c>
      <c r="Q358" s="182">
        <v>0</v>
      </c>
      <c r="R358" s="182">
        <f>Q358*H358</f>
        <v>0</v>
      </c>
      <c r="S358" s="182">
        <v>0.016</v>
      </c>
      <c r="T358" s="183">
        <f>S358*H358</f>
        <v>0.28800000000000003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84" t="s">
        <v>234</v>
      </c>
      <c r="AT358" s="184" t="s">
        <v>137</v>
      </c>
      <c r="AU358" s="184" t="s">
        <v>86</v>
      </c>
      <c r="AY358" s="19" t="s">
        <v>135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9" t="s">
        <v>84</v>
      </c>
      <c r="BK358" s="185">
        <f>ROUND(I358*H358,2)</f>
        <v>0</v>
      </c>
      <c r="BL358" s="19" t="s">
        <v>234</v>
      </c>
      <c r="BM358" s="184" t="s">
        <v>405</v>
      </c>
    </row>
    <row r="359" s="2" customFormat="1" ht="24.15" customHeight="1">
      <c r="A359" s="38"/>
      <c r="B359" s="172"/>
      <c r="C359" s="173" t="s">
        <v>406</v>
      </c>
      <c r="D359" s="173" t="s">
        <v>137</v>
      </c>
      <c r="E359" s="174" t="s">
        <v>407</v>
      </c>
      <c r="F359" s="175" t="s">
        <v>408</v>
      </c>
      <c r="G359" s="176" t="s">
        <v>409</v>
      </c>
      <c r="H359" s="232"/>
      <c r="I359" s="178"/>
      <c r="J359" s="179">
        <f>ROUND(I359*H359,2)</f>
        <v>0</v>
      </c>
      <c r="K359" s="175" t="s">
        <v>141</v>
      </c>
      <c r="L359" s="39"/>
      <c r="M359" s="180" t="s">
        <v>1</v>
      </c>
      <c r="N359" s="181" t="s">
        <v>41</v>
      </c>
      <c r="O359" s="77"/>
      <c r="P359" s="182">
        <f>O359*H359</f>
        <v>0</v>
      </c>
      <c r="Q359" s="182">
        <v>0</v>
      </c>
      <c r="R359" s="182">
        <f>Q359*H359</f>
        <v>0</v>
      </c>
      <c r="S359" s="182">
        <v>0</v>
      </c>
      <c r="T359" s="18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84" t="s">
        <v>234</v>
      </c>
      <c r="AT359" s="184" t="s">
        <v>137</v>
      </c>
      <c r="AU359" s="184" t="s">
        <v>86</v>
      </c>
      <c r="AY359" s="19" t="s">
        <v>135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19" t="s">
        <v>84</v>
      </c>
      <c r="BK359" s="185">
        <f>ROUND(I359*H359,2)</f>
        <v>0</v>
      </c>
      <c r="BL359" s="19" t="s">
        <v>234</v>
      </c>
      <c r="BM359" s="184" t="s">
        <v>410</v>
      </c>
    </row>
    <row r="360" s="12" customFormat="1" ht="25.92" customHeight="1">
      <c r="A360" s="12"/>
      <c r="B360" s="159"/>
      <c r="C360" s="12"/>
      <c r="D360" s="160" t="s">
        <v>75</v>
      </c>
      <c r="E360" s="161" t="s">
        <v>411</v>
      </c>
      <c r="F360" s="161" t="s">
        <v>412</v>
      </c>
      <c r="G360" s="12"/>
      <c r="H360" s="12"/>
      <c r="I360" s="162"/>
      <c r="J360" s="163">
        <f>BK360</f>
        <v>0</v>
      </c>
      <c r="K360" s="12"/>
      <c r="L360" s="159"/>
      <c r="M360" s="164"/>
      <c r="N360" s="165"/>
      <c r="O360" s="165"/>
      <c r="P360" s="166">
        <f>P361+P363+P365</f>
        <v>0</v>
      </c>
      <c r="Q360" s="165"/>
      <c r="R360" s="166">
        <f>R361+R363+R365</f>
        <v>0</v>
      </c>
      <c r="S360" s="165"/>
      <c r="T360" s="167">
        <f>T361+T363+T365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60" t="s">
        <v>161</v>
      </c>
      <c r="AT360" s="168" t="s">
        <v>75</v>
      </c>
      <c r="AU360" s="168" t="s">
        <v>76</v>
      </c>
      <c r="AY360" s="160" t="s">
        <v>135</v>
      </c>
      <c r="BK360" s="169">
        <f>BK361+BK363+BK365</f>
        <v>0</v>
      </c>
    </row>
    <row r="361" s="12" customFormat="1" ht="22.8" customHeight="1">
      <c r="A361" s="12"/>
      <c r="B361" s="159"/>
      <c r="C361" s="12"/>
      <c r="D361" s="160" t="s">
        <v>75</v>
      </c>
      <c r="E361" s="170" t="s">
        <v>413</v>
      </c>
      <c r="F361" s="170" t="s">
        <v>414</v>
      </c>
      <c r="G361" s="12"/>
      <c r="H361" s="12"/>
      <c r="I361" s="162"/>
      <c r="J361" s="171">
        <f>BK361</f>
        <v>0</v>
      </c>
      <c r="K361" s="12"/>
      <c r="L361" s="159"/>
      <c r="M361" s="164"/>
      <c r="N361" s="165"/>
      <c r="O361" s="165"/>
      <c r="P361" s="166">
        <f>P362</f>
        <v>0</v>
      </c>
      <c r="Q361" s="165"/>
      <c r="R361" s="166">
        <f>R362</f>
        <v>0</v>
      </c>
      <c r="S361" s="165"/>
      <c r="T361" s="167">
        <f>T362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160" t="s">
        <v>161</v>
      </c>
      <c r="AT361" s="168" t="s">
        <v>75</v>
      </c>
      <c r="AU361" s="168" t="s">
        <v>84</v>
      </c>
      <c r="AY361" s="160" t="s">
        <v>135</v>
      </c>
      <c r="BK361" s="169">
        <f>BK362</f>
        <v>0</v>
      </c>
    </row>
    <row r="362" s="2" customFormat="1" ht="16.5" customHeight="1">
      <c r="A362" s="38"/>
      <c r="B362" s="172"/>
      <c r="C362" s="173" t="s">
        <v>415</v>
      </c>
      <c r="D362" s="173" t="s">
        <v>137</v>
      </c>
      <c r="E362" s="174" t="s">
        <v>416</v>
      </c>
      <c r="F362" s="175" t="s">
        <v>417</v>
      </c>
      <c r="G362" s="176" t="s">
        <v>367</v>
      </c>
      <c r="H362" s="177">
        <v>1</v>
      </c>
      <c r="I362" s="178"/>
      <c r="J362" s="179">
        <f>ROUND(I362*H362,2)</f>
        <v>0</v>
      </c>
      <c r="K362" s="175" t="s">
        <v>141</v>
      </c>
      <c r="L362" s="39"/>
      <c r="M362" s="180" t="s">
        <v>1</v>
      </c>
      <c r="N362" s="181" t="s">
        <v>41</v>
      </c>
      <c r="O362" s="77"/>
      <c r="P362" s="182">
        <f>O362*H362</f>
        <v>0</v>
      </c>
      <c r="Q362" s="182">
        <v>0</v>
      </c>
      <c r="R362" s="182">
        <f>Q362*H362</f>
        <v>0</v>
      </c>
      <c r="S362" s="182">
        <v>0</v>
      </c>
      <c r="T362" s="18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84" t="s">
        <v>418</v>
      </c>
      <c r="AT362" s="184" t="s">
        <v>137</v>
      </c>
      <c r="AU362" s="184" t="s">
        <v>86</v>
      </c>
      <c r="AY362" s="19" t="s">
        <v>135</v>
      </c>
      <c r="BE362" s="185">
        <f>IF(N362="základní",J362,0)</f>
        <v>0</v>
      </c>
      <c r="BF362" s="185">
        <f>IF(N362="snížená",J362,0)</f>
        <v>0</v>
      </c>
      <c r="BG362" s="185">
        <f>IF(N362="zákl. přenesená",J362,0)</f>
        <v>0</v>
      </c>
      <c r="BH362" s="185">
        <f>IF(N362="sníž. přenesená",J362,0)</f>
        <v>0</v>
      </c>
      <c r="BI362" s="185">
        <f>IF(N362="nulová",J362,0)</f>
        <v>0</v>
      </c>
      <c r="BJ362" s="19" t="s">
        <v>84</v>
      </c>
      <c r="BK362" s="185">
        <f>ROUND(I362*H362,2)</f>
        <v>0</v>
      </c>
      <c r="BL362" s="19" t="s">
        <v>418</v>
      </c>
      <c r="BM362" s="184" t="s">
        <v>419</v>
      </c>
    </row>
    <row r="363" s="12" customFormat="1" ht="22.8" customHeight="1">
      <c r="A363" s="12"/>
      <c r="B363" s="159"/>
      <c r="C363" s="12"/>
      <c r="D363" s="160" t="s">
        <v>75</v>
      </c>
      <c r="E363" s="170" t="s">
        <v>420</v>
      </c>
      <c r="F363" s="170" t="s">
        <v>421</v>
      </c>
      <c r="G363" s="12"/>
      <c r="H363" s="12"/>
      <c r="I363" s="162"/>
      <c r="J363" s="171">
        <f>BK363</f>
        <v>0</v>
      </c>
      <c r="K363" s="12"/>
      <c r="L363" s="159"/>
      <c r="M363" s="164"/>
      <c r="N363" s="165"/>
      <c r="O363" s="165"/>
      <c r="P363" s="166">
        <f>P364</f>
        <v>0</v>
      </c>
      <c r="Q363" s="165"/>
      <c r="R363" s="166">
        <f>R364</f>
        <v>0</v>
      </c>
      <c r="S363" s="165"/>
      <c r="T363" s="167">
        <f>T364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60" t="s">
        <v>161</v>
      </c>
      <c r="AT363" s="168" t="s">
        <v>75</v>
      </c>
      <c r="AU363" s="168" t="s">
        <v>84</v>
      </c>
      <c r="AY363" s="160" t="s">
        <v>135</v>
      </c>
      <c r="BK363" s="169">
        <f>BK364</f>
        <v>0</v>
      </c>
    </row>
    <row r="364" s="2" customFormat="1" ht="16.5" customHeight="1">
      <c r="A364" s="38"/>
      <c r="B364" s="172"/>
      <c r="C364" s="173" t="s">
        <v>422</v>
      </c>
      <c r="D364" s="173" t="s">
        <v>137</v>
      </c>
      <c r="E364" s="174" t="s">
        <v>423</v>
      </c>
      <c r="F364" s="175" t="s">
        <v>421</v>
      </c>
      <c r="G364" s="176" t="s">
        <v>367</v>
      </c>
      <c r="H364" s="177">
        <v>1</v>
      </c>
      <c r="I364" s="178"/>
      <c r="J364" s="179">
        <f>ROUND(I364*H364,2)</f>
        <v>0</v>
      </c>
      <c r="K364" s="175" t="s">
        <v>141</v>
      </c>
      <c r="L364" s="39"/>
      <c r="M364" s="180" t="s">
        <v>1</v>
      </c>
      <c r="N364" s="181" t="s">
        <v>41</v>
      </c>
      <c r="O364" s="77"/>
      <c r="P364" s="182">
        <f>O364*H364</f>
        <v>0</v>
      </c>
      <c r="Q364" s="182">
        <v>0</v>
      </c>
      <c r="R364" s="182">
        <f>Q364*H364</f>
        <v>0</v>
      </c>
      <c r="S364" s="182">
        <v>0</v>
      </c>
      <c r="T364" s="18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84" t="s">
        <v>418</v>
      </c>
      <c r="AT364" s="184" t="s">
        <v>137</v>
      </c>
      <c r="AU364" s="184" t="s">
        <v>86</v>
      </c>
      <c r="AY364" s="19" t="s">
        <v>135</v>
      </c>
      <c r="BE364" s="185">
        <f>IF(N364="základní",J364,0)</f>
        <v>0</v>
      </c>
      <c r="BF364" s="185">
        <f>IF(N364="snížená",J364,0)</f>
        <v>0</v>
      </c>
      <c r="BG364" s="185">
        <f>IF(N364="zákl. přenesená",J364,0)</f>
        <v>0</v>
      </c>
      <c r="BH364" s="185">
        <f>IF(N364="sníž. přenesená",J364,0)</f>
        <v>0</v>
      </c>
      <c r="BI364" s="185">
        <f>IF(N364="nulová",J364,0)</f>
        <v>0</v>
      </c>
      <c r="BJ364" s="19" t="s">
        <v>84</v>
      </c>
      <c r="BK364" s="185">
        <f>ROUND(I364*H364,2)</f>
        <v>0</v>
      </c>
      <c r="BL364" s="19" t="s">
        <v>418</v>
      </c>
      <c r="BM364" s="184" t="s">
        <v>424</v>
      </c>
    </row>
    <row r="365" s="12" customFormat="1" ht="22.8" customHeight="1">
      <c r="A365" s="12"/>
      <c r="B365" s="159"/>
      <c r="C365" s="12"/>
      <c r="D365" s="160" t="s">
        <v>75</v>
      </c>
      <c r="E365" s="170" t="s">
        <v>425</v>
      </c>
      <c r="F365" s="170" t="s">
        <v>426</v>
      </c>
      <c r="G365" s="12"/>
      <c r="H365" s="12"/>
      <c r="I365" s="162"/>
      <c r="J365" s="171">
        <f>BK365</f>
        <v>0</v>
      </c>
      <c r="K365" s="12"/>
      <c r="L365" s="159"/>
      <c r="M365" s="164"/>
      <c r="N365" s="165"/>
      <c r="O365" s="165"/>
      <c r="P365" s="166">
        <f>P366</f>
        <v>0</v>
      </c>
      <c r="Q365" s="165"/>
      <c r="R365" s="166">
        <f>R366</f>
        <v>0</v>
      </c>
      <c r="S365" s="165"/>
      <c r="T365" s="167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60" t="s">
        <v>161</v>
      </c>
      <c r="AT365" s="168" t="s">
        <v>75</v>
      </c>
      <c r="AU365" s="168" t="s">
        <v>84</v>
      </c>
      <c r="AY365" s="160" t="s">
        <v>135</v>
      </c>
      <c r="BK365" s="169">
        <f>BK366</f>
        <v>0</v>
      </c>
    </row>
    <row r="366" s="2" customFormat="1" ht="16.5" customHeight="1">
      <c r="A366" s="38"/>
      <c r="B366" s="172"/>
      <c r="C366" s="173" t="s">
        <v>427</v>
      </c>
      <c r="D366" s="173" t="s">
        <v>137</v>
      </c>
      <c r="E366" s="174" t="s">
        <v>428</v>
      </c>
      <c r="F366" s="175" t="s">
        <v>426</v>
      </c>
      <c r="G366" s="176" t="s">
        <v>367</v>
      </c>
      <c r="H366" s="177">
        <v>1</v>
      </c>
      <c r="I366" s="178"/>
      <c r="J366" s="179">
        <f>ROUND(I366*H366,2)</f>
        <v>0</v>
      </c>
      <c r="K366" s="175" t="s">
        <v>141</v>
      </c>
      <c r="L366" s="39"/>
      <c r="M366" s="233" t="s">
        <v>1</v>
      </c>
      <c r="N366" s="234" t="s">
        <v>41</v>
      </c>
      <c r="O366" s="235"/>
      <c r="P366" s="236">
        <f>O366*H366</f>
        <v>0</v>
      </c>
      <c r="Q366" s="236">
        <v>0</v>
      </c>
      <c r="R366" s="236">
        <f>Q366*H366</f>
        <v>0</v>
      </c>
      <c r="S366" s="236">
        <v>0</v>
      </c>
      <c r="T366" s="237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84" t="s">
        <v>418</v>
      </c>
      <c r="AT366" s="184" t="s">
        <v>137</v>
      </c>
      <c r="AU366" s="184" t="s">
        <v>86</v>
      </c>
      <c r="AY366" s="19" t="s">
        <v>135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19" t="s">
        <v>84</v>
      </c>
      <c r="BK366" s="185">
        <f>ROUND(I366*H366,2)</f>
        <v>0</v>
      </c>
      <c r="BL366" s="19" t="s">
        <v>418</v>
      </c>
      <c r="BM366" s="184" t="s">
        <v>429</v>
      </c>
    </row>
    <row r="367" s="2" customFormat="1" ht="6.96" customHeight="1">
      <c r="A367" s="38"/>
      <c r="B367" s="60"/>
      <c r="C367" s="61"/>
      <c r="D367" s="61"/>
      <c r="E367" s="61"/>
      <c r="F367" s="61"/>
      <c r="G367" s="61"/>
      <c r="H367" s="61"/>
      <c r="I367" s="61"/>
      <c r="J367" s="61"/>
      <c r="K367" s="61"/>
      <c r="L367" s="39"/>
      <c r="M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</row>
  </sheetData>
  <autoFilter ref="C129:K36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120" t="s">
        <v>90</v>
      </c>
      <c r="BA2" s="120" t="s">
        <v>1</v>
      </c>
      <c r="BB2" s="120" t="s">
        <v>1</v>
      </c>
      <c r="BC2" s="120" t="s">
        <v>430</v>
      </c>
      <c r="BD2" s="120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  <c r="AZ3" s="120" t="s">
        <v>97</v>
      </c>
      <c r="BA3" s="120" t="s">
        <v>1</v>
      </c>
      <c r="BB3" s="120" t="s">
        <v>1</v>
      </c>
      <c r="BC3" s="120" t="s">
        <v>431</v>
      </c>
      <c r="BD3" s="120" t="s">
        <v>86</v>
      </c>
    </row>
    <row r="4" s="1" customFormat="1" ht="24.96" customHeight="1">
      <c r="B4" s="22"/>
      <c r="D4" s="23" t="s">
        <v>94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22" t="str">
        <f>'Rekapitulace stavby'!K6</f>
        <v>Doplnění a náhrada zábradlí na nábřežní zdi, Vrchlabí p.p.č. 1899/24 a1899/25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99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432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20. 5. 2024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36</v>
      </c>
      <c r="E30" s="38"/>
      <c r="F30" s="38"/>
      <c r="G30" s="38"/>
      <c r="H30" s="38"/>
      <c r="I30" s="38"/>
      <c r="J30" s="96">
        <f>ROUND(J125,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7" t="s">
        <v>40</v>
      </c>
      <c r="E33" s="32" t="s">
        <v>41</v>
      </c>
      <c r="F33" s="128">
        <f>ROUND((SUM(BE125:BE208)),  2)</f>
        <v>0</v>
      </c>
      <c r="G33" s="38"/>
      <c r="H33" s="38"/>
      <c r="I33" s="129">
        <v>0.20999999999999999</v>
      </c>
      <c r="J33" s="128">
        <f>ROUND(((SUM(BE125:BE208))*I33),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8">
        <f>ROUND((SUM(BF125:BF208)),  2)</f>
        <v>0</v>
      </c>
      <c r="G34" s="38"/>
      <c r="H34" s="38"/>
      <c r="I34" s="129">
        <v>0.12</v>
      </c>
      <c r="J34" s="128">
        <f>ROUND(((SUM(BF125:BF208))*I34),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8">
        <f>ROUND((SUM(BG125:BG208)),  2)</f>
        <v>0</v>
      </c>
      <c r="G35" s="38"/>
      <c r="H35" s="38"/>
      <c r="I35" s="129">
        <v>0.20999999999999999</v>
      </c>
      <c r="J35" s="128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8">
        <f>ROUND((SUM(BH125:BH208)),  2)</f>
        <v>0</v>
      </c>
      <c r="G36" s="38"/>
      <c r="H36" s="38"/>
      <c r="I36" s="129">
        <v>0.12</v>
      </c>
      <c r="J36" s="128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8">
        <f>ROUND((SUM(BI125:BI208)),  2)</f>
        <v>0</v>
      </c>
      <c r="G37" s="38"/>
      <c r="H37" s="38"/>
      <c r="I37" s="129">
        <v>0</v>
      </c>
      <c r="J37" s="128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0"/>
      <c r="D39" s="131" t="s">
        <v>46</v>
      </c>
      <c r="E39" s="81"/>
      <c r="F39" s="81"/>
      <c r="G39" s="132" t="s">
        <v>47</v>
      </c>
      <c r="H39" s="133" t="s">
        <v>48</v>
      </c>
      <c r="I39" s="81"/>
      <c r="J39" s="134">
        <f>SUM(J30:J37)</f>
        <v>0</v>
      </c>
      <c r="K39" s="135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6" t="s">
        <v>52</v>
      </c>
      <c r="G61" s="58" t="s">
        <v>51</v>
      </c>
      <c r="H61" s="41"/>
      <c r="I61" s="41"/>
      <c r="J61" s="137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6" t="s">
        <v>52</v>
      </c>
      <c r="G76" s="58" t="s">
        <v>51</v>
      </c>
      <c r="H76" s="41"/>
      <c r="I76" s="41"/>
      <c r="J76" s="137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2" t="str">
        <f>E7</f>
        <v>Doplnění a náhrada zábradlí na nábřežní zdi, Vrchlabí p.p.č. 1899/24 a1899/25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002 - II.etapa - 2.část pravobřežní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Vrchlabí</v>
      </c>
      <c r="G89" s="38"/>
      <c r="H89" s="38"/>
      <c r="I89" s="32" t="s">
        <v>22</v>
      </c>
      <c r="J89" s="69" t="str">
        <f>IF(J12="","",J12)</f>
        <v>20. 5. 2024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Město Vrchlabí</v>
      </c>
      <c r="G91" s="38"/>
      <c r="H91" s="38"/>
      <c r="I91" s="32" t="s">
        <v>30</v>
      </c>
      <c r="J91" s="36" t="str">
        <f>E21</f>
        <v>Ing. Jan Chaloupský, Trutnov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Ing. Lenka Kasperová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8" t="s">
        <v>102</v>
      </c>
      <c r="D94" s="130"/>
      <c r="E94" s="130"/>
      <c r="F94" s="130"/>
      <c r="G94" s="130"/>
      <c r="H94" s="130"/>
      <c r="I94" s="130"/>
      <c r="J94" s="139" t="s">
        <v>103</v>
      </c>
      <c r="K94" s="130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0" t="s">
        <v>104</v>
      </c>
      <c r="D96" s="38"/>
      <c r="E96" s="38"/>
      <c r="F96" s="38"/>
      <c r="G96" s="38"/>
      <c r="H96" s="38"/>
      <c r="I96" s="38"/>
      <c r="J96" s="96">
        <f>J125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105</v>
      </c>
    </row>
    <row r="97" s="9" customFormat="1" ht="24.96" customHeight="1">
      <c r="A97" s="9"/>
      <c r="B97" s="141"/>
      <c r="C97" s="9"/>
      <c r="D97" s="142" t="s">
        <v>106</v>
      </c>
      <c r="E97" s="143"/>
      <c r="F97" s="143"/>
      <c r="G97" s="143"/>
      <c r="H97" s="143"/>
      <c r="I97" s="143"/>
      <c r="J97" s="144">
        <f>J126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107</v>
      </c>
      <c r="E98" s="147"/>
      <c r="F98" s="147"/>
      <c r="G98" s="147"/>
      <c r="H98" s="147"/>
      <c r="I98" s="147"/>
      <c r="J98" s="148">
        <f>J127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109</v>
      </c>
      <c r="E99" s="147"/>
      <c r="F99" s="147"/>
      <c r="G99" s="147"/>
      <c r="H99" s="147"/>
      <c r="I99" s="147"/>
      <c r="J99" s="148">
        <f>J140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111</v>
      </c>
      <c r="E100" s="147"/>
      <c r="F100" s="147"/>
      <c r="G100" s="147"/>
      <c r="H100" s="147"/>
      <c r="I100" s="147"/>
      <c r="J100" s="148">
        <f>J158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112</v>
      </c>
      <c r="E101" s="147"/>
      <c r="F101" s="147"/>
      <c r="G101" s="147"/>
      <c r="H101" s="147"/>
      <c r="I101" s="147"/>
      <c r="J101" s="148">
        <f>J197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1"/>
      <c r="C102" s="9"/>
      <c r="D102" s="142" t="s">
        <v>116</v>
      </c>
      <c r="E102" s="143"/>
      <c r="F102" s="143"/>
      <c r="G102" s="143"/>
      <c r="H102" s="143"/>
      <c r="I102" s="143"/>
      <c r="J102" s="144">
        <f>J202</f>
        <v>0</v>
      </c>
      <c r="K102" s="9"/>
      <c r="L102" s="14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5"/>
      <c r="C103" s="10"/>
      <c r="D103" s="146" t="s">
        <v>117</v>
      </c>
      <c r="E103" s="147"/>
      <c r="F103" s="147"/>
      <c r="G103" s="147"/>
      <c r="H103" s="147"/>
      <c r="I103" s="147"/>
      <c r="J103" s="148">
        <f>J203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5"/>
      <c r="C104" s="10"/>
      <c r="D104" s="146" t="s">
        <v>118</v>
      </c>
      <c r="E104" s="147"/>
      <c r="F104" s="147"/>
      <c r="G104" s="147"/>
      <c r="H104" s="147"/>
      <c r="I104" s="147"/>
      <c r="J104" s="148">
        <f>J205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5"/>
      <c r="C105" s="10"/>
      <c r="D105" s="146" t="s">
        <v>119</v>
      </c>
      <c r="E105" s="147"/>
      <c r="F105" s="147"/>
      <c r="G105" s="147"/>
      <c r="H105" s="147"/>
      <c r="I105" s="147"/>
      <c r="J105" s="148">
        <f>J207</f>
        <v>0</v>
      </c>
      <c r="K105" s="10"/>
      <c r="L105" s="14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120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38"/>
      <c r="D115" s="38"/>
      <c r="E115" s="122" t="str">
        <f>E7</f>
        <v>Doplnění a náhrada zábradlí na nábřežní zdi, Vrchlabí p.p.č. 1899/24 a1899/25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99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E9</f>
        <v>002 - II.etapa - 2.část pravobřežní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F12</f>
        <v>Vrchlabí</v>
      </c>
      <c r="G119" s="38"/>
      <c r="H119" s="38"/>
      <c r="I119" s="32" t="s">
        <v>22</v>
      </c>
      <c r="J119" s="69" t="str">
        <f>IF(J12="","",J12)</f>
        <v>20. 5. 2024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38"/>
      <c r="E121" s="38"/>
      <c r="F121" s="27" t="str">
        <f>E15</f>
        <v>Město Vrchlabí</v>
      </c>
      <c r="G121" s="38"/>
      <c r="H121" s="38"/>
      <c r="I121" s="32" t="s">
        <v>30</v>
      </c>
      <c r="J121" s="36" t="str">
        <f>E21</f>
        <v>Ing. Jan Chaloupský, Trutnov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IF(E18="","",E18)</f>
        <v>Vyplň údaj</v>
      </c>
      <c r="G122" s="38"/>
      <c r="H122" s="38"/>
      <c r="I122" s="32" t="s">
        <v>33</v>
      </c>
      <c r="J122" s="36" t="str">
        <f>E24</f>
        <v xml:space="preserve">Ing. Lenka Kasperová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49"/>
      <c r="B124" s="150"/>
      <c r="C124" s="151" t="s">
        <v>121</v>
      </c>
      <c r="D124" s="152" t="s">
        <v>61</v>
      </c>
      <c r="E124" s="152" t="s">
        <v>57</v>
      </c>
      <c r="F124" s="152" t="s">
        <v>58</v>
      </c>
      <c r="G124" s="152" t="s">
        <v>122</v>
      </c>
      <c r="H124" s="152" t="s">
        <v>123</v>
      </c>
      <c r="I124" s="152" t="s">
        <v>124</v>
      </c>
      <c r="J124" s="152" t="s">
        <v>103</v>
      </c>
      <c r="K124" s="153" t="s">
        <v>125</v>
      </c>
      <c r="L124" s="154"/>
      <c r="M124" s="86" t="s">
        <v>1</v>
      </c>
      <c r="N124" s="87" t="s">
        <v>40</v>
      </c>
      <c r="O124" s="87" t="s">
        <v>126</v>
      </c>
      <c r="P124" s="87" t="s">
        <v>127</v>
      </c>
      <c r="Q124" s="87" t="s">
        <v>128</v>
      </c>
      <c r="R124" s="87" t="s">
        <v>129</v>
      </c>
      <c r="S124" s="87" t="s">
        <v>130</v>
      </c>
      <c r="T124" s="88" t="s">
        <v>131</v>
      </c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</row>
    <row r="125" s="2" customFormat="1" ht="22.8" customHeight="1">
      <c r="A125" s="38"/>
      <c r="B125" s="39"/>
      <c r="C125" s="93" t="s">
        <v>132</v>
      </c>
      <c r="D125" s="38"/>
      <c r="E125" s="38"/>
      <c r="F125" s="38"/>
      <c r="G125" s="38"/>
      <c r="H125" s="38"/>
      <c r="I125" s="38"/>
      <c r="J125" s="155">
        <f>BK125</f>
        <v>0</v>
      </c>
      <c r="K125" s="38"/>
      <c r="L125" s="39"/>
      <c r="M125" s="89"/>
      <c r="N125" s="73"/>
      <c r="O125" s="90"/>
      <c r="P125" s="156">
        <f>P126+P202</f>
        <v>0</v>
      </c>
      <c r="Q125" s="90"/>
      <c r="R125" s="156">
        <f>R126+R202</f>
        <v>1.8143312399999998</v>
      </c>
      <c r="S125" s="90"/>
      <c r="T125" s="157">
        <f>T126+T202</f>
        <v>10.045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75</v>
      </c>
      <c r="AU125" s="19" t="s">
        <v>105</v>
      </c>
      <c r="BK125" s="158">
        <f>BK126+BK202</f>
        <v>0</v>
      </c>
    </row>
    <row r="126" s="12" customFormat="1" ht="25.92" customHeight="1">
      <c r="A126" s="12"/>
      <c r="B126" s="159"/>
      <c r="C126" s="12"/>
      <c r="D126" s="160" t="s">
        <v>75</v>
      </c>
      <c r="E126" s="161" t="s">
        <v>133</v>
      </c>
      <c r="F126" s="161" t="s">
        <v>134</v>
      </c>
      <c r="G126" s="12"/>
      <c r="H126" s="12"/>
      <c r="I126" s="162"/>
      <c r="J126" s="163">
        <f>BK126</f>
        <v>0</v>
      </c>
      <c r="K126" s="12"/>
      <c r="L126" s="159"/>
      <c r="M126" s="164"/>
      <c r="N126" s="165"/>
      <c r="O126" s="165"/>
      <c r="P126" s="166">
        <f>P127+P140+P158+P197</f>
        <v>0</v>
      </c>
      <c r="Q126" s="165"/>
      <c r="R126" s="166">
        <f>R127+R140+R158+R197</f>
        <v>1.8143312399999998</v>
      </c>
      <c r="S126" s="165"/>
      <c r="T126" s="167">
        <f>T127+T140+T158+T197</f>
        <v>10.045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0" t="s">
        <v>84</v>
      </c>
      <c r="AT126" s="168" t="s">
        <v>75</v>
      </c>
      <c r="AU126" s="168" t="s">
        <v>76</v>
      </c>
      <c r="AY126" s="160" t="s">
        <v>135</v>
      </c>
      <c r="BK126" s="169">
        <f>BK127+BK140+BK158+BK197</f>
        <v>0</v>
      </c>
    </row>
    <row r="127" s="12" customFormat="1" ht="22.8" customHeight="1">
      <c r="A127" s="12"/>
      <c r="B127" s="159"/>
      <c r="C127" s="12"/>
      <c r="D127" s="160" t="s">
        <v>75</v>
      </c>
      <c r="E127" s="170" t="s">
        <v>84</v>
      </c>
      <c r="F127" s="170" t="s">
        <v>136</v>
      </c>
      <c r="G127" s="12"/>
      <c r="H127" s="12"/>
      <c r="I127" s="162"/>
      <c r="J127" s="171">
        <f>BK127</f>
        <v>0</v>
      </c>
      <c r="K127" s="12"/>
      <c r="L127" s="159"/>
      <c r="M127" s="164"/>
      <c r="N127" s="165"/>
      <c r="O127" s="165"/>
      <c r="P127" s="166">
        <f>SUM(P128:P139)</f>
        <v>0</v>
      </c>
      <c r="Q127" s="165"/>
      <c r="R127" s="166">
        <f>SUM(R128:R139)</f>
        <v>0.00042499999999999998</v>
      </c>
      <c r="S127" s="165"/>
      <c r="T127" s="167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0" t="s">
        <v>84</v>
      </c>
      <c r="AT127" s="168" t="s">
        <v>75</v>
      </c>
      <c r="AU127" s="168" t="s">
        <v>84</v>
      </c>
      <c r="AY127" s="160" t="s">
        <v>135</v>
      </c>
      <c r="BK127" s="169">
        <f>SUM(BK128:BK139)</f>
        <v>0</v>
      </c>
    </row>
    <row r="128" s="2" customFormat="1" ht="33" customHeight="1">
      <c r="A128" s="38"/>
      <c r="B128" s="172"/>
      <c r="C128" s="173" t="s">
        <v>84</v>
      </c>
      <c r="D128" s="173" t="s">
        <v>137</v>
      </c>
      <c r="E128" s="174" t="s">
        <v>138</v>
      </c>
      <c r="F128" s="175" t="s">
        <v>139</v>
      </c>
      <c r="G128" s="176" t="s">
        <v>140</v>
      </c>
      <c r="H128" s="177">
        <v>17</v>
      </c>
      <c r="I128" s="178"/>
      <c r="J128" s="179">
        <f>ROUND(I128*H128,2)</f>
        <v>0</v>
      </c>
      <c r="K128" s="175" t="s">
        <v>141</v>
      </c>
      <c r="L128" s="39"/>
      <c r="M128" s="180" t="s">
        <v>1</v>
      </c>
      <c r="N128" s="181" t="s">
        <v>41</v>
      </c>
      <c r="O128" s="77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4" t="s">
        <v>96</v>
      </c>
      <c r="AT128" s="184" t="s">
        <v>137</v>
      </c>
      <c r="AU128" s="184" t="s">
        <v>86</v>
      </c>
      <c r="AY128" s="19" t="s">
        <v>135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84</v>
      </c>
      <c r="BK128" s="185">
        <f>ROUND(I128*H128,2)</f>
        <v>0</v>
      </c>
      <c r="BL128" s="19" t="s">
        <v>96</v>
      </c>
      <c r="BM128" s="184" t="s">
        <v>433</v>
      </c>
    </row>
    <row r="129" s="13" customFormat="1">
      <c r="A129" s="13"/>
      <c r="B129" s="186"/>
      <c r="C129" s="13"/>
      <c r="D129" s="187" t="s">
        <v>143</v>
      </c>
      <c r="E129" s="188" t="s">
        <v>1</v>
      </c>
      <c r="F129" s="189" t="s">
        <v>434</v>
      </c>
      <c r="G129" s="13"/>
      <c r="H129" s="190">
        <v>17</v>
      </c>
      <c r="I129" s="191"/>
      <c r="J129" s="13"/>
      <c r="K129" s="13"/>
      <c r="L129" s="186"/>
      <c r="M129" s="192"/>
      <c r="N129" s="193"/>
      <c r="O129" s="193"/>
      <c r="P129" s="193"/>
      <c r="Q129" s="193"/>
      <c r="R129" s="193"/>
      <c r="S129" s="193"/>
      <c r="T129" s="19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8" t="s">
        <v>143</v>
      </c>
      <c r="AU129" s="188" t="s">
        <v>86</v>
      </c>
      <c r="AV129" s="13" t="s">
        <v>86</v>
      </c>
      <c r="AW129" s="13" t="s">
        <v>32</v>
      </c>
      <c r="AX129" s="13" t="s">
        <v>84</v>
      </c>
      <c r="AY129" s="188" t="s">
        <v>135</v>
      </c>
    </row>
    <row r="130" s="2" customFormat="1" ht="24.15" customHeight="1">
      <c r="A130" s="38"/>
      <c r="B130" s="172"/>
      <c r="C130" s="173" t="s">
        <v>86</v>
      </c>
      <c r="D130" s="173" t="s">
        <v>137</v>
      </c>
      <c r="E130" s="174" t="s">
        <v>168</v>
      </c>
      <c r="F130" s="175" t="s">
        <v>169</v>
      </c>
      <c r="G130" s="176" t="s">
        <v>140</v>
      </c>
      <c r="H130" s="177">
        <v>17</v>
      </c>
      <c r="I130" s="178"/>
      <c r="J130" s="179">
        <f>ROUND(I130*H130,2)</f>
        <v>0</v>
      </c>
      <c r="K130" s="175" t="s">
        <v>141</v>
      </c>
      <c r="L130" s="39"/>
      <c r="M130" s="180" t="s">
        <v>1</v>
      </c>
      <c r="N130" s="181" t="s">
        <v>41</v>
      </c>
      <c r="O130" s="77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4" t="s">
        <v>96</v>
      </c>
      <c r="AT130" s="184" t="s">
        <v>137</v>
      </c>
      <c r="AU130" s="184" t="s">
        <v>86</v>
      </c>
      <c r="AY130" s="19" t="s">
        <v>135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84</v>
      </c>
      <c r="BK130" s="185">
        <f>ROUND(I130*H130,2)</f>
        <v>0</v>
      </c>
      <c r="BL130" s="19" t="s">
        <v>96</v>
      </c>
      <c r="BM130" s="184" t="s">
        <v>435</v>
      </c>
    </row>
    <row r="131" s="2" customFormat="1" ht="37.8" customHeight="1">
      <c r="A131" s="38"/>
      <c r="B131" s="172"/>
      <c r="C131" s="173" t="s">
        <v>150</v>
      </c>
      <c r="D131" s="173" t="s">
        <v>137</v>
      </c>
      <c r="E131" s="174" t="s">
        <v>172</v>
      </c>
      <c r="F131" s="175" t="s">
        <v>173</v>
      </c>
      <c r="G131" s="176" t="s">
        <v>140</v>
      </c>
      <c r="H131" s="177">
        <v>8.5</v>
      </c>
      <c r="I131" s="178"/>
      <c r="J131" s="179">
        <f>ROUND(I131*H131,2)</f>
        <v>0</v>
      </c>
      <c r="K131" s="175" t="s">
        <v>141</v>
      </c>
      <c r="L131" s="39"/>
      <c r="M131" s="180" t="s">
        <v>1</v>
      </c>
      <c r="N131" s="181" t="s">
        <v>41</v>
      </c>
      <c r="O131" s="77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4" t="s">
        <v>96</v>
      </c>
      <c r="AT131" s="184" t="s">
        <v>137</v>
      </c>
      <c r="AU131" s="184" t="s">
        <v>86</v>
      </c>
      <c r="AY131" s="19" t="s">
        <v>135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84</v>
      </c>
      <c r="BK131" s="185">
        <f>ROUND(I131*H131,2)</f>
        <v>0</v>
      </c>
      <c r="BL131" s="19" t="s">
        <v>96</v>
      </c>
      <c r="BM131" s="184" t="s">
        <v>436</v>
      </c>
    </row>
    <row r="132" s="13" customFormat="1">
      <c r="A132" s="13"/>
      <c r="B132" s="186"/>
      <c r="C132" s="13"/>
      <c r="D132" s="187" t="s">
        <v>143</v>
      </c>
      <c r="E132" s="188" t="s">
        <v>1</v>
      </c>
      <c r="F132" s="189" t="s">
        <v>90</v>
      </c>
      <c r="G132" s="13"/>
      <c r="H132" s="190">
        <v>8.5</v>
      </c>
      <c r="I132" s="191"/>
      <c r="J132" s="13"/>
      <c r="K132" s="13"/>
      <c r="L132" s="186"/>
      <c r="M132" s="192"/>
      <c r="N132" s="193"/>
      <c r="O132" s="193"/>
      <c r="P132" s="193"/>
      <c r="Q132" s="193"/>
      <c r="R132" s="193"/>
      <c r="S132" s="193"/>
      <c r="T132" s="19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8" t="s">
        <v>143</v>
      </c>
      <c r="AU132" s="188" t="s">
        <v>86</v>
      </c>
      <c r="AV132" s="13" t="s">
        <v>86</v>
      </c>
      <c r="AW132" s="13" t="s">
        <v>32</v>
      </c>
      <c r="AX132" s="13" t="s">
        <v>84</v>
      </c>
      <c r="AY132" s="188" t="s">
        <v>135</v>
      </c>
    </row>
    <row r="133" s="2" customFormat="1" ht="24.15" customHeight="1">
      <c r="A133" s="38"/>
      <c r="B133" s="172"/>
      <c r="C133" s="173" t="s">
        <v>96</v>
      </c>
      <c r="D133" s="173" t="s">
        <v>137</v>
      </c>
      <c r="E133" s="174" t="s">
        <v>176</v>
      </c>
      <c r="F133" s="175" t="s">
        <v>177</v>
      </c>
      <c r="G133" s="176" t="s">
        <v>140</v>
      </c>
      <c r="H133" s="177">
        <v>8.5</v>
      </c>
      <c r="I133" s="178"/>
      <c r="J133" s="179">
        <f>ROUND(I133*H133,2)</f>
        <v>0</v>
      </c>
      <c r="K133" s="175" t="s">
        <v>141</v>
      </c>
      <c r="L133" s="39"/>
      <c r="M133" s="180" t="s">
        <v>1</v>
      </c>
      <c r="N133" s="181" t="s">
        <v>41</v>
      </c>
      <c r="O133" s="77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4" t="s">
        <v>96</v>
      </c>
      <c r="AT133" s="184" t="s">
        <v>137</v>
      </c>
      <c r="AU133" s="184" t="s">
        <v>86</v>
      </c>
      <c r="AY133" s="19" t="s">
        <v>135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84</v>
      </c>
      <c r="BK133" s="185">
        <f>ROUND(I133*H133,2)</f>
        <v>0</v>
      </c>
      <c r="BL133" s="19" t="s">
        <v>96</v>
      </c>
      <c r="BM133" s="184" t="s">
        <v>437</v>
      </c>
    </row>
    <row r="134" s="13" customFormat="1">
      <c r="A134" s="13"/>
      <c r="B134" s="186"/>
      <c r="C134" s="13"/>
      <c r="D134" s="187" t="s">
        <v>143</v>
      </c>
      <c r="E134" s="188" t="s">
        <v>1</v>
      </c>
      <c r="F134" s="189" t="s">
        <v>438</v>
      </c>
      <c r="G134" s="13"/>
      <c r="H134" s="190">
        <v>8.5</v>
      </c>
      <c r="I134" s="191"/>
      <c r="J134" s="13"/>
      <c r="K134" s="13"/>
      <c r="L134" s="186"/>
      <c r="M134" s="192"/>
      <c r="N134" s="193"/>
      <c r="O134" s="193"/>
      <c r="P134" s="193"/>
      <c r="Q134" s="193"/>
      <c r="R134" s="193"/>
      <c r="S134" s="193"/>
      <c r="T134" s="19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8" t="s">
        <v>143</v>
      </c>
      <c r="AU134" s="188" t="s">
        <v>86</v>
      </c>
      <c r="AV134" s="13" t="s">
        <v>86</v>
      </c>
      <c r="AW134" s="13" t="s">
        <v>32</v>
      </c>
      <c r="AX134" s="13" t="s">
        <v>76</v>
      </c>
      <c r="AY134" s="188" t="s">
        <v>135</v>
      </c>
    </row>
    <row r="135" s="15" customFormat="1">
      <c r="A135" s="15"/>
      <c r="B135" s="202"/>
      <c r="C135" s="15"/>
      <c r="D135" s="187" t="s">
        <v>143</v>
      </c>
      <c r="E135" s="203" t="s">
        <v>90</v>
      </c>
      <c r="F135" s="204" t="s">
        <v>149</v>
      </c>
      <c r="G135" s="15"/>
      <c r="H135" s="205">
        <v>8.5</v>
      </c>
      <c r="I135" s="206"/>
      <c r="J135" s="15"/>
      <c r="K135" s="15"/>
      <c r="L135" s="202"/>
      <c r="M135" s="207"/>
      <c r="N135" s="208"/>
      <c r="O135" s="208"/>
      <c r="P135" s="208"/>
      <c r="Q135" s="208"/>
      <c r="R135" s="208"/>
      <c r="S135" s="208"/>
      <c r="T135" s="20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03" t="s">
        <v>143</v>
      </c>
      <c r="AU135" s="203" t="s">
        <v>86</v>
      </c>
      <c r="AV135" s="15" t="s">
        <v>96</v>
      </c>
      <c r="AW135" s="15" t="s">
        <v>32</v>
      </c>
      <c r="AX135" s="15" t="s">
        <v>84</v>
      </c>
      <c r="AY135" s="203" t="s">
        <v>135</v>
      </c>
    </row>
    <row r="136" s="2" customFormat="1" ht="24.15" customHeight="1">
      <c r="A136" s="38"/>
      <c r="B136" s="172"/>
      <c r="C136" s="173" t="s">
        <v>161</v>
      </c>
      <c r="D136" s="173" t="s">
        <v>137</v>
      </c>
      <c r="E136" s="174" t="s">
        <v>181</v>
      </c>
      <c r="F136" s="175" t="s">
        <v>182</v>
      </c>
      <c r="G136" s="176" t="s">
        <v>140</v>
      </c>
      <c r="H136" s="177">
        <v>8.5</v>
      </c>
      <c r="I136" s="178"/>
      <c r="J136" s="179">
        <f>ROUND(I136*H136,2)</f>
        <v>0</v>
      </c>
      <c r="K136" s="175" t="s">
        <v>141</v>
      </c>
      <c r="L136" s="39"/>
      <c r="M136" s="180" t="s">
        <v>1</v>
      </c>
      <c r="N136" s="181" t="s">
        <v>41</v>
      </c>
      <c r="O136" s="77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4" t="s">
        <v>96</v>
      </c>
      <c r="AT136" s="184" t="s">
        <v>137</v>
      </c>
      <c r="AU136" s="184" t="s">
        <v>86</v>
      </c>
      <c r="AY136" s="19" t="s">
        <v>135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84</v>
      </c>
      <c r="BK136" s="185">
        <f>ROUND(I136*H136,2)</f>
        <v>0</v>
      </c>
      <c r="BL136" s="19" t="s">
        <v>96</v>
      </c>
      <c r="BM136" s="184" t="s">
        <v>439</v>
      </c>
    </row>
    <row r="137" s="13" customFormat="1">
      <c r="A137" s="13"/>
      <c r="B137" s="186"/>
      <c r="C137" s="13"/>
      <c r="D137" s="187" t="s">
        <v>143</v>
      </c>
      <c r="E137" s="188" t="s">
        <v>1</v>
      </c>
      <c r="F137" s="189" t="s">
        <v>90</v>
      </c>
      <c r="G137" s="13"/>
      <c r="H137" s="190">
        <v>8.5</v>
      </c>
      <c r="I137" s="191"/>
      <c r="J137" s="13"/>
      <c r="K137" s="13"/>
      <c r="L137" s="186"/>
      <c r="M137" s="192"/>
      <c r="N137" s="193"/>
      <c r="O137" s="193"/>
      <c r="P137" s="193"/>
      <c r="Q137" s="193"/>
      <c r="R137" s="193"/>
      <c r="S137" s="193"/>
      <c r="T137" s="19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8" t="s">
        <v>143</v>
      </c>
      <c r="AU137" s="188" t="s">
        <v>86</v>
      </c>
      <c r="AV137" s="13" t="s">
        <v>86</v>
      </c>
      <c r="AW137" s="13" t="s">
        <v>32</v>
      </c>
      <c r="AX137" s="13" t="s">
        <v>84</v>
      </c>
      <c r="AY137" s="188" t="s">
        <v>135</v>
      </c>
    </row>
    <row r="138" s="2" customFormat="1" ht="16.5" customHeight="1">
      <c r="A138" s="38"/>
      <c r="B138" s="172"/>
      <c r="C138" s="210" t="s">
        <v>167</v>
      </c>
      <c r="D138" s="210" t="s">
        <v>185</v>
      </c>
      <c r="E138" s="211" t="s">
        <v>186</v>
      </c>
      <c r="F138" s="212" t="s">
        <v>187</v>
      </c>
      <c r="G138" s="213" t="s">
        <v>188</v>
      </c>
      <c r="H138" s="214">
        <v>0.42499999999999999</v>
      </c>
      <c r="I138" s="215"/>
      <c r="J138" s="216">
        <f>ROUND(I138*H138,2)</f>
        <v>0</v>
      </c>
      <c r="K138" s="212" t="s">
        <v>141</v>
      </c>
      <c r="L138" s="217"/>
      <c r="M138" s="218" t="s">
        <v>1</v>
      </c>
      <c r="N138" s="219" t="s">
        <v>41</v>
      </c>
      <c r="O138" s="77"/>
      <c r="P138" s="182">
        <f>O138*H138</f>
        <v>0</v>
      </c>
      <c r="Q138" s="182">
        <v>0.001</v>
      </c>
      <c r="R138" s="182">
        <f>Q138*H138</f>
        <v>0.00042499999999999998</v>
      </c>
      <c r="S138" s="182">
        <v>0</v>
      </c>
      <c r="T138" s="18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4" t="s">
        <v>175</v>
      </c>
      <c r="AT138" s="184" t="s">
        <v>185</v>
      </c>
      <c r="AU138" s="184" t="s">
        <v>86</v>
      </c>
      <c r="AY138" s="19" t="s">
        <v>135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84</v>
      </c>
      <c r="BK138" s="185">
        <f>ROUND(I138*H138,2)</f>
        <v>0</v>
      </c>
      <c r="BL138" s="19" t="s">
        <v>96</v>
      </c>
      <c r="BM138" s="184" t="s">
        <v>440</v>
      </c>
    </row>
    <row r="139" s="13" customFormat="1">
      <c r="A139" s="13"/>
      <c r="B139" s="186"/>
      <c r="C139" s="13"/>
      <c r="D139" s="187" t="s">
        <v>143</v>
      </c>
      <c r="E139" s="188" t="s">
        <v>1</v>
      </c>
      <c r="F139" s="189" t="s">
        <v>190</v>
      </c>
      <c r="G139" s="13"/>
      <c r="H139" s="190">
        <v>0.42499999999999999</v>
      </c>
      <c r="I139" s="191"/>
      <c r="J139" s="13"/>
      <c r="K139" s="13"/>
      <c r="L139" s="186"/>
      <c r="M139" s="192"/>
      <c r="N139" s="193"/>
      <c r="O139" s="193"/>
      <c r="P139" s="193"/>
      <c r="Q139" s="193"/>
      <c r="R139" s="193"/>
      <c r="S139" s="193"/>
      <c r="T139" s="19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8" t="s">
        <v>143</v>
      </c>
      <c r="AU139" s="188" t="s">
        <v>86</v>
      </c>
      <c r="AV139" s="13" t="s">
        <v>86</v>
      </c>
      <c r="AW139" s="13" t="s">
        <v>32</v>
      </c>
      <c r="AX139" s="13" t="s">
        <v>84</v>
      </c>
      <c r="AY139" s="188" t="s">
        <v>135</v>
      </c>
    </row>
    <row r="140" s="12" customFormat="1" ht="22.8" customHeight="1">
      <c r="A140" s="12"/>
      <c r="B140" s="159"/>
      <c r="C140" s="12"/>
      <c r="D140" s="160" t="s">
        <v>75</v>
      </c>
      <c r="E140" s="170" t="s">
        <v>150</v>
      </c>
      <c r="F140" s="170" t="s">
        <v>196</v>
      </c>
      <c r="G140" s="12"/>
      <c r="H140" s="12"/>
      <c r="I140" s="162"/>
      <c r="J140" s="171">
        <f>BK140</f>
        <v>0</v>
      </c>
      <c r="K140" s="12"/>
      <c r="L140" s="159"/>
      <c r="M140" s="164"/>
      <c r="N140" s="165"/>
      <c r="O140" s="165"/>
      <c r="P140" s="166">
        <f>SUM(P141:P157)</f>
        <v>0</v>
      </c>
      <c r="Q140" s="165"/>
      <c r="R140" s="166">
        <f>SUM(R141:R157)</f>
        <v>0.19043347999999999</v>
      </c>
      <c r="S140" s="165"/>
      <c r="T140" s="167">
        <f>SUM(T141:T157)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0" t="s">
        <v>84</v>
      </c>
      <c r="AT140" s="168" t="s">
        <v>75</v>
      </c>
      <c r="AU140" s="168" t="s">
        <v>84</v>
      </c>
      <c r="AY140" s="160" t="s">
        <v>135</v>
      </c>
      <c r="BK140" s="169">
        <f>SUM(BK141:BK157)</f>
        <v>0</v>
      </c>
    </row>
    <row r="141" s="2" customFormat="1" ht="16.5" customHeight="1">
      <c r="A141" s="38"/>
      <c r="B141" s="172"/>
      <c r="C141" s="173" t="s">
        <v>171</v>
      </c>
      <c r="D141" s="173" t="s">
        <v>137</v>
      </c>
      <c r="E141" s="174" t="s">
        <v>197</v>
      </c>
      <c r="F141" s="175" t="s">
        <v>198</v>
      </c>
      <c r="G141" s="176" t="s">
        <v>157</v>
      </c>
      <c r="H141" s="177">
        <v>0.80400000000000005</v>
      </c>
      <c r="I141" s="178"/>
      <c r="J141" s="179">
        <f>ROUND(I141*H141,2)</f>
        <v>0</v>
      </c>
      <c r="K141" s="175" t="s">
        <v>141</v>
      </c>
      <c r="L141" s="39"/>
      <c r="M141" s="180" t="s">
        <v>1</v>
      </c>
      <c r="N141" s="181" t="s">
        <v>41</v>
      </c>
      <c r="O141" s="77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4" t="s">
        <v>96</v>
      </c>
      <c r="AT141" s="184" t="s">
        <v>137</v>
      </c>
      <c r="AU141" s="184" t="s">
        <v>86</v>
      </c>
      <c r="AY141" s="19" t="s">
        <v>135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84</v>
      </c>
      <c r="BK141" s="185">
        <f>ROUND(I141*H141,2)</f>
        <v>0</v>
      </c>
      <c r="BL141" s="19" t="s">
        <v>96</v>
      </c>
      <c r="BM141" s="184" t="s">
        <v>441</v>
      </c>
    </row>
    <row r="142" s="14" customFormat="1">
      <c r="A142" s="14"/>
      <c r="B142" s="195"/>
      <c r="C142" s="14"/>
      <c r="D142" s="187" t="s">
        <v>143</v>
      </c>
      <c r="E142" s="196" t="s">
        <v>1</v>
      </c>
      <c r="F142" s="197" t="s">
        <v>200</v>
      </c>
      <c r="G142" s="14"/>
      <c r="H142" s="196" t="s">
        <v>1</v>
      </c>
      <c r="I142" s="198"/>
      <c r="J142" s="14"/>
      <c r="K142" s="14"/>
      <c r="L142" s="195"/>
      <c r="M142" s="199"/>
      <c r="N142" s="200"/>
      <c r="O142" s="200"/>
      <c r="P142" s="200"/>
      <c r="Q142" s="200"/>
      <c r="R142" s="200"/>
      <c r="S142" s="200"/>
      <c r="T142" s="20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6" t="s">
        <v>143</v>
      </c>
      <c r="AU142" s="196" t="s">
        <v>86</v>
      </c>
      <c r="AV142" s="14" t="s">
        <v>84</v>
      </c>
      <c r="AW142" s="14" t="s">
        <v>32</v>
      </c>
      <c r="AX142" s="14" t="s">
        <v>76</v>
      </c>
      <c r="AY142" s="196" t="s">
        <v>135</v>
      </c>
    </row>
    <row r="143" s="14" customFormat="1">
      <c r="A143" s="14"/>
      <c r="B143" s="195"/>
      <c r="C143" s="14"/>
      <c r="D143" s="187" t="s">
        <v>143</v>
      </c>
      <c r="E143" s="196" t="s">
        <v>1</v>
      </c>
      <c r="F143" s="197" t="s">
        <v>442</v>
      </c>
      <c r="G143" s="14"/>
      <c r="H143" s="196" t="s">
        <v>1</v>
      </c>
      <c r="I143" s="198"/>
      <c r="J143" s="14"/>
      <c r="K143" s="14"/>
      <c r="L143" s="195"/>
      <c r="M143" s="199"/>
      <c r="N143" s="200"/>
      <c r="O143" s="200"/>
      <c r="P143" s="200"/>
      <c r="Q143" s="200"/>
      <c r="R143" s="200"/>
      <c r="S143" s="200"/>
      <c r="T143" s="20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6" t="s">
        <v>143</v>
      </c>
      <c r="AU143" s="196" t="s">
        <v>86</v>
      </c>
      <c r="AV143" s="14" t="s">
        <v>84</v>
      </c>
      <c r="AW143" s="14" t="s">
        <v>32</v>
      </c>
      <c r="AX143" s="14" t="s">
        <v>76</v>
      </c>
      <c r="AY143" s="196" t="s">
        <v>135</v>
      </c>
    </row>
    <row r="144" s="13" customFormat="1">
      <c r="A144" s="13"/>
      <c r="B144" s="186"/>
      <c r="C144" s="13"/>
      <c r="D144" s="187" t="s">
        <v>143</v>
      </c>
      <c r="E144" s="188" t="s">
        <v>1</v>
      </c>
      <c r="F144" s="189" t="s">
        <v>443</v>
      </c>
      <c r="G144" s="13"/>
      <c r="H144" s="190">
        <v>0.80400000000000005</v>
      </c>
      <c r="I144" s="191"/>
      <c r="J144" s="13"/>
      <c r="K144" s="13"/>
      <c r="L144" s="186"/>
      <c r="M144" s="192"/>
      <c r="N144" s="193"/>
      <c r="O144" s="193"/>
      <c r="P144" s="193"/>
      <c r="Q144" s="193"/>
      <c r="R144" s="193"/>
      <c r="S144" s="193"/>
      <c r="T144" s="19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8" t="s">
        <v>143</v>
      </c>
      <c r="AU144" s="188" t="s">
        <v>86</v>
      </c>
      <c r="AV144" s="13" t="s">
        <v>86</v>
      </c>
      <c r="AW144" s="13" t="s">
        <v>32</v>
      </c>
      <c r="AX144" s="13" t="s">
        <v>76</v>
      </c>
      <c r="AY144" s="188" t="s">
        <v>135</v>
      </c>
    </row>
    <row r="145" s="15" customFormat="1">
      <c r="A145" s="15"/>
      <c r="B145" s="202"/>
      <c r="C145" s="15"/>
      <c r="D145" s="187" t="s">
        <v>143</v>
      </c>
      <c r="E145" s="203" t="s">
        <v>1</v>
      </c>
      <c r="F145" s="204" t="s">
        <v>149</v>
      </c>
      <c r="G145" s="15"/>
      <c r="H145" s="205">
        <v>0.80400000000000005</v>
      </c>
      <c r="I145" s="206"/>
      <c r="J145" s="15"/>
      <c r="K145" s="15"/>
      <c r="L145" s="202"/>
      <c r="M145" s="207"/>
      <c r="N145" s="208"/>
      <c r="O145" s="208"/>
      <c r="P145" s="208"/>
      <c r="Q145" s="208"/>
      <c r="R145" s="208"/>
      <c r="S145" s="208"/>
      <c r="T145" s="20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03" t="s">
        <v>143</v>
      </c>
      <c r="AU145" s="203" t="s">
        <v>86</v>
      </c>
      <c r="AV145" s="15" t="s">
        <v>96</v>
      </c>
      <c r="AW145" s="15" t="s">
        <v>32</v>
      </c>
      <c r="AX145" s="15" t="s">
        <v>84</v>
      </c>
      <c r="AY145" s="203" t="s">
        <v>135</v>
      </c>
    </row>
    <row r="146" s="2" customFormat="1" ht="24.15" customHeight="1">
      <c r="A146" s="38"/>
      <c r="B146" s="172"/>
      <c r="C146" s="173" t="s">
        <v>175</v>
      </c>
      <c r="D146" s="173" t="s">
        <v>137</v>
      </c>
      <c r="E146" s="174" t="s">
        <v>212</v>
      </c>
      <c r="F146" s="175" t="s">
        <v>213</v>
      </c>
      <c r="G146" s="176" t="s">
        <v>140</v>
      </c>
      <c r="H146" s="177">
        <v>3.1160000000000001</v>
      </c>
      <c r="I146" s="178"/>
      <c r="J146" s="179">
        <f>ROUND(I146*H146,2)</f>
        <v>0</v>
      </c>
      <c r="K146" s="175" t="s">
        <v>141</v>
      </c>
      <c r="L146" s="39"/>
      <c r="M146" s="180" t="s">
        <v>1</v>
      </c>
      <c r="N146" s="181" t="s">
        <v>41</v>
      </c>
      <c r="O146" s="77"/>
      <c r="P146" s="182">
        <f>O146*H146</f>
        <v>0</v>
      </c>
      <c r="Q146" s="182">
        <v>0.025190000000000001</v>
      </c>
      <c r="R146" s="182">
        <f>Q146*H146</f>
        <v>0.078492039999999999</v>
      </c>
      <c r="S146" s="182">
        <v>0</v>
      </c>
      <c r="T146" s="18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4" t="s">
        <v>96</v>
      </c>
      <c r="AT146" s="184" t="s">
        <v>137</v>
      </c>
      <c r="AU146" s="184" t="s">
        <v>86</v>
      </c>
      <c r="AY146" s="19" t="s">
        <v>135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9" t="s">
        <v>84</v>
      </c>
      <c r="BK146" s="185">
        <f>ROUND(I146*H146,2)</f>
        <v>0</v>
      </c>
      <c r="BL146" s="19" t="s">
        <v>96</v>
      </c>
      <c r="BM146" s="184" t="s">
        <v>444</v>
      </c>
    </row>
    <row r="147" s="14" customFormat="1">
      <c r="A147" s="14"/>
      <c r="B147" s="195"/>
      <c r="C147" s="14"/>
      <c r="D147" s="187" t="s">
        <v>143</v>
      </c>
      <c r="E147" s="196" t="s">
        <v>1</v>
      </c>
      <c r="F147" s="197" t="s">
        <v>200</v>
      </c>
      <c r="G147" s="14"/>
      <c r="H147" s="196" t="s">
        <v>1</v>
      </c>
      <c r="I147" s="198"/>
      <c r="J147" s="14"/>
      <c r="K147" s="14"/>
      <c r="L147" s="195"/>
      <c r="M147" s="199"/>
      <c r="N147" s="200"/>
      <c r="O147" s="200"/>
      <c r="P147" s="200"/>
      <c r="Q147" s="200"/>
      <c r="R147" s="200"/>
      <c r="S147" s="200"/>
      <c r="T147" s="20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6" t="s">
        <v>143</v>
      </c>
      <c r="AU147" s="196" t="s">
        <v>86</v>
      </c>
      <c r="AV147" s="14" t="s">
        <v>84</v>
      </c>
      <c r="AW147" s="14" t="s">
        <v>32</v>
      </c>
      <c r="AX147" s="14" t="s">
        <v>76</v>
      </c>
      <c r="AY147" s="196" t="s">
        <v>135</v>
      </c>
    </row>
    <row r="148" s="14" customFormat="1">
      <c r="A148" s="14"/>
      <c r="B148" s="195"/>
      <c r="C148" s="14"/>
      <c r="D148" s="187" t="s">
        <v>143</v>
      </c>
      <c r="E148" s="196" t="s">
        <v>1</v>
      </c>
      <c r="F148" s="197" t="s">
        <v>442</v>
      </c>
      <c r="G148" s="14"/>
      <c r="H148" s="196" t="s">
        <v>1</v>
      </c>
      <c r="I148" s="198"/>
      <c r="J148" s="14"/>
      <c r="K148" s="14"/>
      <c r="L148" s="195"/>
      <c r="M148" s="199"/>
      <c r="N148" s="200"/>
      <c r="O148" s="200"/>
      <c r="P148" s="200"/>
      <c r="Q148" s="200"/>
      <c r="R148" s="200"/>
      <c r="S148" s="200"/>
      <c r="T148" s="20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6" t="s">
        <v>143</v>
      </c>
      <c r="AU148" s="196" t="s">
        <v>86</v>
      </c>
      <c r="AV148" s="14" t="s">
        <v>84</v>
      </c>
      <c r="AW148" s="14" t="s">
        <v>32</v>
      </c>
      <c r="AX148" s="14" t="s">
        <v>76</v>
      </c>
      <c r="AY148" s="196" t="s">
        <v>135</v>
      </c>
    </row>
    <row r="149" s="13" customFormat="1">
      <c r="A149" s="13"/>
      <c r="B149" s="186"/>
      <c r="C149" s="13"/>
      <c r="D149" s="187" t="s">
        <v>143</v>
      </c>
      <c r="E149" s="188" t="s">
        <v>1</v>
      </c>
      <c r="F149" s="189" t="s">
        <v>445</v>
      </c>
      <c r="G149" s="13"/>
      <c r="H149" s="190">
        <v>3.1160000000000001</v>
      </c>
      <c r="I149" s="191"/>
      <c r="J149" s="13"/>
      <c r="K149" s="13"/>
      <c r="L149" s="186"/>
      <c r="M149" s="192"/>
      <c r="N149" s="193"/>
      <c r="O149" s="193"/>
      <c r="P149" s="193"/>
      <c r="Q149" s="193"/>
      <c r="R149" s="193"/>
      <c r="S149" s="193"/>
      <c r="T149" s="19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8" t="s">
        <v>143</v>
      </c>
      <c r="AU149" s="188" t="s">
        <v>86</v>
      </c>
      <c r="AV149" s="13" t="s">
        <v>86</v>
      </c>
      <c r="AW149" s="13" t="s">
        <v>32</v>
      </c>
      <c r="AX149" s="13" t="s">
        <v>76</v>
      </c>
      <c r="AY149" s="188" t="s">
        <v>135</v>
      </c>
    </row>
    <row r="150" s="15" customFormat="1">
      <c r="A150" s="15"/>
      <c r="B150" s="202"/>
      <c r="C150" s="15"/>
      <c r="D150" s="187" t="s">
        <v>143</v>
      </c>
      <c r="E150" s="203" t="s">
        <v>1</v>
      </c>
      <c r="F150" s="204" t="s">
        <v>149</v>
      </c>
      <c r="G150" s="15"/>
      <c r="H150" s="205">
        <v>3.1160000000000001</v>
      </c>
      <c r="I150" s="206"/>
      <c r="J150" s="15"/>
      <c r="K150" s="15"/>
      <c r="L150" s="202"/>
      <c r="M150" s="207"/>
      <c r="N150" s="208"/>
      <c r="O150" s="208"/>
      <c r="P150" s="208"/>
      <c r="Q150" s="208"/>
      <c r="R150" s="208"/>
      <c r="S150" s="208"/>
      <c r="T150" s="20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03" t="s">
        <v>143</v>
      </c>
      <c r="AU150" s="203" t="s">
        <v>86</v>
      </c>
      <c r="AV150" s="15" t="s">
        <v>96</v>
      </c>
      <c r="AW150" s="15" t="s">
        <v>32</v>
      </c>
      <c r="AX150" s="15" t="s">
        <v>84</v>
      </c>
      <c r="AY150" s="203" t="s">
        <v>135</v>
      </c>
    </row>
    <row r="151" s="2" customFormat="1" ht="24.15" customHeight="1">
      <c r="A151" s="38"/>
      <c r="B151" s="172"/>
      <c r="C151" s="173" t="s">
        <v>180</v>
      </c>
      <c r="D151" s="173" t="s">
        <v>137</v>
      </c>
      <c r="E151" s="174" t="s">
        <v>220</v>
      </c>
      <c r="F151" s="175" t="s">
        <v>221</v>
      </c>
      <c r="G151" s="176" t="s">
        <v>140</v>
      </c>
      <c r="H151" s="177">
        <v>3.1160000000000001</v>
      </c>
      <c r="I151" s="178"/>
      <c r="J151" s="179">
        <f>ROUND(I151*H151,2)</f>
        <v>0</v>
      </c>
      <c r="K151" s="175" t="s">
        <v>141</v>
      </c>
      <c r="L151" s="39"/>
      <c r="M151" s="180" t="s">
        <v>1</v>
      </c>
      <c r="N151" s="181" t="s">
        <v>41</v>
      </c>
      <c r="O151" s="77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4" t="s">
        <v>96</v>
      </c>
      <c r="AT151" s="184" t="s">
        <v>137</v>
      </c>
      <c r="AU151" s="184" t="s">
        <v>86</v>
      </c>
      <c r="AY151" s="19" t="s">
        <v>135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84</v>
      </c>
      <c r="BK151" s="185">
        <f>ROUND(I151*H151,2)</f>
        <v>0</v>
      </c>
      <c r="BL151" s="19" t="s">
        <v>96</v>
      </c>
      <c r="BM151" s="184" t="s">
        <v>446</v>
      </c>
    </row>
    <row r="152" s="2" customFormat="1" ht="21.75" customHeight="1">
      <c r="A152" s="38"/>
      <c r="B152" s="172"/>
      <c r="C152" s="173" t="s">
        <v>184</v>
      </c>
      <c r="D152" s="173" t="s">
        <v>137</v>
      </c>
      <c r="E152" s="174" t="s">
        <v>224</v>
      </c>
      <c r="F152" s="175" t="s">
        <v>225</v>
      </c>
      <c r="G152" s="176" t="s">
        <v>226</v>
      </c>
      <c r="H152" s="177">
        <v>0.104</v>
      </c>
      <c r="I152" s="178"/>
      <c r="J152" s="179">
        <f>ROUND(I152*H152,2)</f>
        <v>0</v>
      </c>
      <c r="K152" s="175" t="s">
        <v>1</v>
      </c>
      <c r="L152" s="39"/>
      <c r="M152" s="180" t="s">
        <v>1</v>
      </c>
      <c r="N152" s="181" t="s">
        <v>41</v>
      </c>
      <c r="O152" s="77"/>
      <c r="P152" s="182">
        <f>O152*H152</f>
        <v>0</v>
      </c>
      <c r="Q152" s="182">
        <v>1.07636</v>
      </c>
      <c r="R152" s="182">
        <f>Q152*H152</f>
        <v>0.11194143999999999</v>
      </c>
      <c r="S152" s="182">
        <v>0</v>
      </c>
      <c r="T152" s="18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4" t="s">
        <v>96</v>
      </c>
      <c r="AT152" s="184" t="s">
        <v>137</v>
      </c>
      <c r="AU152" s="184" t="s">
        <v>86</v>
      </c>
      <c r="AY152" s="19" t="s">
        <v>135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9" t="s">
        <v>84</v>
      </c>
      <c r="BK152" s="185">
        <f>ROUND(I152*H152,2)</f>
        <v>0</v>
      </c>
      <c r="BL152" s="19" t="s">
        <v>96</v>
      </c>
      <c r="BM152" s="184" t="s">
        <v>447</v>
      </c>
    </row>
    <row r="153" s="14" customFormat="1">
      <c r="A153" s="14"/>
      <c r="B153" s="195"/>
      <c r="C153" s="14"/>
      <c r="D153" s="187" t="s">
        <v>143</v>
      </c>
      <c r="E153" s="196" t="s">
        <v>1</v>
      </c>
      <c r="F153" s="197" t="s">
        <v>228</v>
      </c>
      <c r="G153" s="14"/>
      <c r="H153" s="196" t="s">
        <v>1</v>
      </c>
      <c r="I153" s="198"/>
      <c r="J153" s="14"/>
      <c r="K153" s="14"/>
      <c r="L153" s="195"/>
      <c r="M153" s="199"/>
      <c r="N153" s="200"/>
      <c r="O153" s="200"/>
      <c r="P153" s="200"/>
      <c r="Q153" s="200"/>
      <c r="R153" s="200"/>
      <c r="S153" s="200"/>
      <c r="T153" s="20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6" t="s">
        <v>143</v>
      </c>
      <c r="AU153" s="196" t="s">
        <v>86</v>
      </c>
      <c r="AV153" s="14" t="s">
        <v>84</v>
      </c>
      <c r="AW153" s="14" t="s">
        <v>32</v>
      </c>
      <c r="AX153" s="14" t="s">
        <v>76</v>
      </c>
      <c r="AY153" s="196" t="s">
        <v>135</v>
      </c>
    </row>
    <row r="154" s="14" customFormat="1">
      <c r="A154" s="14"/>
      <c r="B154" s="195"/>
      <c r="C154" s="14"/>
      <c r="D154" s="187" t="s">
        <v>143</v>
      </c>
      <c r="E154" s="196" t="s">
        <v>1</v>
      </c>
      <c r="F154" s="197" t="s">
        <v>200</v>
      </c>
      <c r="G154" s="14"/>
      <c r="H154" s="196" t="s">
        <v>1</v>
      </c>
      <c r="I154" s="198"/>
      <c r="J154" s="14"/>
      <c r="K154" s="14"/>
      <c r="L154" s="195"/>
      <c r="M154" s="199"/>
      <c r="N154" s="200"/>
      <c r="O154" s="200"/>
      <c r="P154" s="200"/>
      <c r="Q154" s="200"/>
      <c r="R154" s="200"/>
      <c r="S154" s="200"/>
      <c r="T154" s="20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6" t="s">
        <v>143</v>
      </c>
      <c r="AU154" s="196" t="s">
        <v>86</v>
      </c>
      <c r="AV154" s="14" t="s">
        <v>84</v>
      </c>
      <c r="AW154" s="14" t="s">
        <v>32</v>
      </c>
      <c r="AX154" s="14" t="s">
        <v>76</v>
      </c>
      <c r="AY154" s="196" t="s">
        <v>135</v>
      </c>
    </row>
    <row r="155" s="14" customFormat="1">
      <c r="A155" s="14"/>
      <c r="B155" s="195"/>
      <c r="C155" s="14"/>
      <c r="D155" s="187" t="s">
        <v>143</v>
      </c>
      <c r="E155" s="196" t="s">
        <v>1</v>
      </c>
      <c r="F155" s="197" t="s">
        <v>442</v>
      </c>
      <c r="G155" s="14"/>
      <c r="H155" s="196" t="s">
        <v>1</v>
      </c>
      <c r="I155" s="198"/>
      <c r="J155" s="14"/>
      <c r="K155" s="14"/>
      <c r="L155" s="195"/>
      <c r="M155" s="199"/>
      <c r="N155" s="200"/>
      <c r="O155" s="200"/>
      <c r="P155" s="200"/>
      <c r="Q155" s="200"/>
      <c r="R155" s="200"/>
      <c r="S155" s="200"/>
      <c r="T155" s="20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6" t="s">
        <v>143</v>
      </c>
      <c r="AU155" s="196" t="s">
        <v>86</v>
      </c>
      <c r="AV155" s="14" t="s">
        <v>84</v>
      </c>
      <c r="AW155" s="14" t="s">
        <v>32</v>
      </c>
      <c r="AX155" s="14" t="s">
        <v>76</v>
      </c>
      <c r="AY155" s="196" t="s">
        <v>135</v>
      </c>
    </row>
    <row r="156" s="13" customFormat="1">
      <c r="A156" s="13"/>
      <c r="B156" s="186"/>
      <c r="C156" s="13"/>
      <c r="D156" s="187" t="s">
        <v>143</v>
      </c>
      <c r="E156" s="188" t="s">
        <v>1</v>
      </c>
      <c r="F156" s="189" t="s">
        <v>448</v>
      </c>
      <c r="G156" s="13"/>
      <c r="H156" s="190">
        <v>0.104</v>
      </c>
      <c r="I156" s="191"/>
      <c r="J156" s="13"/>
      <c r="K156" s="13"/>
      <c r="L156" s="186"/>
      <c r="M156" s="192"/>
      <c r="N156" s="193"/>
      <c r="O156" s="193"/>
      <c r="P156" s="193"/>
      <c r="Q156" s="193"/>
      <c r="R156" s="193"/>
      <c r="S156" s="193"/>
      <c r="T156" s="19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8" t="s">
        <v>143</v>
      </c>
      <c r="AU156" s="188" t="s">
        <v>86</v>
      </c>
      <c r="AV156" s="13" t="s">
        <v>86</v>
      </c>
      <c r="AW156" s="13" t="s">
        <v>32</v>
      </c>
      <c r="AX156" s="13" t="s">
        <v>76</v>
      </c>
      <c r="AY156" s="188" t="s">
        <v>135</v>
      </c>
    </row>
    <row r="157" s="15" customFormat="1">
      <c r="A157" s="15"/>
      <c r="B157" s="202"/>
      <c r="C157" s="15"/>
      <c r="D157" s="187" t="s">
        <v>143</v>
      </c>
      <c r="E157" s="203" t="s">
        <v>1</v>
      </c>
      <c r="F157" s="204" t="s">
        <v>149</v>
      </c>
      <c r="G157" s="15"/>
      <c r="H157" s="205">
        <v>0.104</v>
      </c>
      <c r="I157" s="206"/>
      <c r="J157" s="15"/>
      <c r="K157" s="15"/>
      <c r="L157" s="202"/>
      <c r="M157" s="207"/>
      <c r="N157" s="208"/>
      <c r="O157" s="208"/>
      <c r="P157" s="208"/>
      <c r="Q157" s="208"/>
      <c r="R157" s="208"/>
      <c r="S157" s="208"/>
      <c r="T157" s="20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3" t="s">
        <v>143</v>
      </c>
      <c r="AU157" s="203" t="s">
        <v>86</v>
      </c>
      <c r="AV157" s="15" t="s">
        <v>96</v>
      </c>
      <c r="AW157" s="15" t="s">
        <v>32</v>
      </c>
      <c r="AX157" s="15" t="s">
        <v>84</v>
      </c>
      <c r="AY157" s="203" t="s">
        <v>135</v>
      </c>
    </row>
    <row r="158" s="12" customFormat="1" ht="22.8" customHeight="1">
      <c r="A158" s="12"/>
      <c r="B158" s="159"/>
      <c r="C158" s="12"/>
      <c r="D158" s="160" t="s">
        <v>75</v>
      </c>
      <c r="E158" s="170" t="s">
        <v>180</v>
      </c>
      <c r="F158" s="170" t="s">
        <v>249</v>
      </c>
      <c r="G158" s="12"/>
      <c r="H158" s="12"/>
      <c r="I158" s="162"/>
      <c r="J158" s="171">
        <f>BK158</f>
        <v>0</v>
      </c>
      <c r="K158" s="12"/>
      <c r="L158" s="159"/>
      <c r="M158" s="164"/>
      <c r="N158" s="165"/>
      <c r="O158" s="165"/>
      <c r="P158" s="166">
        <f>SUM(P159:P196)</f>
        <v>0</v>
      </c>
      <c r="Q158" s="165"/>
      <c r="R158" s="166">
        <f>SUM(R159:R196)</f>
        <v>1.6234727599999999</v>
      </c>
      <c r="S158" s="165"/>
      <c r="T158" s="167">
        <f>SUM(T159:T196)</f>
        <v>10.045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0" t="s">
        <v>84</v>
      </c>
      <c r="AT158" s="168" t="s">
        <v>75</v>
      </c>
      <c r="AU158" s="168" t="s">
        <v>84</v>
      </c>
      <c r="AY158" s="160" t="s">
        <v>135</v>
      </c>
      <c r="BK158" s="169">
        <f>SUM(BK159:BK196)</f>
        <v>0</v>
      </c>
    </row>
    <row r="159" s="2" customFormat="1" ht="37.8" customHeight="1">
      <c r="A159" s="38"/>
      <c r="B159" s="172"/>
      <c r="C159" s="173" t="s">
        <v>192</v>
      </c>
      <c r="D159" s="173" t="s">
        <v>137</v>
      </c>
      <c r="E159" s="174" t="s">
        <v>251</v>
      </c>
      <c r="F159" s="175" t="s">
        <v>252</v>
      </c>
      <c r="G159" s="176" t="s">
        <v>140</v>
      </c>
      <c r="H159" s="177">
        <v>25.5</v>
      </c>
      <c r="I159" s="178"/>
      <c r="J159" s="179">
        <f>ROUND(I159*H159,2)</f>
        <v>0</v>
      </c>
      <c r="K159" s="175" t="s">
        <v>141</v>
      </c>
      <c r="L159" s="39"/>
      <c r="M159" s="180" t="s">
        <v>1</v>
      </c>
      <c r="N159" s="181" t="s">
        <v>41</v>
      </c>
      <c r="O159" s="77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4" t="s">
        <v>96</v>
      </c>
      <c r="AT159" s="184" t="s">
        <v>137</v>
      </c>
      <c r="AU159" s="184" t="s">
        <v>86</v>
      </c>
      <c r="AY159" s="19" t="s">
        <v>135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9" t="s">
        <v>84</v>
      </c>
      <c r="BK159" s="185">
        <f>ROUND(I159*H159,2)</f>
        <v>0</v>
      </c>
      <c r="BL159" s="19" t="s">
        <v>96</v>
      </c>
      <c r="BM159" s="184" t="s">
        <v>449</v>
      </c>
    </row>
    <row r="160" s="13" customFormat="1">
      <c r="A160" s="13"/>
      <c r="B160" s="186"/>
      <c r="C160" s="13"/>
      <c r="D160" s="187" t="s">
        <v>143</v>
      </c>
      <c r="E160" s="188" t="s">
        <v>1</v>
      </c>
      <c r="F160" s="189" t="s">
        <v>450</v>
      </c>
      <c r="G160" s="13"/>
      <c r="H160" s="190">
        <v>25.5</v>
      </c>
      <c r="I160" s="191"/>
      <c r="J160" s="13"/>
      <c r="K160" s="13"/>
      <c r="L160" s="186"/>
      <c r="M160" s="192"/>
      <c r="N160" s="193"/>
      <c r="O160" s="193"/>
      <c r="P160" s="193"/>
      <c r="Q160" s="193"/>
      <c r="R160" s="193"/>
      <c r="S160" s="193"/>
      <c r="T160" s="19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8" t="s">
        <v>143</v>
      </c>
      <c r="AU160" s="188" t="s">
        <v>86</v>
      </c>
      <c r="AV160" s="13" t="s">
        <v>86</v>
      </c>
      <c r="AW160" s="13" t="s">
        <v>32</v>
      </c>
      <c r="AX160" s="13" t="s">
        <v>76</v>
      </c>
      <c r="AY160" s="188" t="s">
        <v>135</v>
      </c>
    </row>
    <row r="161" s="15" customFormat="1">
      <c r="A161" s="15"/>
      <c r="B161" s="202"/>
      <c r="C161" s="15"/>
      <c r="D161" s="187" t="s">
        <v>143</v>
      </c>
      <c r="E161" s="203" t="s">
        <v>97</v>
      </c>
      <c r="F161" s="204" t="s">
        <v>149</v>
      </c>
      <c r="G161" s="15"/>
      <c r="H161" s="205">
        <v>25.5</v>
      </c>
      <c r="I161" s="206"/>
      <c r="J161" s="15"/>
      <c r="K161" s="15"/>
      <c r="L161" s="202"/>
      <c r="M161" s="207"/>
      <c r="N161" s="208"/>
      <c r="O161" s="208"/>
      <c r="P161" s="208"/>
      <c r="Q161" s="208"/>
      <c r="R161" s="208"/>
      <c r="S161" s="208"/>
      <c r="T161" s="20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03" t="s">
        <v>143</v>
      </c>
      <c r="AU161" s="203" t="s">
        <v>86</v>
      </c>
      <c r="AV161" s="15" t="s">
        <v>96</v>
      </c>
      <c r="AW161" s="15" t="s">
        <v>32</v>
      </c>
      <c r="AX161" s="15" t="s">
        <v>84</v>
      </c>
      <c r="AY161" s="203" t="s">
        <v>135</v>
      </c>
    </row>
    <row r="162" s="2" customFormat="1" ht="37.8" customHeight="1">
      <c r="A162" s="38"/>
      <c r="B162" s="172"/>
      <c r="C162" s="173" t="s">
        <v>8</v>
      </c>
      <c r="D162" s="173" t="s">
        <v>137</v>
      </c>
      <c r="E162" s="174" t="s">
        <v>257</v>
      </c>
      <c r="F162" s="175" t="s">
        <v>258</v>
      </c>
      <c r="G162" s="176" t="s">
        <v>140</v>
      </c>
      <c r="H162" s="177">
        <v>765</v>
      </c>
      <c r="I162" s="178"/>
      <c r="J162" s="179">
        <f>ROUND(I162*H162,2)</f>
        <v>0</v>
      </c>
      <c r="K162" s="175" t="s">
        <v>141</v>
      </c>
      <c r="L162" s="39"/>
      <c r="M162" s="180" t="s">
        <v>1</v>
      </c>
      <c r="N162" s="181" t="s">
        <v>41</v>
      </c>
      <c r="O162" s="77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4" t="s">
        <v>96</v>
      </c>
      <c r="AT162" s="184" t="s">
        <v>137</v>
      </c>
      <c r="AU162" s="184" t="s">
        <v>86</v>
      </c>
      <c r="AY162" s="19" t="s">
        <v>135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84</v>
      </c>
      <c r="BK162" s="185">
        <f>ROUND(I162*H162,2)</f>
        <v>0</v>
      </c>
      <c r="BL162" s="19" t="s">
        <v>96</v>
      </c>
      <c r="BM162" s="184" t="s">
        <v>451</v>
      </c>
    </row>
    <row r="163" s="13" customFormat="1">
      <c r="A163" s="13"/>
      <c r="B163" s="186"/>
      <c r="C163" s="13"/>
      <c r="D163" s="187" t="s">
        <v>143</v>
      </c>
      <c r="E163" s="188" t="s">
        <v>1</v>
      </c>
      <c r="F163" s="189" t="s">
        <v>452</v>
      </c>
      <c r="G163" s="13"/>
      <c r="H163" s="190">
        <v>765</v>
      </c>
      <c r="I163" s="191"/>
      <c r="J163" s="13"/>
      <c r="K163" s="13"/>
      <c r="L163" s="186"/>
      <c r="M163" s="192"/>
      <c r="N163" s="193"/>
      <c r="O163" s="193"/>
      <c r="P163" s="193"/>
      <c r="Q163" s="193"/>
      <c r="R163" s="193"/>
      <c r="S163" s="193"/>
      <c r="T163" s="19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8" t="s">
        <v>143</v>
      </c>
      <c r="AU163" s="188" t="s">
        <v>86</v>
      </c>
      <c r="AV163" s="13" t="s">
        <v>86</v>
      </c>
      <c r="AW163" s="13" t="s">
        <v>32</v>
      </c>
      <c r="AX163" s="13" t="s">
        <v>84</v>
      </c>
      <c r="AY163" s="188" t="s">
        <v>135</v>
      </c>
    </row>
    <row r="164" s="2" customFormat="1" ht="37.8" customHeight="1">
      <c r="A164" s="38"/>
      <c r="B164" s="172"/>
      <c r="C164" s="173" t="s">
        <v>211</v>
      </c>
      <c r="D164" s="173" t="s">
        <v>137</v>
      </c>
      <c r="E164" s="174" t="s">
        <v>261</v>
      </c>
      <c r="F164" s="175" t="s">
        <v>262</v>
      </c>
      <c r="G164" s="176" t="s">
        <v>140</v>
      </c>
      <c r="H164" s="177">
        <v>25.5</v>
      </c>
      <c r="I164" s="178"/>
      <c r="J164" s="179">
        <f>ROUND(I164*H164,2)</f>
        <v>0</v>
      </c>
      <c r="K164" s="175" t="s">
        <v>141</v>
      </c>
      <c r="L164" s="39"/>
      <c r="M164" s="180" t="s">
        <v>1</v>
      </c>
      <c r="N164" s="181" t="s">
        <v>41</v>
      </c>
      <c r="O164" s="77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4" t="s">
        <v>96</v>
      </c>
      <c r="AT164" s="184" t="s">
        <v>137</v>
      </c>
      <c r="AU164" s="184" t="s">
        <v>86</v>
      </c>
      <c r="AY164" s="19" t="s">
        <v>135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84</v>
      </c>
      <c r="BK164" s="185">
        <f>ROUND(I164*H164,2)</f>
        <v>0</v>
      </c>
      <c r="BL164" s="19" t="s">
        <v>96</v>
      </c>
      <c r="BM164" s="184" t="s">
        <v>453</v>
      </c>
    </row>
    <row r="165" s="13" customFormat="1">
      <c r="A165" s="13"/>
      <c r="B165" s="186"/>
      <c r="C165" s="13"/>
      <c r="D165" s="187" t="s">
        <v>143</v>
      </c>
      <c r="E165" s="188" t="s">
        <v>1</v>
      </c>
      <c r="F165" s="189" t="s">
        <v>97</v>
      </c>
      <c r="G165" s="13"/>
      <c r="H165" s="190">
        <v>25.5</v>
      </c>
      <c r="I165" s="191"/>
      <c r="J165" s="13"/>
      <c r="K165" s="13"/>
      <c r="L165" s="186"/>
      <c r="M165" s="192"/>
      <c r="N165" s="193"/>
      <c r="O165" s="193"/>
      <c r="P165" s="193"/>
      <c r="Q165" s="193"/>
      <c r="R165" s="193"/>
      <c r="S165" s="193"/>
      <c r="T165" s="19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8" t="s">
        <v>143</v>
      </c>
      <c r="AU165" s="188" t="s">
        <v>86</v>
      </c>
      <c r="AV165" s="13" t="s">
        <v>86</v>
      </c>
      <c r="AW165" s="13" t="s">
        <v>32</v>
      </c>
      <c r="AX165" s="13" t="s">
        <v>84</v>
      </c>
      <c r="AY165" s="188" t="s">
        <v>135</v>
      </c>
    </row>
    <row r="166" s="2" customFormat="1" ht="24.15" customHeight="1">
      <c r="A166" s="38"/>
      <c r="B166" s="172"/>
      <c r="C166" s="173" t="s">
        <v>219</v>
      </c>
      <c r="D166" s="173" t="s">
        <v>137</v>
      </c>
      <c r="E166" s="174" t="s">
        <v>279</v>
      </c>
      <c r="F166" s="175" t="s">
        <v>280</v>
      </c>
      <c r="G166" s="176" t="s">
        <v>267</v>
      </c>
      <c r="H166" s="177">
        <v>56</v>
      </c>
      <c r="I166" s="178"/>
      <c r="J166" s="179">
        <f>ROUND(I166*H166,2)</f>
        <v>0</v>
      </c>
      <c r="K166" s="175" t="s">
        <v>1</v>
      </c>
      <c r="L166" s="39"/>
      <c r="M166" s="180" t="s">
        <v>1</v>
      </c>
      <c r="N166" s="181" t="s">
        <v>41</v>
      </c>
      <c r="O166" s="77"/>
      <c r="P166" s="182">
        <f>O166*H166</f>
        <v>0</v>
      </c>
      <c r="Q166" s="182">
        <v>6.4980000000000005E-05</v>
      </c>
      <c r="R166" s="182">
        <f>Q166*H166</f>
        <v>0.0036388800000000002</v>
      </c>
      <c r="S166" s="182">
        <v>0</v>
      </c>
      <c r="T166" s="18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4" t="s">
        <v>96</v>
      </c>
      <c r="AT166" s="184" t="s">
        <v>137</v>
      </c>
      <c r="AU166" s="184" t="s">
        <v>86</v>
      </c>
      <c r="AY166" s="19" t="s">
        <v>135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84</v>
      </c>
      <c r="BK166" s="185">
        <f>ROUND(I166*H166,2)</f>
        <v>0</v>
      </c>
      <c r="BL166" s="19" t="s">
        <v>96</v>
      </c>
      <c r="BM166" s="184" t="s">
        <v>454</v>
      </c>
    </row>
    <row r="167" s="14" customFormat="1">
      <c r="A167" s="14"/>
      <c r="B167" s="195"/>
      <c r="C167" s="14"/>
      <c r="D167" s="187" t="s">
        <v>143</v>
      </c>
      <c r="E167" s="196" t="s">
        <v>1</v>
      </c>
      <c r="F167" s="197" t="s">
        <v>282</v>
      </c>
      <c r="G167" s="14"/>
      <c r="H167" s="196" t="s">
        <v>1</v>
      </c>
      <c r="I167" s="198"/>
      <c r="J167" s="14"/>
      <c r="K167" s="14"/>
      <c r="L167" s="195"/>
      <c r="M167" s="199"/>
      <c r="N167" s="200"/>
      <c r="O167" s="200"/>
      <c r="P167" s="200"/>
      <c r="Q167" s="200"/>
      <c r="R167" s="200"/>
      <c r="S167" s="200"/>
      <c r="T167" s="20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6" t="s">
        <v>143</v>
      </c>
      <c r="AU167" s="196" t="s">
        <v>86</v>
      </c>
      <c r="AV167" s="14" t="s">
        <v>84</v>
      </c>
      <c r="AW167" s="14" t="s">
        <v>32</v>
      </c>
      <c r="AX167" s="14" t="s">
        <v>76</v>
      </c>
      <c r="AY167" s="196" t="s">
        <v>135</v>
      </c>
    </row>
    <row r="168" s="14" customFormat="1">
      <c r="A168" s="14"/>
      <c r="B168" s="195"/>
      <c r="C168" s="14"/>
      <c r="D168" s="187" t="s">
        <v>143</v>
      </c>
      <c r="E168" s="196" t="s">
        <v>1</v>
      </c>
      <c r="F168" s="197" t="s">
        <v>442</v>
      </c>
      <c r="G168" s="14"/>
      <c r="H168" s="196" t="s">
        <v>1</v>
      </c>
      <c r="I168" s="198"/>
      <c r="J168" s="14"/>
      <c r="K168" s="14"/>
      <c r="L168" s="195"/>
      <c r="M168" s="199"/>
      <c r="N168" s="200"/>
      <c r="O168" s="200"/>
      <c r="P168" s="200"/>
      <c r="Q168" s="200"/>
      <c r="R168" s="200"/>
      <c r="S168" s="200"/>
      <c r="T168" s="20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6" t="s">
        <v>143</v>
      </c>
      <c r="AU168" s="196" t="s">
        <v>86</v>
      </c>
      <c r="AV168" s="14" t="s">
        <v>84</v>
      </c>
      <c r="AW168" s="14" t="s">
        <v>32</v>
      </c>
      <c r="AX168" s="14" t="s">
        <v>76</v>
      </c>
      <c r="AY168" s="196" t="s">
        <v>135</v>
      </c>
    </row>
    <row r="169" s="13" customFormat="1">
      <c r="A169" s="13"/>
      <c r="B169" s="186"/>
      <c r="C169" s="13"/>
      <c r="D169" s="187" t="s">
        <v>143</v>
      </c>
      <c r="E169" s="188" t="s">
        <v>1</v>
      </c>
      <c r="F169" s="189" t="s">
        <v>455</v>
      </c>
      <c r="G169" s="13"/>
      <c r="H169" s="190">
        <v>56</v>
      </c>
      <c r="I169" s="191"/>
      <c r="J169" s="13"/>
      <c r="K169" s="13"/>
      <c r="L169" s="186"/>
      <c r="M169" s="192"/>
      <c r="N169" s="193"/>
      <c r="O169" s="193"/>
      <c r="P169" s="193"/>
      <c r="Q169" s="193"/>
      <c r="R169" s="193"/>
      <c r="S169" s="193"/>
      <c r="T169" s="19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8" t="s">
        <v>143</v>
      </c>
      <c r="AU169" s="188" t="s">
        <v>86</v>
      </c>
      <c r="AV169" s="13" t="s">
        <v>86</v>
      </c>
      <c r="AW169" s="13" t="s">
        <v>32</v>
      </c>
      <c r="AX169" s="13" t="s">
        <v>76</v>
      </c>
      <c r="AY169" s="188" t="s">
        <v>135</v>
      </c>
    </row>
    <row r="170" s="15" customFormat="1">
      <c r="A170" s="15"/>
      <c r="B170" s="202"/>
      <c r="C170" s="15"/>
      <c r="D170" s="187" t="s">
        <v>143</v>
      </c>
      <c r="E170" s="203" t="s">
        <v>1</v>
      </c>
      <c r="F170" s="204" t="s">
        <v>149</v>
      </c>
      <c r="G170" s="15"/>
      <c r="H170" s="205">
        <v>56</v>
      </c>
      <c r="I170" s="206"/>
      <c r="J170" s="15"/>
      <c r="K170" s="15"/>
      <c r="L170" s="202"/>
      <c r="M170" s="207"/>
      <c r="N170" s="208"/>
      <c r="O170" s="208"/>
      <c r="P170" s="208"/>
      <c r="Q170" s="208"/>
      <c r="R170" s="208"/>
      <c r="S170" s="208"/>
      <c r="T170" s="20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03" t="s">
        <v>143</v>
      </c>
      <c r="AU170" s="203" t="s">
        <v>86</v>
      </c>
      <c r="AV170" s="15" t="s">
        <v>96</v>
      </c>
      <c r="AW170" s="15" t="s">
        <v>32</v>
      </c>
      <c r="AX170" s="15" t="s">
        <v>84</v>
      </c>
      <c r="AY170" s="203" t="s">
        <v>135</v>
      </c>
    </row>
    <row r="171" s="2" customFormat="1" ht="24.15" customHeight="1">
      <c r="A171" s="38"/>
      <c r="B171" s="172"/>
      <c r="C171" s="210" t="s">
        <v>223</v>
      </c>
      <c r="D171" s="210" t="s">
        <v>185</v>
      </c>
      <c r="E171" s="211" t="s">
        <v>288</v>
      </c>
      <c r="F171" s="212" t="s">
        <v>289</v>
      </c>
      <c r="G171" s="213" t="s">
        <v>226</v>
      </c>
      <c r="H171" s="214">
        <v>0.014</v>
      </c>
      <c r="I171" s="215"/>
      <c r="J171" s="216">
        <f>ROUND(I171*H171,2)</f>
        <v>0</v>
      </c>
      <c r="K171" s="212" t="s">
        <v>141</v>
      </c>
      <c r="L171" s="217"/>
      <c r="M171" s="218" t="s">
        <v>1</v>
      </c>
      <c r="N171" s="219" t="s">
        <v>41</v>
      </c>
      <c r="O171" s="77"/>
      <c r="P171" s="182">
        <f>O171*H171</f>
        <v>0</v>
      </c>
      <c r="Q171" s="182">
        <v>1</v>
      </c>
      <c r="R171" s="182">
        <f>Q171*H171</f>
        <v>0.014</v>
      </c>
      <c r="S171" s="182">
        <v>0</v>
      </c>
      <c r="T171" s="18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4" t="s">
        <v>175</v>
      </c>
      <c r="AT171" s="184" t="s">
        <v>185</v>
      </c>
      <c r="AU171" s="184" t="s">
        <v>86</v>
      </c>
      <c r="AY171" s="19" t="s">
        <v>135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84</v>
      </c>
      <c r="BK171" s="185">
        <f>ROUND(I171*H171,2)</f>
        <v>0</v>
      </c>
      <c r="BL171" s="19" t="s">
        <v>96</v>
      </c>
      <c r="BM171" s="184" t="s">
        <v>456</v>
      </c>
    </row>
    <row r="172" s="13" customFormat="1">
      <c r="A172" s="13"/>
      <c r="B172" s="186"/>
      <c r="C172" s="13"/>
      <c r="D172" s="187" t="s">
        <v>143</v>
      </c>
      <c r="E172" s="188" t="s">
        <v>1</v>
      </c>
      <c r="F172" s="189" t="s">
        <v>457</v>
      </c>
      <c r="G172" s="13"/>
      <c r="H172" s="190">
        <v>0.014</v>
      </c>
      <c r="I172" s="191"/>
      <c r="J172" s="13"/>
      <c r="K172" s="13"/>
      <c r="L172" s="186"/>
      <c r="M172" s="192"/>
      <c r="N172" s="193"/>
      <c r="O172" s="193"/>
      <c r="P172" s="193"/>
      <c r="Q172" s="193"/>
      <c r="R172" s="193"/>
      <c r="S172" s="193"/>
      <c r="T172" s="19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8" t="s">
        <v>143</v>
      </c>
      <c r="AU172" s="188" t="s">
        <v>86</v>
      </c>
      <c r="AV172" s="13" t="s">
        <v>86</v>
      </c>
      <c r="AW172" s="13" t="s">
        <v>32</v>
      </c>
      <c r="AX172" s="13" t="s">
        <v>84</v>
      </c>
      <c r="AY172" s="188" t="s">
        <v>135</v>
      </c>
    </row>
    <row r="173" s="2" customFormat="1" ht="24.15" customHeight="1">
      <c r="A173" s="38"/>
      <c r="B173" s="172"/>
      <c r="C173" s="173" t="s">
        <v>234</v>
      </c>
      <c r="D173" s="173" t="s">
        <v>137</v>
      </c>
      <c r="E173" s="174" t="s">
        <v>306</v>
      </c>
      <c r="F173" s="175" t="s">
        <v>307</v>
      </c>
      <c r="G173" s="176" t="s">
        <v>140</v>
      </c>
      <c r="H173" s="177">
        <v>5.7400000000000002</v>
      </c>
      <c r="I173" s="178"/>
      <c r="J173" s="179">
        <f>ROUND(I173*H173,2)</f>
        <v>0</v>
      </c>
      <c r="K173" s="175" t="s">
        <v>141</v>
      </c>
      <c r="L173" s="39"/>
      <c r="M173" s="180" t="s">
        <v>1</v>
      </c>
      <c r="N173" s="181" t="s">
        <v>41</v>
      </c>
      <c r="O173" s="77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4" t="s">
        <v>96</v>
      </c>
      <c r="AT173" s="184" t="s">
        <v>137</v>
      </c>
      <c r="AU173" s="184" t="s">
        <v>86</v>
      </c>
      <c r="AY173" s="19" t="s">
        <v>135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84</v>
      </c>
      <c r="BK173" s="185">
        <f>ROUND(I173*H173,2)</f>
        <v>0</v>
      </c>
      <c r="BL173" s="19" t="s">
        <v>96</v>
      </c>
      <c r="BM173" s="184" t="s">
        <v>458</v>
      </c>
    </row>
    <row r="174" s="14" customFormat="1">
      <c r="A174" s="14"/>
      <c r="B174" s="195"/>
      <c r="C174" s="14"/>
      <c r="D174" s="187" t="s">
        <v>143</v>
      </c>
      <c r="E174" s="196" t="s">
        <v>1</v>
      </c>
      <c r="F174" s="197" t="s">
        <v>314</v>
      </c>
      <c r="G174" s="14"/>
      <c r="H174" s="196" t="s">
        <v>1</v>
      </c>
      <c r="I174" s="198"/>
      <c r="J174" s="14"/>
      <c r="K174" s="14"/>
      <c r="L174" s="195"/>
      <c r="M174" s="199"/>
      <c r="N174" s="200"/>
      <c r="O174" s="200"/>
      <c r="P174" s="200"/>
      <c r="Q174" s="200"/>
      <c r="R174" s="200"/>
      <c r="S174" s="200"/>
      <c r="T174" s="20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6" t="s">
        <v>143</v>
      </c>
      <c r="AU174" s="196" t="s">
        <v>86</v>
      </c>
      <c r="AV174" s="14" t="s">
        <v>84</v>
      </c>
      <c r="AW174" s="14" t="s">
        <v>32</v>
      </c>
      <c r="AX174" s="14" t="s">
        <v>76</v>
      </c>
      <c r="AY174" s="196" t="s">
        <v>135</v>
      </c>
    </row>
    <row r="175" s="14" customFormat="1">
      <c r="A175" s="14"/>
      <c r="B175" s="195"/>
      <c r="C175" s="14"/>
      <c r="D175" s="187" t="s">
        <v>143</v>
      </c>
      <c r="E175" s="196" t="s">
        <v>1</v>
      </c>
      <c r="F175" s="197" t="s">
        <v>442</v>
      </c>
      <c r="G175" s="14"/>
      <c r="H175" s="196" t="s">
        <v>1</v>
      </c>
      <c r="I175" s="198"/>
      <c r="J175" s="14"/>
      <c r="K175" s="14"/>
      <c r="L175" s="195"/>
      <c r="M175" s="199"/>
      <c r="N175" s="200"/>
      <c r="O175" s="200"/>
      <c r="P175" s="200"/>
      <c r="Q175" s="200"/>
      <c r="R175" s="200"/>
      <c r="S175" s="200"/>
      <c r="T175" s="20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6" t="s">
        <v>143</v>
      </c>
      <c r="AU175" s="196" t="s">
        <v>86</v>
      </c>
      <c r="AV175" s="14" t="s">
        <v>84</v>
      </c>
      <c r="AW175" s="14" t="s">
        <v>32</v>
      </c>
      <c r="AX175" s="14" t="s">
        <v>76</v>
      </c>
      <c r="AY175" s="196" t="s">
        <v>135</v>
      </c>
    </row>
    <row r="176" s="13" customFormat="1">
      <c r="A176" s="13"/>
      <c r="B176" s="186"/>
      <c r="C176" s="13"/>
      <c r="D176" s="187" t="s">
        <v>143</v>
      </c>
      <c r="E176" s="188" t="s">
        <v>1</v>
      </c>
      <c r="F176" s="189" t="s">
        <v>459</v>
      </c>
      <c r="G176" s="13"/>
      <c r="H176" s="190">
        <v>5.7400000000000002</v>
      </c>
      <c r="I176" s="191"/>
      <c r="J176" s="13"/>
      <c r="K176" s="13"/>
      <c r="L176" s="186"/>
      <c r="M176" s="192"/>
      <c r="N176" s="193"/>
      <c r="O176" s="193"/>
      <c r="P176" s="193"/>
      <c r="Q176" s="193"/>
      <c r="R176" s="193"/>
      <c r="S176" s="193"/>
      <c r="T176" s="19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8" t="s">
        <v>143</v>
      </c>
      <c r="AU176" s="188" t="s">
        <v>86</v>
      </c>
      <c r="AV176" s="13" t="s">
        <v>86</v>
      </c>
      <c r="AW176" s="13" t="s">
        <v>32</v>
      </c>
      <c r="AX176" s="13" t="s">
        <v>76</v>
      </c>
      <c r="AY176" s="188" t="s">
        <v>135</v>
      </c>
    </row>
    <row r="177" s="15" customFormat="1">
      <c r="A177" s="15"/>
      <c r="B177" s="202"/>
      <c r="C177" s="15"/>
      <c r="D177" s="187" t="s">
        <v>143</v>
      </c>
      <c r="E177" s="203" t="s">
        <v>1</v>
      </c>
      <c r="F177" s="204" t="s">
        <v>149</v>
      </c>
      <c r="G177" s="15"/>
      <c r="H177" s="205">
        <v>5.7400000000000002</v>
      </c>
      <c r="I177" s="206"/>
      <c r="J177" s="15"/>
      <c r="K177" s="15"/>
      <c r="L177" s="202"/>
      <c r="M177" s="207"/>
      <c r="N177" s="208"/>
      <c r="O177" s="208"/>
      <c r="P177" s="208"/>
      <c r="Q177" s="208"/>
      <c r="R177" s="208"/>
      <c r="S177" s="208"/>
      <c r="T177" s="20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3" t="s">
        <v>143</v>
      </c>
      <c r="AU177" s="203" t="s">
        <v>86</v>
      </c>
      <c r="AV177" s="15" t="s">
        <v>96</v>
      </c>
      <c r="AW177" s="15" t="s">
        <v>32</v>
      </c>
      <c r="AX177" s="15" t="s">
        <v>84</v>
      </c>
      <c r="AY177" s="203" t="s">
        <v>135</v>
      </c>
    </row>
    <row r="178" s="2" customFormat="1" ht="24.15" customHeight="1">
      <c r="A178" s="38"/>
      <c r="B178" s="172"/>
      <c r="C178" s="173" t="s">
        <v>239</v>
      </c>
      <c r="D178" s="173" t="s">
        <v>137</v>
      </c>
      <c r="E178" s="174" t="s">
        <v>326</v>
      </c>
      <c r="F178" s="175" t="s">
        <v>327</v>
      </c>
      <c r="G178" s="176" t="s">
        <v>157</v>
      </c>
      <c r="H178" s="177">
        <v>2.8700000000000001</v>
      </c>
      <c r="I178" s="178"/>
      <c r="J178" s="179">
        <f>ROUND(I178*H178,2)</f>
        <v>0</v>
      </c>
      <c r="K178" s="175" t="s">
        <v>141</v>
      </c>
      <c r="L178" s="39"/>
      <c r="M178" s="180" t="s">
        <v>1</v>
      </c>
      <c r="N178" s="181" t="s">
        <v>41</v>
      </c>
      <c r="O178" s="77"/>
      <c r="P178" s="182">
        <f>O178*H178</f>
        <v>0</v>
      </c>
      <c r="Q178" s="182">
        <v>0</v>
      </c>
      <c r="R178" s="182">
        <f>Q178*H178</f>
        <v>0</v>
      </c>
      <c r="S178" s="182">
        <v>2.5</v>
      </c>
      <c r="T178" s="183">
        <f>S178*H178</f>
        <v>7.1750000000000007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4" t="s">
        <v>96</v>
      </c>
      <c r="AT178" s="184" t="s">
        <v>137</v>
      </c>
      <c r="AU178" s="184" t="s">
        <v>86</v>
      </c>
      <c r="AY178" s="19" t="s">
        <v>135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84</v>
      </c>
      <c r="BK178" s="185">
        <f>ROUND(I178*H178,2)</f>
        <v>0</v>
      </c>
      <c r="BL178" s="19" t="s">
        <v>96</v>
      </c>
      <c r="BM178" s="184" t="s">
        <v>460</v>
      </c>
    </row>
    <row r="179" s="14" customFormat="1">
      <c r="A179" s="14"/>
      <c r="B179" s="195"/>
      <c r="C179" s="14"/>
      <c r="D179" s="187" t="s">
        <v>143</v>
      </c>
      <c r="E179" s="196" t="s">
        <v>1</v>
      </c>
      <c r="F179" s="197" t="s">
        <v>442</v>
      </c>
      <c r="G179" s="14"/>
      <c r="H179" s="196" t="s">
        <v>1</v>
      </c>
      <c r="I179" s="198"/>
      <c r="J179" s="14"/>
      <c r="K179" s="14"/>
      <c r="L179" s="195"/>
      <c r="M179" s="199"/>
      <c r="N179" s="200"/>
      <c r="O179" s="200"/>
      <c r="P179" s="200"/>
      <c r="Q179" s="200"/>
      <c r="R179" s="200"/>
      <c r="S179" s="200"/>
      <c r="T179" s="20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6" t="s">
        <v>143</v>
      </c>
      <c r="AU179" s="196" t="s">
        <v>86</v>
      </c>
      <c r="AV179" s="14" t="s">
        <v>84</v>
      </c>
      <c r="AW179" s="14" t="s">
        <v>32</v>
      </c>
      <c r="AX179" s="14" t="s">
        <v>76</v>
      </c>
      <c r="AY179" s="196" t="s">
        <v>135</v>
      </c>
    </row>
    <row r="180" s="13" customFormat="1">
      <c r="A180" s="13"/>
      <c r="B180" s="186"/>
      <c r="C180" s="13"/>
      <c r="D180" s="187" t="s">
        <v>143</v>
      </c>
      <c r="E180" s="188" t="s">
        <v>1</v>
      </c>
      <c r="F180" s="189" t="s">
        <v>461</v>
      </c>
      <c r="G180" s="13"/>
      <c r="H180" s="190">
        <v>2.8700000000000001</v>
      </c>
      <c r="I180" s="191"/>
      <c r="J180" s="13"/>
      <c r="K180" s="13"/>
      <c r="L180" s="186"/>
      <c r="M180" s="192"/>
      <c r="N180" s="193"/>
      <c r="O180" s="193"/>
      <c r="P180" s="193"/>
      <c r="Q180" s="193"/>
      <c r="R180" s="193"/>
      <c r="S180" s="193"/>
      <c r="T180" s="19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8" t="s">
        <v>143</v>
      </c>
      <c r="AU180" s="188" t="s">
        <v>86</v>
      </c>
      <c r="AV180" s="13" t="s">
        <v>86</v>
      </c>
      <c r="AW180" s="13" t="s">
        <v>32</v>
      </c>
      <c r="AX180" s="13" t="s">
        <v>76</v>
      </c>
      <c r="AY180" s="188" t="s">
        <v>135</v>
      </c>
    </row>
    <row r="181" s="15" customFormat="1">
      <c r="A181" s="15"/>
      <c r="B181" s="202"/>
      <c r="C181" s="15"/>
      <c r="D181" s="187" t="s">
        <v>143</v>
      </c>
      <c r="E181" s="203" t="s">
        <v>1</v>
      </c>
      <c r="F181" s="204" t="s">
        <v>149</v>
      </c>
      <c r="G181" s="15"/>
      <c r="H181" s="205">
        <v>2.8700000000000001</v>
      </c>
      <c r="I181" s="206"/>
      <c r="J181" s="15"/>
      <c r="K181" s="15"/>
      <c r="L181" s="202"/>
      <c r="M181" s="207"/>
      <c r="N181" s="208"/>
      <c r="O181" s="208"/>
      <c r="P181" s="208"/>
      <c r="Q181" s="208"/>
      <c r="R181" s="208"/>
      <c r="S181" s="208"/>
      <c r="T181" s="20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03" t="s">
        <v>143</v>
      </c>
      <c r="AU181" s="203" t="s">
        <v>86</v>
      </c>
      <c r="AV181" s="15" t="s">
        <v>96</v>
      </c>
      <c r="AW181" s="15" t="s">
        <v>32</v>
      </c>
      <c r="AX181" s="15" t="s">
        <v>84</v>
      </c>
      <c r="AY181" s="203" t="s">
        <v>135</v>
      </c>
    </row>
    <row r="182" s="2" customFormat="1" ht="24.15" customHeight="1">
      <c r="A182" s="38"/>
      <c r="B182" s="172"/>
      <c r="C182" s="173" t="s">
        <v>244</v>
      </c>
      <c r="D182" s="173" t="s">
        <v>137</v>
      </c>
      <c r="E182" s="174" t="s">
        <v>334</v>
      </c>
      <c r="F182" s="175" t="s">
        <v>335</v>
      </c>
      <c r="G182" s="176" t="s">
        <v>157</v>
      </c>
      <c r="H182" s="177">
        <v>1.1479999999999999</v>
      </c>
      <c r="I182" s="178"/>
      <c r="J182" s="179">
        <f>ROUND(I182*H182,2)</f>
        <v>0</v>
      </c>
      <c r="K182" s="175" t="s">
        <v>141</v>
      </c>
      <c r="L182" s="39"/>
      <c r="M182" s="180" t="s">
        <v>1</v>
      </c>
      <c r="N182" s="181" t="s">
        <v>41</v>
      </c>
      <c r="O182" s="77"/>
      <c r="P182" s="182">
        <f>O182*H182</f>
        <v>0</v>
      </c>
      <c r="Q182" s="182">
        <v>0.50426000000000004</v>
      </c>
      <c r="R182" s="182">
        <f>Q182*H182</f>
        <v>0.57889047999999999</v>
      </c>
      <c r="S182" s="182">
        <v>0</v>
      </c>
      <c r="T182" s="18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4" t="s">
        <v>96</v>
      </c>
      <c r="AT182" s="184" t="s">
        <v>137</v>
      </c>
      <c r="AU182" s="184" t="s">
        <v>86</v>
      </c>
      <c r="AY182" s="19" t="s">
        <v>135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84</v>
      </c>
      <c r="BK182" s="185">
        <f>ROUND(I182*H182,2)</f>
        <v>0</v>
      </c>
      <c r="BL182" s="19" t="s">
        <v>96</v>
      </c>
      <c r="BM182" s="184" t="s">
        <v>462</v>
      </c>
    </row>
    <row r="183" s="14" customFormat="1">
      <c r="A183" s="14"/>
      <c r="B183" s="195"/>
      <c r="C183" s="14"/>
      <c r="D183" s="187" t="s">
        <v>143</v>
      </c>
      <c r="E183" s="196" t="s">
        <v>1</v>
      </c>
      <c r="F183" s="197" t="s">
        <v>442</v>
      </c>
      <c r="G183" s="14"/>
      <c r="H183" s="196" t="s">
        <v>1</v>
      </c>
      <c r="I183" s="198"/>
      <c r="J183" s="14"/>
      <c r="K183" s="14"/>
      <c r="L183" s="195"/>
      <c r="M183" s="199"/>
      <c r="N183" s="200"/>
      <c r="O183" s="200"/>
      <c r="P183" s="200"/>
      <c r="Q183" s="200"/>
      <c r="R183" s="200"/>
      <c r="S183" s="200"/>
      <c r="T183" s="20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6" t="s">
        <v>143</v>
      </c>
      <c r="AU183" s="196" t="s">
        <v>86</v>
      </c>
      <c r="AV183" s="14" t="s">
        <v>84</v>
      </c>
      <c r="AW183" s="14" t="s">
        <v>32</v>
      </c>
      <c r="AX183" s="14" t="s">
        <v>76</v>
      </c>
      <c r="AY183" s="196" t="s">
        <v>135</v>
      </c>
    </row>
    <row r="184" s="13" customFormat="1">
      <c r="A184" s="13"/>
      <c r="B184" s="186"/>
      <c r="C184" s="13"/>
      <c r="D184" s="187" t="s">
        <v>143</v>
      </c>
      <c r="E184" s="188" t="s">
        <v>1</v>
      </c>
      <c r="F184" s="189" t="s">
        <v>463</v>
      </c>
      <c r="G184" s="13"/>
      <c r="H184" s="190">
        <v>1.1479999999999999</v>
      </c>
      <c r="I184" s="191"/>
      <c r="J184" s="13"/>
      <c r="K184" s="13"/>
      <c r="L184" s="186"/>
      <c r="M184" s="192"/>
      <c r="N184" s="193"/>
      <c r="O184" s="193"/>
      <c r="P184" s="193"/>
      <c r="Q184" s="193"/>
      <c r="R184" s="193"/>
      <c r="S184" s="193"/>
      <c r="T184" s="19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8" t="s">
        <v>143</v>
      </c>
      <c r="AU184" s="188" t="s">
        <v>86</v>
      </c>
      <c r="AV184" s="13" t="s">
        <v>86</v>
      </c>
      <c r="AW184" s="13" t="s">
        <v>32</v>
      </c>
      <c r="AX184" s="13" t="s">
        <v>76</v>
      </c>
      <c r="AY184" s="188" t="s">
        <v>135</v>
      </c>
    </row>
    <row r="185" s="15" customFormat="1">
      <c r="A185" s="15"/>
      <c r="B185" s="202"/>
      <c r="C185" s="15"/>
      <c r="D185" s="187" t="s">
        <v>143</v>
      </c>
      <c r="E185" s="203" t="s">
        <v>1</v>
      </c>
      <c r="F185" s="204" t="s">
        <v>149</v>
      </c>
      <c r="G185" s="15"/>
      <c r="H185" s="205">
        <v>1.1479999999999999</v>
      </c>
      <c r="I185" s="206"/>
      <c r="J185" s="15"/>
      <c r="K185" s="15"/>
      <c r="L185" s="202"/>
      <c r="M185" s="207"/>
      <c r="N185" s="208"/>
      <c r="O185" s="208"/>
      <c r="P185" s="208"/>
      <c r="Q185" s="208"/>
      <c r="R185" s="208"/>
      <c r="S185" s="208"/>
      <c r="T185" s="20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03" t="s">
        <v>143</v>
      </c>
      <c r="AU185" s="203" t="s">
        <v>86</v>
      </c>
      <c r="AV185" s="15" t="s">
        <v>96</v>
      </c>
      <c r="AW185" s="15" t="s">
        <v>32</v>
      </c>
      <c r="AX185" s="15" t="s">
        <v>84</v>
      </c>
      <c r="AY185" s="203" t="s">
        <v>135</v>
      </c>
    </row>
    <row r="186" s="2" customFormat="1" ht="21.75" customHeight="1">
      <c r="A186" s="38"/>
      <c r="B186" s="172"/>
      <c r="C186" s="173" t="s">
        <v>250</v>
      </c>
      <c r="D186" s="173" t="s">
        <v>137</v>
      </c>
      <c r="E186" s="174" t="s">
        <v>341</v>
      </c>
      <c r="F186" s="175" t="s">
        <v>342</v>
      </c>
      <c r="G186" s="176" t="s">
        <v>157</v>
      </c>
      <c r="H186" s="177">
        <v>1.1479999999999999</v>
      </c>
      <c r="I186" s="178"/>
      <c r="J186" s="179">
        <f>ROUND(I186*H186,2)</f>
        <v>0</v>
      </c>
      <c r="K186" s="175" t="s">
        <v>1</v>
      </c>
      <c r="L186" s="39"/>
      <c r="M186" s="180" t="s">
        <v>1</v>
      </c>
      <c r="N186" s="181" t="s">
        <v>41</v>
      </c>
      <c r="O186" s="77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4" t="s">
        <v>96</v>
      </c>
      <c r="AT186" s="184" t="s">
        <v>137</v>
      </c>
      <c r="AU186" s="184" t="s">
        <v>86</v>
      </c>
      <c r="AY186" s="19" t="s">
        <v>135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9" t="s">
        <v>84</v>
      </c>
      <c r="BK186" s="185">
        <f>ROUND(I186*H186,2)</f>
        <v>0</v>
      </c>
      <c r="BL186" s="19" t="s">
        <v>96</v>
      </c>
      <c r="BM186" s="184" t="s">
        <v>464</v>
      </c>
    </row>
    <row r="187" s="14" customFormat="1">
      <c r="A187" s="14"/>
      <c r="B187" s="195"/>
      <c r="C187" s="14"/>
      <c r="D187" s="187" t="s">
        <v>143</v>
      </c>
      <c r="E187" s="196" t="s">
        <v>1</v>
      </c>
      <c r="F187" s="197" t="s">
        <v>344</v>
      </c>
      <c r="G187" s="14"/>
      <c r="H187" s="196" t="s">
        <v>1</v>
      </c>
      <c r="I187" s="198"/>
      <c r="J187" s="14"/>
      <c r="K187" s="14"/>
      <c r="L187" s="195"/>
      <c r="M187" s="199"/>
      <c r="N187" s="200"/>
      <c r="O187" s="200"/>
      <c r="P187" s="200"/>
      <c r="Q187" s="200"/>
      <c r="R187" s="200"/>
      <c r="S187" s="200"/>
      <c r="T187" s="20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6" t="s">
        <v>143</v>
      </c>
      <c r="AU187" s="196" t="s">
        <v>86</v>
      </c>
      <c r="AV187" s="14" t="s">
        <v>84</v>
      </c>
      <c r="AW187" s="14" t="s">
        <v>32</v>
      </c>
      <c r="AX187" s="14" t="s">
        <v>76</v>
      </c>
      <c r="AY187" s="196" t="s">
        <v>135</v>
      </c>
    </row>
    <row r="188" s="13" customFormat="1">
      <c r="A188" s="13"/>
      <c r="B188" s="186"/>
      <c r="C188" s="13"/>
      <c r="D188" s="187" t="s">
        <v>143</v>
      </c>
      <c r="E188" s="188" t="s">
        <v>1</v>
      </c>
      <c r="F188" s="189" t="s">
        <v>465</v>
      </c>
      <c r="G188" s="13"/>
      <c r="H188" s="190">
        <v>1.1479999999999999</v>
      </c>
      <c r="I188" s="191"/>
      <c r="J188" s="13"/>
      <c r="K188" s="13"/>
      <c r="L188" s="186"/>
      <c r="M188" s="192"/>
      <c r="N188" s="193"/>
      <c r="O188" s="193"/>
      <c r="P188" s="193"/>
      <c r="Q188" s="193"/>
      <c r="R188" s="193"/>
      <c r="S188" s="193"/>
      <c r="T188" s="19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8" t="s">
        <v>143</v>
      </c>
      <c r="AU188" s="188" t="s">
        <v>86</v>
      </c>
      <c r="AV188" s="13" t="s">
        <v>86</v>
      </c>
      <c r="AW188" s="13" t="s">
        <v>32</v>
      </c>
      <c r="AX188" s="13" t="s">
        <v>84</v>
      </c>
      <c r="AY188" s="188" t="s">
        <v>135</v>
      </c>
    </row>
    <row r="189" s="2" customFormat="1" ht="24.15" customHeight="1">
      <c r="A189" s="38"/>
      <c r="B189" s="172"/>
      <c r="C189" s="173" t="s">
        <v>256</v>
      </c>
      <c r="D189" s="173" t="s">
        <v>137</v>
      </c>
      <c r="E189" s="174" t="s">
        <v>347</v>
      </c>
      <c r="F189" s="175" t="s">
        <v>348</v>
      </c>
      <c r="G189" s="176" t="s">
        <v>157</v>
      </c>
      <c r="H189" s="177">
        <v>1.1479999999999999</v>
      </c>
      <c r="I189" s="178"/>
      <c r="J189" s="179">
        <f>ROUND(I189*H189,2)</f>
        <v>0</v>
      </c>
      <c r="K189" s="175" t="s">
        <v>141</v>
      </c>
      <c r="L189" s="39"/>
      <c r="M189" s="180" t="s">
        <v>1</v>
      </c>
      <c r="N189" s="181" t="s">
        <v>41</v>
      </c>
      <c r="O189" s="77"/>
      <c r="P189" s="182">
        <f>O189*H189</f>
        <v>0</v>
      </c>
      <c r="Q189" s="182">
        <v>0.50375000000000003</v>
      </c>
      <c r="R189" s="182">
        <f>Q189*H189</f>
        <v>0.57830499999999996</v>
      </c>
      <c r="S189" s="182">
        <v>2.5</v>
      </c>
      <c r="T189" s="183">
        <f>S189*H189</f>
        <v>2.8699999999999997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4" t="s">
        <v>96</v>
      </c>
      <c r="AT189" s="184" t="s">
        <v>137</v>
      </c>
      <c r="AU189" s="184" t="s">
        <v>86</v>
      </c>
      <c r="AY189" s="19" t="s">
        <v>135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84</v>
      </c>
      <c r="BK189" s="185">
        <f>ROUND(I189*H189,2)</f>
        <v>0</v>
      </c>
      <c r="BL189" s="19" t="s">
        <v>96</v>
      </c>
      <c r="BM189" s="184" t="s">
        <v>466</v>
      </c>
    </row>
    <row r="190" s="14" customFormat="1">
      <c r="A190" s="14"/>
      <c r="B190" s="195"/>
      <c r="C190" s="14"/>
      <c r="D190" s="187" t="s">
        <v>143</v>
      </c>
      <c r="E190" s="196" t="s">
        <v>1</v>
      </c>
      <c r="F190" s="197" t="s">
        <v>442</v>
      </c>
      <c r="G190" s="14"/>
      <c r="H190" s="196" t="s">
        <v>1</v>
      </c>
      <c r="I190" s="198"/>
      <c r="J190" s="14"/>
      <c r="K190" s="14"/>
      <c r="L190" s="195"/>
      <c r="M190" s="199"/>
      <c r="N190" s="200"/>
      <c r="O190" s="200"/>
      <c r="P190" s="200"/>
      <c r="Q190" s="200"/>
      <c r="R190" s="200"/>
      <c r="S190" s="200"/>
      <c r="T190" s="20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6" t="s">
        <v>143</v>
      </c>
      <c r="AU190" s="196" t="s">
        <v>86</v>
      </c>
      <c r="AV190" s="14" t="s">
        <v>84</v>
      </c>
      <c r="AW190" s="14" t="s">
        <v>32</v>
      </c>
      <c r="AX190" s="14" t="s">
        <v>76</v>
      </c>
      <c r="AY190" s="196" t="s">
        <v>135</v>
      </c>
    </row>
    <row r="191" s="13" customFormat="1">
      <c r="A191" s="13"/>
      <c r="B191" s="186"/>
      <c r="C191" s="13"/>
      <c r="D191" s="187" t="s">
        <v>143</v>
      </c>
      <c r="E191" s="188" t="s">
        <v>1</v>
      </c>
      <c r="F191" s="189" t="s">
        <v>463</v>
      </c>
      <c r="G191" s="13"/>
      <c r="H191" s="190">
        <v>1.1479999999999999</v>
      </c>
      <c r="I191" s="191"/>
      <c r="J191" s="13"/>
      <c r="K191" s="13"/>
      <c r="L191" s="186"/>
      <c r="M191" s="192"/>
      <c r="N191" s="193"/>
      <c r="O191" s="193"/>
      <c r="P191" s="193"/>
      <c r="Q191" s="193"/>
      <c r="R191" s="193"/>
      <c r="S191" s="193"/>
      <c r="T191" s="19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8" t="s">
        <v>143</v>
      </c>
      <c r="AU191" s="188" t="s">
        <v>86</v>
      </c>
      <c r="AV191" s="13" t="s">
        <v>86</v>
      </c>
      <c r="AW191" s="13" t="s">
        <v>32</v>
      </c>
      <c r="AX191" s="13" t="s">
        <v>76</v>
      </c>
      <c r="AY191" s="188" t="s">
        <v>135</v>
      </c>
    </row>
    <row r="192" s="15" customFormat="1">
      <c r="A192" s="15"/>
      <c r="B192" s="202"/>
      <c r="C192" s="15"/>
      <c r="D192" s="187" t="s">
        <v>143</v>
      </c>
      <c r="E192" s="203" t="s">
        <v>1</v>
      </c>
      <c r="F192" s="204" t="s">
        <v>149</v>
      </c>
      <c r="G192" s="15"/>
      <c r="H192" s="205">
        <v>1.1479999999999999</v>
      </c>
      <c r="I192" s="206"/>
      <c r="J192" s="15"/>
      <c r="K192" s="15"/>
      <c r="L192" s="202"/>
      <c r="M192" s="207"/>
      <c r="N192" s="208"/>
      <c r="O192" s="208"/>
      <c r="P192" s="208"/>
      <c r="Q192" s="208"/>
      <c r="R192" s="208"/>
      <c r="S192" s="208"/>
      <c r="T192" s="20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3" t="s">
        <v>143</v>
      </c>
      <c r="AU192" s="203" t="s">
        <v>86</v>
      </c>
      <c r="AV192" s="15" t="s">
        <v>96</v>
      </c>
      <c r="AW192" s="15" t="s">
        <v>32</v>
      </c>
      <c r="AX192" s="15" t="s">
        <v>84</v>
      </c>
      <c r="AY192" s="203" t="s">
        <v>135</v>
      </c>
    </row>
    <row r="193" s="2" customFormat="1" ht="24.15" customHeight="1">
      <c r="A193" s="38"/>
      <c r="B193" s="172"/>
      <c r="C193" s="173" t="s">
        <v>7</v>
      </c>
      <c r="D193" s="173" t="s">
        <v>137</v>
      </c>
      <c r="E193" s="174" t="s">
        <v>354</v>
      </c>
      <c r="F193" s="175" t="s">
        <v>355</v>
      </c>
      <c r="G193" s="176" t="s">
        <v>140</v>
      </c>
      <c r="H193" s="177">
        <v>5.7400000000000002</v>
      </c>
      <c r="I193" s="178"/>
      <c r="J193" s="179">
        <f>ROUND(I193*H193,2)</f>
        <v>0</v>
      </c>
      <c r="K193" s="175" t="s">
        <v>141</v>
      </c>
      <c r="L193" s="39"/>
      <c r="M193" s="180" t="s">
        <v>1</v>
      </c>
      <c r="N193" s="181" t="s">
        <v>41</v>
      </c>
      <c r="O193" s="77"/>
      <c r="P193" s="182">
        <f>O193*H193</f>
        <v>0</v>
      </c>
      <c r="Q193" s="182">
        <v>0.078159999999999993</v>
      </c>
      <c r="R193" s="182">
        <f>Q193*H193</f>
        <v>0.44863839999999999</v>
      </c>
      <c r="S193" s="182">
        <v>0</v>
      </c>
      <c r="T193" s="18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4" t="s">
        <v>96</v>
      </c>
      <c r="AT193" s="184" t="s">
        <v>137</v>
      </c>
      <c r="AU193" s="184" t="s">
        <v>86</v>
      </c>
      <c r="AY193" s="19" t="s">
        <v>135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84</v>
      </c>
      <c r="BK193" s="185">
        <f>ROUND(I193*H193,2)</f>
        <v>0</v>
      </c>
      <c r="BL193" s="19" t="s">
        <v>96</v>
      </c>
      <c r="BM193" s="184" t="s">
        <v>467</v>
      </c>
    </row>
    <row r="194" s="14" customFormat="1">
      <c r="A194" s="14"/>
      <c r="B194" s="195"/>
      <c r="C194" s="14"/>
      <c r="D194" s="187" t="s">
        <v>143</v>
      </c>
      <c r="E194" s="196" t="s">
        <v>1</v>
      </c>
      <c r="F194" s="197" t="s">
        <v>442</v>
      </c>
      <c r="G194" s="14"/>
      <c r="H194" s="196" t="s">
        <v>1</v>
      </c>
      <c r="I194" s="198"/>
      <c r="J194" s="14"/>
      <c r="K194" s="14"/>
      <c r="L194" s="195"/>
      <c r="M194" s="199"/>
      <c r="N194" s="200"/>
      <c r="O194" s="200"/>
      <c r="P194" s="200"/>
      <c r="Q194" s="200"/>
      <c r="R194" s="200"/>
      <c r="S194" s="200"/>
      <c r="T194" s="20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6" t="s">
        <v>143</v>
      </c>
      <c r="AU194" s="196" t="s">
        <v>86</v>
      </c>
      <c r="AV194" s="14" t="s">
        <v>84</v>
      </c>
      <c r="AW194" s="14" t="s">
        <v>32</v>
      </c>
      <c r="AX194" s="14" t="s">
        <v>76</v>
      </c>
      <c r="AY194" s="196" t="s">
        <v>135</v>
      </c>
    </row>
    <row r="195" s="13" customFormat="1">
      <c r="A195" s="13"/>
      <c r="B195" s="186"/>
      <c r="C195" s="13"/>
      <c r="D195" s="187" t="s">
        <v>143</v>
      </c>
      <c r="E195" s="188" t="s">
        <v>1</v>
      </c>
      <c r="F195" s="189" t="s">
        <v>459</v>
      </c>
      <c r="G195" s="13"/>
      <c r="H195" s="190">
        <v>5.7400000000000002</v>
      </c>
      <c r="I195" s="191"/>
      <c r="J195" s="13"/>
      <c r="K195" s="13"/>
      <c r="L195" s="186"/>
      <c r="M195" s="192"/>
      <c r="N195" s="193"/>
      <c r="O195" s="193"/>
      <c r="P195" s="193"/>
      <c r="Q195" s="193"/>
      <c r="R195" s="193"/>
      <c r="S195" s="193"/>
      <c r="T195" s="19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8" t="s">
        <v>143</v>
      </c>
      <c r="AU195" s="188" t="s">
        <v>86</v>
      </c>
      <c r="AV195" s="13" t="s">
        <v>86</v>
      </c>
      <c r="AW195" s="13" t="s">
        <v>32</v>
      </c>
      <c r="AX195" s="13" t="s">
        <v>76</v>
      </c>
      <c r="AY195" s="188" t="s">
        <v>135</v>
      </c>
    </row>
    <row r="196" s="15" customFormat="1">
      <c r="A196" s="15"/>
      <c r="B196" s="202"/>
      <c r="C196" s="15"/>
      <c r="D196" s="187" t="s">
        <v>143</v>
      </c>
      <c r="E196" s="203" t="s">
        <v>1</v>
      </c>
      <c r="F196" s="204" t="s">
        <v>149</v>
      </c>
      <c r="G196" s="15"/>
      <c r="H196" s="205">
        <v>5.7400000000000002</v>
      </c>
      <c r="I196" s="206"/>
      <c r="J196" s="15"/>
      <c r="K196" s="15"/>
      <c r="L196" s="202"/>
      <c r="M196" s="207"/>
      <c r="N196" s="208"/>
      <c r="O196" s="208"/>
      <c r="P196" s="208"/>
      <c r="Q196" s="208"/>
      <c r="R196" s="208"/>
      <c r="S196" s="208"/>
      <c r="T196" s="20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03" t="s">
        <v>143</v>
      </c>
      <c r="AU196" s="203" t="s">
        <v>86</v>
      </c>
      <c r="AV196" s="15" t="s">
        <v>96</v>
      </c>
      <c r="AW196" s="15" t="s">
        <v>32</v>
      </c>
      <c r="AX196" s="15" t="s">
        <v>84</v>
      </c>
      <c r="AY196" s="203" t="s">
        <v>135</v>
      </c>
    </row>
    <row r="197" s="12" customFormat="1" ht="22.8" customHeight="1">
      <c r="A197" s="12"/>
      <c r="B197" s="159"/>
      <c r="C197" s="12"/>
      <c r="D197" s="160" t="s">
        <v>75</v>
      </c>
      <c r="E197" s="170" t="s">
        <v>369</v>
      </c>
      <c r="F197" s="170" t="s">
        <v>370</v>
      </c>
      <c r="G197" s="12"/>
      <c r="H197" s="12"/>
      <c r="I197" s="162"/>
      <c r="J197" s="171">
        <f>BK197</f>
        <v>0</v>
      </c>
      <c r="K197" s="12"/>
      <c r="L197" s="159"/>
      <c r="M197" s="164"/>
      <c r="N197" s="165"/>
      <c r="O197" s="165"/>
      <c r="P197" s="166">
        <f>SUM(P198:P201)</f>
        <v>0</v>
      </c>
      <c r="Q197" s="165"/>
      <c r="R197" s="166">
        <f>SUM(R198:R201)</f>
        <v>0</v>
      </c>
      <c r="S197" s="165"/>
      <c r="T197" s="167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60" t="s">
        <v>84</v>
      </c>
      <c r="AT197" s="168" t="s">
        <v>75</v>
      </c>
      <c r="AU197" s="168" t="s">
        <v>84</v>
      </c>
      <c r="AY197" s="160" t="s">
        <v>135</v>
      </c>
      <c r="BK197" s="169">
        <f>SUM(BK198:BK201)</f>
        <v>0</v>
      </c>
    </row>
    <row r="198" s="2" customFormat="1" ht="24.15" customHeight="1">
      <c r="A198" s="38"/>
      <c r="B198" s="172"/>
      <c r="C198" s="173" t="s">
        <v>264</v>
      </c>
      <c r="D198" s="173" t="s">
        <v>137</v>
      </c>
      <c r="E198" s="174" t="s">
        <v>372</v>
      </c>
      <c r="F198" s="175" t="s">
        <v>373</v>
      </c>
      <c r="G198" s="176" t="s">
        <v>226</v>
      </c>
      <c r="H198" s="177">
        <v>10.045</v>
      </c>
      <c r="I198" s="178"/>
      <c r="J198" s="179">
        <f>ROUND(I198*H198,2)</f>
        <v>0</v>
      </c>
      <c r="K198" s="175" t="s">
        <v>141</v>
      </c>
      <c r="L198" s="39"/>
      <c r="M198" s="180" t="s">
        <v>1</v>
      </c>
      <c r="N198" s="181" t="s">
        <v>41</v>
      </c>
      <c r="O198" s="77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4" t="s">
        <v>96</v>
      </c>
      <c r="AT198" s="184" t="s">
        <v>137</v>
      </c>
      <c r="AU198" s="184" t="s">
        <v>86</v>
      </c>
      <c r="AY198" s="19" t="s">
        <v>135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9" t="s">
        <v>84</v>
      </c>
      <c r="BK198" s="185">
        <f>ROUND(I198*H198,2)</f>
        <v>0</v>
      </c>
      <c r="BL198" s="19" t="s">
        <v>96</v>
      </c>
      <c r="BM198" s="184" t="s">
        <v>468</v>
      </c>
    </row>
    <row r="199" s="2" customFormat="1" ht="24.15" customHeight="1">
      <c r="A199" s="38"/>
      <c r="B199" s="172"/>
      <c r="C199" s="173" t="s">
        <v>274</v>
      </c>
      <c r="D199" s="173" t="s">
        <v>137</v>
      </c>
      <c r="E199" s="174" t="s">
        <v>376</v>
      </c>
      <c r="F199" s="175" t="s">
        <v>377</v>
      </c>
      <c r="G199" s="176" t="s">
        <v>226</v>
      </c>
      <c r="H199" s="177">
        <v>50.225000000000001</v>
      </c>
      <c r="I199" s="178"/>
      <c r="J199" s="179">
        <f>ROUND(I199*H199,2)</f>
        <v>0</v>
      </c>
      <c r="K199" s="175" t="s">
        <v>141</v>
      </c>
      <c r="L199" s="39"/>
      <c r="M199" s="180" t="s">
        <v>1</v>
      </c>
      <c r="N199" s="181" t="s">
        <v>41</v>
      </c>
      <c r="O199" s="77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4" t="s">
        <v>96</v>
      </c>
      <c r="AT199" s="184" t="s">
        <v>137</v>
      </c>
      <c r="AU199" s="184" t="s">
        <v>86</v>
      </c>
      <c r="AY199" s="19" t="s">
        <v>135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9" t="s">
        <v>84</v>
      </c>
      <c r="BK199" s="185">
        <f>ROUND(I199*H199,2)</f>
        <v>0</v>
      </c>
      <c r="BL199" s="19" t="s">
        <v>96</v>
      </c>
      <c r="BM199" s="184" t="s">
        <v>469</v>
      </c>
    </row>
    <row r="200" s="13" customFormat="1">
      <c r="A200" s="13"/>
      <c r="B200" s="186"/>
      <c r="C200" s="13"/>
      <c r="D200" s="187" t="s">
        <v>143</v>
      </c>
      <c r="E200" s="13"/>
      <c r="F200" s="189" t="s">
        <v>470</v>
      </c>
      <c r="G200" s="13"/>
      <c r="H200" s="190">
        <v>50.225000000000001</v>
      </c>
      <c r="I200" s="191"/>
      <c r="J200" s="13"/>
      <c r="K200" s="13"/>
      <c r="L200" s="186"/>
      <c r="M200" s="192"/>
      <c r="N200" s="193"/>
      <c r="O200" s="193"/>
      <c r="P200" s="193"/>
      <c r="Q200" s="193"/>
      <c r="R200" s="193"/>
      <c r="S200" s="193"/>
      <c r="T200" s="19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8" t="s">
        <v>143</v>
      </c>
      <c r="AU200" s="188" t="s">
        <v>86</v>
      </c>
      <c r="AV200" s="13" t="s">
        <v>86</v>
      </c>
      <c r="AW200" s="13" t="s">
        <v>3</v>
      </c>
      <c r="AX200" s="13" t="s">
        <v>84</v>
      </c>
      <c r="AY200" s="188" t="s">
        <v>135</v>
      </c>
    </row>
    <row r="201" s="2" customFormat="1" ht="33" customHeight="1">
      <c r="A201" s="38"/>
      <c r="B201" s="172"/>
      <c r="C201" s="173" t="s">
        <v>278</v>
      </c>
      <c r="D201" s="173" t="s">
        <v>137</v>
      </c>
      <c r="E201" s="174" t="s">
        <v>381</v>
      </c>
      <c r="F201" s="175" t="s">
        <v>382</v>
      </c>
      <c r="G201" s="176" t="s">
        <v>226</v>
      </c>
      <c r="H201" s="177">
        <v>10.045</v>
      </c>
      <c r="I201" s="178"/>
      <c r="J201" s="179">
        <f>ROUND(I201*H201,2)</f>
        <v>0</v>
      </c>
      <c r="K201" s="175" t="s">
        <v>141</v>
      </c>
      <c r="L201" s="39"/>
      <c r="M201" s="180" t="s">
        <v>1</v>
      </c>
      <c r="N201" s="181" t="s">
        <v>41</v>
      </c>
      <c r="O201" s="77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84" t="s">
        <v>96</v>
      </c>
      <c r="AT201" s="184" t="s">
        <v>137</v>
      </c>
      <c r="AU201" s="184" t="s">
        <v>86</v>
      </c>
      <c r="AY201" s="19" t="s">
        <v>135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9" t="s">
        <v>84</v>
      </c>
      <c r="BK201" s="185">
        <f>ROUND(I201*H201,2)</f>
        <v>0</v>
      </c>
      <c r="BL201" s="19" t="s">
        <v>96</v>
      </c>
      <c r="BM201" s="184" t="s">
        <v>471</v>
      </c>
    </row>
    <row r="202" s="12" customFormat="1" ht="25.92" customHeight="1">
      <c r="A202" s="12"/>
      <c r="B202" s="159"/>
      <c r="C202" s="12"/>
      <c r="D202" s="160" t="s">
        <v>75</v>
      </c>
      <c r="E202" s="161" t="s">
        <v>411</v>
      </c>
      <c r="F202" s="161" t="s">
        <v>412</v>
      </c>
      <c r="G202" s="12"/>
      <c r="H202" s="12"/>
      <c r="I202" s="162"/>
      <c r="J202" s="163">
        <f>BK202</f>
        <v>0</v>
      </c>
      <c r="K202" s="12"/>
      <c r="L202" s="159"/>
      <c r="M202" s="164"/>
      <c r="N202" s="165"/>
      <c r="O202" s="165"/>
      <c r="P202" s="166">
        <f>P203+P205+P207</f>
        <v>0</v>
      </c>
      <c r="Q202" s="165"/>
      <c r="R202" s="166">
        <f>R203+R205+R207</f>
        <v>0</v>
      </c>
      <c r="S202" s="165"/>
      <c r="T202" s="167">
        <f>T203+T205+T207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0" t="s">
        <v>161</v>
      </c>
      <c r="AT202" s="168" t="s">
        <v>75</v>
      </c>
      <c r="AU202" s="168" t="s">
        <v>76</v>
      </c>
      <c r="AY202" s="160" t="s">
        <v>135</v>
      </c>
      <c r="BK202" s="169">
        <f>BK203+BK205+BK207</f>
        <v>0</v>
      </c>
    </row>
    <row r="203" s="12" customFormat="1" ht="22.8" customHeight="1">
      <c r="A203" s="12"/>
      <c r="B203" s="159"/>
      <c r="C203" s="12"/>
      <c r="D203" s="160" t="s">
        <v>75</v>
      </c>
      <c r="E203" s="170" t="s">
        <v>413</v>
      </c>
      <c r="F203" s="170" t="s">
        <v>414</v>
      </c>
      <c r="G203" s="12"/>
      <c r="H203" s="12"/>
      <c r="I203" s="162"/>
      <c r="J203" s="171">
        <f>BK203</f>
        <v>0</v>
      </c>
      <c r="K203" s="12"/>
      <c r="L203" s="159"/>
      <c r="M203" s="164"/>
      <c r="N203" s="165"/>
      <c r="O203" s="165"/>
      <c r="P203" s="166">
        <f>P204</f>
        <v>0</v>
      </c>
      <c r="Q203" s="165"/>
      <c r="R203" s="166">
        <f>R204</f>
        <v>0</v>
      </c>
      <c r="S203" s="165"/>
      <c r="T203" s="167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0" t="s">
        <v>161</v>
      </c>
      <c r="AT203" s="168" t="s">
        <v>75</v>
      </c>
      <c r="AU203" s="168" t="s">
        <v>84</v>
      </c>
      <c r="AY203" s="160" t="s">
        <v>135</v>
      </c>
      <c r="BK203" s="169">
        <f>BK204</f>
        <v>0</v>
      </c>
    </row>
    <row r="204" s="2" customFormat="1" ht="16.5" customHeight="1">
      <c r="A204" s="38"/>
      <c r="B204" s="172"/>
      <c r="C204" s="173" t="s">
        <v>287</v>
      </c>
      <c r="D204" s="173" t="s">
        <v>137</v>
      </c>
      <c r="E204" s="174" t="s">
        <v>416</v>
      </c>
      <c r="F204" s="175" t="s">
        <v>417</v>
      </c>
      <c r="G204" s="176" t="s">
        <v>367</v>
      </c>
      <c r="H204" s="177">
        <v>1</v>
      </c>
      <c r="I204" s="178"/>
      <c r="J204" s="179">
        <f>ROUND(I204*H204,2)</f>
        <v>0</v>
      </c>
      <c r="K204" s="175" t="s">
        <v>141</v>
      </c>
      <c r="L204" s="39"/>
      <c r="M204" s="180" t="s">
        <v>1</v>
      </c>
      <c r="N204" s="181" t="s">
        <v>41</v>
      </c>
      <c r="O204" s="77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4" t="s">
        <v>418</v>
      </c>
      <c r="AT204" s="184" t="s">
        <v>137</v>
      </c>
      <c r="AU204" s="184" t="s">
        <v>86</v>
      </c>
      <c r="AY204" s="19" t="s">
        <v>135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84</v>
      </c>
      <c r="BK204" s="185">
        <f>ROUND(I204*H204,2)</f>
        <v>0</v>
      </c>
      <c r="BL204" s="19" t="s">
        <v>418</v>
      </c>
      <c r="BM204" s="184" t="s">
        <v>472</v>
      </c>
    </row>
    <row r="205" s="12" customFormat="1" ht="22.8" customHeight="1">
      <c r="A205" s="12"/>
      <c r="B205" s="159"/>
      <c r="C205" s="12"/>
      <c r="D205" s="160" t="s">
        <v>75</v>
      </c>
      <c r="E205" s="170" t="s">
        <v>420</v>
      </c>
      <c r="F205" s="170" t="s">
        <v>421</v>
      </c>
      <c r="G205" s="12"/>
      <c r="H205" s="12"/>
      <c r="I205" s="162"/>
      <c r="J205" s="171">
        <f>BK205</f>
        <v>0</v>
      </c>
      <c r="K205" s="12"/>
      <c r="L205" s="159"/>
      <c r="M205" s="164"/>
      <c r="N205" s="165"/>
      <c r="O205" s="165"/>
      <c r="P205" s="166">
        <f>P206</f>
        <v>0</v>
      </c>
      <c r="Q205" s="165"/>
      <c r="R205" s="166">
        <f>R206</f>
        <v>0</v>
      </c>
      <c r="S205" s="165"/>
      <c r="T205" s="167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60" t="s">
        <v>161</v>
      </c>
      <c r="AT205" s="168" t="s">
        <v>75</v>
      </c>
      <c r="AU205" s="168" t="s">
        <v>84</v>
      </c>
      <c r="AY205" s="160" t="s">
        <v>135</v>
      </c>
      <c r="BK205" s="169">
        <f>BK206</f>
        <v>0</v>
      </c>
    </row>
    <row r="206" s="2" customFormat="1" ht="16.5" customHeight="1">
      <c r="A206" s="38"/>
      <c r="B206" s="172"/>
      <c r="C206" s="173" t="s">
        <v>292</v>
      </c>
      <c r="D206" s="173" t="s">
        <v>137</v>
      </c>
      <c r="E206" s="174" t="s">
        <v>423</v>
      </c>
      <c r="F206" s="175" t="s">
        <v>421</v>
      </c>
      <c r="G206" s="176" t="s">
        <v>367</v>
      </c>
      <c r="H206" s="177">
        <v>1</v>
      </c>
      <c r="I206" s="178"/>
      <c r="J206" s="179">
        <f>ROUND(I206*H206,2)</f>
        <v>0</v>
      </c>
      <c r="K206" s="175" t="s">
        <v>141</v>
      </c>
      <c r="L206" s="39"/>
      <c r="M206" s="180" t="s">
        <v>1</v>
      </c>
      <c r="N206" s="181" t="s">
        <v>41</v>
      </c>
      <c r="O206" s="77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4" t="s">
        <v>418</v>
      </c>
      <c r="AT206" s="184" t="s">
        <v>137</v>
      </c>
      <c r="AU206" s="184" t="s">
        <v>86</v>
      </c>
      <c r="AY206" s="19" t="s">
        <v>135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9" t="s">
        <v>84</v>
      </c>
      <c r="BK206" s="185">
        <f>ROUND(I206*H206,2)</f>
        <v>0</v>
      </c>
      <c r="BL206" s="19" t="s">
        <v>418</v>
      </c>
      <c r="BM206" s="184" t="s">
        <v>473</v>
      </c>
    </row>
    <row r="207" s="12" customFormat="1" ht="22.8" customHeight="1">
      <c r="A207" s="12"/>
      <c r="B207" s="159"/>
      <c r="C207" s="12"/>
      <c r="D207" s="160" t="s">
        <v>75</v>
      </c>
      <c r="E207" s="170" t="s">
        <v>425</v>
      </c>
      <c r="F207" s="170" t="s">
        <v>426</v>
      </c>
      <c r="G207" s="12"/>
      <c r="H207" s="12"/>
      <c r="I207" s="162"/>
      <c r="J207" s="171">
        <f>BK207</f>
        <v>0</v>
      </c>
      <c r="K207" s="12"/>
      <c r="L207" s="159"/>
      <c r="M207" s="164"/>
      <c r="N207" s="165"/>
      <c r="O207" s="165"/>
      <c r="P207" s="166">
        <f>P208</f>
        <v>0</v>
      </c>
      <c r="Q207" s="165"/>
      <c r="R207" s="166">
        <f>R208</f>
        <v>0</v>
      </c>
      <c r="S207" s="165"/>
      <c r="T207" s="167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0" t="s">
        <v>161</v>
      </c>
      <c r="AT207" s="168" t="s">
        <v>75</v>
      </c>
      <c r="AU207" s="168" t="s">
        <v>84</v>
      </c>
      <c r="AY207" s="160" t="s">
        <v>135</v>
      </c>
      <c r="BK207" s="169">
        <f>BK208</f>
        <v>0</v>
      </c>
    </row>
    <row r="208" s="2" customFormat="1" ht="16.5" customHeight="1">
      <c r="A208" s="38"/>
      <c r="B208" s="172"/>
      <c r="C208" s="173" t="s">
        <v>296</v>
      </c>
      <c r="D208" s="173" t="s">
        <v>137</v>
      </c>
      <c r="E208" s="174" t="s">
        <v>428</v>
      </c>
      <c r="F208" s="175" t="s">
        <v>426</v>
      </c>
      <c r="G208" s="176" t="s">
        <v>367</v>
      </c>
      <c r="H208" s="177">
        <v>1</v>
      </c>
      <c r="I208" s="178"/>
      <c r="J208" s="179">
        <f>ROUND(I208*H208,2)</f>
        <v>0</v>
      </c>
      <c r="K208" s="175" t="s">
        <v>141</v>
      </c>
      <c r="L208" s="39"/>
      <c r="M208" s="233" t="s">
        <v>1</v>
      </c>
      <c r="N208" s="234" t="s">
        <v>41</v>
      </c>
      <c r="O208" s="235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84" t="s">
        <v>418</v>
      </c>
      <c r="AT208" s="184" t="s">
        <v>137</v>
      </c>
      <c r="AU208" s="184" t="s">
        <v>86</v>
      </c>
      <c r="AY208" s="19" t="s">
        <v>135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9" t="s">
        <v>84</v>
      </c>
      <c r="BK208" s="185">
        <f>ROUND(I208*H208,2)</f>
        <v>0</v>
      </c>
      <c r="BL208" s="19" t="s">
        <v>418</v>
      </c>
      <c r="BM208" s="184" t="s">
        <v>474</v>
      </c>
    </row>
    <row r="209" s="2" customFormat="1" ht="6.96" customHeight="1">
      <c r="A209" s="38"/>
      <c r="B209" s="60"/>
      <c r="C209" s="61"/>
      <c r="D209" s="61"/>
      <c r="E209" s="61"/>
      <c r="F209" s="61"/>
      <c r="G209" s="61"/>
      <c r="H209" s="61"/>
      <c r="I209" s="61"/>
      <c r="J209" s="61"/>
      <c r="K209" s="61"/>
      <c r="L209" s="39"/>
      <c r="M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</sheetData>
  <autoFilter ref="C124:K20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475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22</v>
      </c>
      <c r="D7" s="69" t="str">
        <f>'Rekapitulace stavby'!AN8</f>
        <v>20. 5. 2024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49"/>
      <c r="B9" s="150"/>
      <c r="C9" s="151" t="s">
        <v>57</v>
      </c>
      <c r="D9" s="152" t="s">
        <v>58</v>
      </c>
      <c r="E9" s="152" t="s">
        <v>122</v>
      </c>
      <c r="F9" s="153" t="s">
        <v>476</v>
      </c>
      <c r="G9" s="149"/>
      <c r="H9" s="150"/>
    </row>
    <row r="10" s="2" customFormat="1" ht="26.4" customHeight="1">
      <c r="A10" s="38"/>
      <c r="B10" s="39"/>
      <c r="C10" s="238" t="s">
        <v>477</v>
      </c>
      <c r="D10" s="238" t="s">
        <v>82</v>
      </c>
      <c r="E10" s="38"/>
      <c r="F10" s="38"/>
      <c r="G10" s="38"/>
      <c r="H10" s="39"/>
    </row>
    <row r="11" s="2" customFormat="1" ht="16.8" customHeight="1">
      <c r="A11" s="38"/>
      <c r="B11" s="39"/>
      <c r="C11" s="239" t="s">
        <v>92</v>
      </c>
      <c r="D11" s="240" t="s">
        <v>1</v>
      </c>
      <c r="E11" s="241" t="s">
        <v>1</v>
      </c>
      <c r="F11" s="242">
        <v>4.5</v>
      </c>
      <c r="G11" s="38"/>
      <c r="H11" s="39"/>
    </row>
    <row r="12" s="2" customFormat="1" ht="16.8" customHeight="1">
      <c r="A12" s="38"/>
      <c r="B12" s="39"/>
      <c r="C12" s="243" t="s">
        <v>1</v>
      </c>
      <c r="D12" s="243" t="s">
        <v>148</v>
      </c>
      <c r="E12" s="19" t="s">
        <v>1</v>
      </c>
      <c r="F12" s="244">
        <v>0</v>
      </c>
      <c r="G12" s="38"/>
      <c r="H12" s="39"/>
    </row>
    <row r="13" s="2" customFormat="1" ht="16.8" customHeight="1">
      <c r="A13" s="38"/>
      <c r="B13" s="39"/>
      <c r="C13" s="243" t="s">
        <v>1</v>
      </c>
      <c r="D13" s="243" t="s">
        <v>93</v>
      </c>
      <c r="E13" s="19" t="s">
        <v>1</v>
      </c>
      <c r="F13" s="244">
        <v>4.5</v>
      </c>
      <c r="G13" s="38"/>
      <c r="H13" s="39"/>
    </row>
    <row r="14" s="2" customFormat="1" ht="16.8" customHeight="1">
      <c r="A14" s="38"/>
      <c r="B14" s="39"/>
      <c r="C14" s="243" t="s">
        <v>92</v>
      </c>
      <c r="D14" s="243" t="s">
        <v>149</v>
      </c>
      <c r="E14" s="19" t="s">
        <v>1</v>
      </c>
      <c r="F14" s="244">
        <v>4.5</v>
      </c>
      <c r="G14" s="38"/>
      <c r="H14" s="39"/>
    </row>
    <row r="15" s="2" customFormat="1" ht="16.8" customHeight="1">
      <c r="A15" s="38"/>
      <c r="B15" s="39"/>
      <c r="C15" s="245" t="s">
        <v>478</v>
      </c>
      <c r="D15" s="38"/>
      <c r="E15" s="38"/>
      <c r="F15" s="38"/>
      <c r="G15" s="38"/>
      <c r="H15" s="39"/>
    </row>
    <row r="16" s="2" customFormat="1" ht="16.8" customHeight="1">
      <c r="A16" s="38"/>
      <c r="B16" s="39"/>
      <c r="C16" s="243" t="s">
        <v>145</v>
      </c>
      <c r="D16" s="243" t="s">
        <v>146</v>
      </c>
      <c r="E16" s="19" t="s">
        <v>140</v>
      </c>
      <c r="F16" s="244">
        <v>4.5</v>
      </c>
      <c r="G16" s="38"/>
      <c r="H16" s="39"/>
    </row>
    <row r="17" s="2" customFormat="1" ht="16.8" customHeight="1">
      <c r="A17" s="38"/>
      <c r="B17" s="39"/>
      <c r="C17" s="243" t="s">
        <v>155</v>
      </c>
      <c r="D17" s="243" t="s">
        <v>156</v>
      </c>
      <c r="E17" s="19" t="s">
        <v>157</v>
      </c>
      <c r="F17" s="244">
        <v>2.125</v>
      </c>
      <c r="G17" s="38"/>
      <c r="H17" s="39"/>
    </row>
    <row r="18" s="2" customFormat="1" ht="16.8" customHeight="1">
      <c r="A18" s="38"/>
      <c r="B18" s="39"/>
      <c r="C18" s="243" t="s">
        <v>235</v>
      </c>
      <c r="D18" s="243" t="s">
        <v>236</v>
      </c>
      <c r="E18" s="19" t="s">
        <v>140</v>
      </c>
      <c r="F18" s="244">
        <v>8.5</v>
      </c>
      <c r="G18" s="38"/>
      <c r="H18" s="39"/>
    </row>
    <row r="19" s="2" customFormat="1" ht="16.8" customHeight="1">
      <c r="A19" s="38"/>
      <c r="B19" s="39"/>
      <c r="C19" s="243" t="s">
        <v>240</v>
      </c>
      <c r="D19" s="243" t="s">
        <v>241</v>
      </c>
      <c r="E19" s="19" t="s">
        <v>140</v>
      </c>
      <c r="F19" s="244">
        <v>4.5</v>
      </c>
      <c r="G19" s="38"/>
      <c r="H19" s="39"/>
    </row>
    <row r="20" s="2" customFormat="1" ht="16.8" customHeight="1">
      <c r="A20" s="38"/>
      <c r="B20" s="39"/>
      <c r="C20" s="243" t="s">
        <v>297</v>
      </c>
      <c r="D20" s="243" t="s">
        <v>298</v>
      </c>
      <c r="E20" s="19" t="s">
        <v>140</v>
      </c>
      <c r="F20" s="244">
        <v>4.5</v>
      </c>
      <c r="G20" s="38"/>
      <c r="H20" s="39"/>
    </row>
    <row r="21" s="2" customFormat="1" ht="16.8" customHeight="1">
      <c r="A21" s="38"/>
      <c r="B21" s="39"/>
      <c r="C21" s="239" t="s">
        <v>95</v>
      </c>
      <c r="D21" s="240" t="s">
        <v>1</v>
      </c>
      <c r="E21" s="241" t="s">
        <v>1</v>
      </c>
      <c r="F21" s="242">
        <v>4</v>
      </c>
      <c r="G21" s="38"/>
      <c r="H21" s="39"/>
    </row>
    <row r="22" s="2" customFormat="1" ht="16.8" customHeight="1">
      <c r="A22" s="38"/>
      <c r="B22" s="39"/>
      <c r="C22" s="243" t="s">
        <v>1</v>
      </c>
      <c r="D22" s="243" t="s">
        <v>148</v>
      </c>
      <c r="E22" s="19" t="s">
        <v>1</v>
      </c>
      <c r="F22" s="244">
        <v>0</v>
      </c>
      <c r="G22" s="38"/>
      <c r="H22" s="39"/>
    </row>
    <row r="23" s="2" customFormat="1" ht="16.8" customHeight="1">
      <c r="A23" s="38"/>
      <c r="B23" s="39"/>
      <c r="C23" s="243" t="s">
        <v>1</v>
      </c>
      <c r="D23" s="243" t="s">
        <v>154</v>
      </c>
      <c r="E23" s="19" t="s">
        <v>1</v>
      </c>
      <c r="F23" s="244">
        <v>4</v>
      </c>
      <c r="G23" s="38"/>
      <c r="H23" s="39"/>
    </row>
    <row r="24" s="2" customFormat="1" ht="16.8" customHeight="1">
      <c r="A24" s="38"/>
      <c r="B24" s="39"/>
      <c r="C24" s="243" t="s">
        <v>95</v>
      </c>
      <c r="D24" s="243" t="s">
        <v>149</v>
      </c>
      <c r="E24" s="19" t="s">
        <v>1</v>
      </c>
      <c r="F24" s="244">
        <v>4</v>
      </c>
      <c r="G24" s="38"/>
      <c r="H24" s="39"/>
    </row>
    <row r="25" s="2" customFormat="1" ht="16.8" customHeight="1">
      <c r="A25" s="38"/>
      <c r="B25" s="39"/>
      <c r="C25" s="245" t="s">
        <v>478</v>
      </c>
      <c r="D25" s="38"/>
      <c r="E25" s="38"/>
      <c r="F25" s="38"/>
      <c r="G25" s="38"/>
      <c r="H25" s="39"/>
    </row>
    <row r="26" s="2" customFormat="1" ht="16.8" customHeight="1">
      <c r="A26" s="38"/>
      <c r="B26" s="39"/>
      <c r="C26" s="243" t="s">
        <v>151</v>
      </c>
      <c r="D26" s="243" t="s">
        <v>152</v>
      </c>
      <c r="E26" s="19" t="s">
        <v>140</v>
      </c>
      <c r="F26" s="244">
        <v>4</v>
      </c>
      <c r="G26" s="38"/>
      <c r="H26" s="39"/>
    </row>
    <row r="27" s="2" customFormat="1" ht="16.8" customHeight="1">
      <c r="A27" s="38"/>
      <c r="B27" s="39"/>
      <c r="C27" s="243" t="s">
        <v>155</v>
      </c>
      <c r="D27" s="243" t="s">
        <v>156</v>
      </c>
      <c r="E27" s="19" t="s">
        <v>157</v>
      </c>
      <c r="F27" s="244">
        <v>2.125</v>
      </c>
      <c r="G27" s="38"/>
      <c r="H27" s="39"/>
    </row>
    <row r="28" s="2" customFormat="1" ht="16.8" customHeight="1">
      <c r="A28" s="38"/>
      <c r="B28" s="39"/>
      <c r="C28" s="243" t="s">
        <v>235</v>
      </c>
      <c r="D28" s="243" t="s">
        <v>236</v>
      </c>
      <c r="E28" s="19" t="s">
        <v>140</v>
      </c>
      <c r="F28" s="244">
        <v>8.5</v>
      </c>
      <c r="G28" s="38"/>
      <c r="H28" s="39"/>
    </row>
    <row r="29" s="2" customFormat="1" ht="16.8" customHeight="1">
      <c r="A29" s="38"/>
      <c r="B29" s="39"/>
      <c r="C29" s="243" t="s">
        <v>245</v>
      </c>
      <c r="D29" s="243" t="s">
        <v>246</v>
      </c>
      <c r="E29" s="19" t="s">
        <v>140</v>
      </c>
      <c r="F29" s="244">
        <v>4</v>
      </c>
      <c r="G29" s="38"/>
      <c r="H29" s="39"/>
    </row>
    <row r="30" s="2" customFormat="1" ht="16.8" customHeight="1">
      <c r="A30" s="38"/>
      <c r="B30" s="39"/>
      <c r="C30" s="243" t="s">
        <v>293</v>
      </c>
      <c r="D30" s="243" t="s">
        <v>294</v>
      </c>
      <c r="E30" s="19" t="s">
        <v>140</v>
      </c>
      <c r="F30" s="244">
        <v>4</v>
      </c>
      <c r="G30" s="38"/>
      <c r="H30" s="39"/>
    </row>
    <row r="31" s="2" customFormat="1" ht="16.8" customHeight="1">
      <c r="A31" s="38"/>
      <c r="B31" s="39"/>
      <c r="C31" s="239" t="s">
        <v>97</v>
      </c>
      <c r="D31" s="240" t="s">
        <v>1</v>
      </c>
      <c r="E31" s="241" t="s">
        <v>1</v>
      </c>
      <c r="F31" s="242">
        <v>96</v>
      </c>
      <c r="G31" s="38"/>
      <c r="H31" s="39"/>
    </row>
    <row r="32" s="2" customFormat="1" ht="16.8" customHeight="1">
      <c r="A32" s="38"/>
      <c r="B32" s="39"/>
      <c r="C32" s="243" t="s">
        <v>1</v>
      </c>
      <c r="D32" s="243" t="s">
        <v>254</v>
      </c>
      <c r="E32" s="19" t="s">
        <v>1</v>
      </c>
      <c r="F32" s="244">
        <v>75</v>
      </c>
      <c r="G32" s="38"/>
      <c r="H32" s="39"/>
    </row>
    <row r="33" s="2" customFormat="1" ht="16.8" customHeight="1">
      <c r="A33" s="38"/>
      <c r="B33" s="39"/>
      <c r="C33" s="243" t="s">
        <v>1</v>
      </c>
      <c r="D33" s="243" t="s">
        <v>255</v>
      </c>
      <c r="E33" s="19" t="s">
        <v>1</v>
      </c>
      <c r="F33" s="244">
        <v>21</v>
      </c>
      <c r="G33" s="38"/>
      <c r="H33" s="39"/>
    </row>
    <row r="34" s="2" customFormat="1" ht="16.8" customHeight="1">
      <c r="A34" s="38"/>
      <c r="B34" s="39"/>
      <c r="C34" s="243" t="s">
        <v>97</v>
      </c>
      <c r="D34" s="243" t="s">
        <v>149</v>
      </c>
      <c r="E34" s="19" t="s">
        <v>1</v>
      </c>
      <c r="F34" s="244">
        <v>96</v>
      </c>
      <c r="G34" s="38"/>
      <c r="H34" s="39"/>
    </row>
    <row r="35" s="2" customFormat="1" ht="16.8" customHeight="1">
      <c r="A35" s="38"/>
      <c r="B35" s="39"/>
      <c r="C35" s="245" t="s">
        <v>478</v>
      </c>
      <c r="D35" s="38"/>
      <c r="E35" s="38"/>
      <c r="F35" s="38"/>
      <c r="G35" s="38"/>
      <c r="H35" s="39"/>
    </row>
    <row r="36" s="2" customFormat="1">
      <c r="A36" s="38"/>
      <c r="B36" s="39"/>
      <c r="C36" s="243" t="s">
        <v>251</v>
      </c>
      <c r="D36" s="243" t="s">
        <v>252</v>
      </c>
      <c r="E36" s="19" t="s">
        <v>140</v>
      </c>
      <c r="F36" s="244">
        <v>96</v>
      </c>
      <c r="G36" s="38"/>
      <c r="H36" s="39"/>
    </row>
    <row r="37" s="2" customFormat="1">
      <c r="A37" s="38"/>
      <c r="B37" s="39"/>
      <c r="C37" s="243" t="s">
        <v>257</v>
      </c>
      <c r="D37" s="243" t="s">
        <v>258</v>
      </c>
      <c r="E37" s="19" t="s">
        <v>140</v>
      </c>
      <c r="F37" s="244">
        <v>5760</v>
      </c>
      <c r="G37" s="38"/>
      <c r="H37" s="39"/>
    </row>
    <row r="38" s="2" customFormat="1">
      <c r="A38" s="38"/>
      <c r="B38" s="39"/>
      <c r="C38" s="243" t="s">
        <v>261</v>
      </c>
      <c r="D38" s="243" t="s">
        <v>262</v>
      </c>
      <c r="E38" s="19" t="s">
        <v>140</v>
      </c>
      <c r="F38" s="244">
        <v>96</v>
      </c>
      <c r="G38" s="38"/>
      <c r="H38" s="39"/>
    </row>
    <row r="39" s="2" customFormat="1" ht="16.8" customHeight="1">
      <c r="A39" s="38"/>
      <c r="B39" s="39"/>
      <c r="C39" s="239" t="s">
        <v>90</v>
      </c>
      <c r="D39" s="240" t="s">
        <v>1</v>
      </c>
      <c r="E39" s="241" t="s">
        <v>1</v>
      </c>
      <c r="F39" s="242">
        <v>18.600000000000001</v>
      </c>
      <c r="G39" s="38"/>
      <c r="H39" s="39"/>
    </row>
    <row r="40" s="2" customFormat="1" ht="16.8" customHeight="1">
      <c r="A40" s="38"/>
      <c r="B40" s="39"/>
      <c r="C40" s="243" t="s">
        <v>1</v>
      </c>
      <c r="D40" s="243" t="s">
        <v>179</v>
      </c>
      <c r="E40" s="19" t="s">
        <v>1</v>
      </c>
      <c r="F40" s="244">
        <v>18.600000000000001</v>
      </c>
      <c r="G40" s="38"/>
      <c r="H40" s="39"/>
    </row>
    <row r="41" s="2" customFormat="1" ht="16.8" customHeight="1">
      <c r="A41" s="38"/>
      <c r="B41" s="39"/>
      <c r="C41" s="243" t="s">
        <v>90</v>
      </c>
      <c r="D41" s="243" t="s">
        <v>149</v>
      </c>
      <c r="E41" s="19" t="s">
        <v>1</v>
      </c>
      <c r="F41" s="244">
        <v>18.600000000000001</v>
      </c>
      <c r="G41" s="38"/>
      <c r="H41" s="39"/>
    </row>
    <row r="42" s="2" customFormat="1" ht="16.8" customHeight="1">
      <c r="A42" s="38"/>
      <c r="B42" s="39"/>
      <c r="C42" s="245" t="s">
        <v>478</v>
      </c>
      <c r="D42" s="38"/>
      <c r="E42" s="38"/>
      <c r="F42" s="38"/>
      <c r="G42" s="38"/>
      <c r="H42" s="39"/>
    </row>
    <row r="43" s="2" customFormat="1" ht="16.8" customHeight="1">
      <c r="A43" s="38"/>
      <c r="B43" s="39"/>
      <c r="C43" s="243" t="s">
        <v>176</v>
      </c>
      <c r="D43" s="243" t="s">
        <v>177</v>
      </c>
      <c r="E43" s="19" t="s">
        <v>140</v>
      </c>
      <c r="F43" s="244">
        <v>18.600000000000001</v>
      </c>
      <c r="G43" s="38"/>
      <c r="H43" s="39"/>
    </row>
    <row r="44" s="2" customFormat="1">
      <c r="A44" s="38"/>
      <c r="B44" s="39"/>
      <c r="C44" s="243" t="s">
        <v>172</v>
      </c>
      <c r="D44" s="243" t="s">
        <v>173</v>
      </c>
      <c r="E44" s="19" t="s">
        <v>140</v>
      </c>
      <c r="F44" s="244">
        <v>18.600000000000001</v>
      </c>
      <c r="G44" s="38"/>
      <c r="H44" s="39"/>
    </row>
    <row r="45" s="2" customFormat="1" ht="16.8" customHeight="1">
      <c r="A45" s="38"/>
      <c r="B45" s="39"/>
      <c r="C45" s="243" t="s">
        <v>181</v>
      </c>
      <c r="D45" s="243" t="s">
        <v>182</v>
      </c>
      <c r="E45" s="19" t="s">
        <v>140</v>
      </c>
      <c r="F45" s="244">
        <v>18.600000000000001</v>
      </c>
      <c r="G45" s="38"/>
      <c r="H45" s="39"/>
    </row>
    <row r="46" s="2" customFormat="1" ht="16.8" customHeight="1">
      <c r="A46" s="38"/>
      <c r="B46" s="39"/>
      <c r="C46" s="243" t="s">
        <v>186</v>
      </c>
      <c r="D46" s="243" t="s">
        <v>187</v>
      </c>
      <c r="E46" s="19" t="s">
        <v>188</v>
      </c>
      <c r="F46" s="244">
        <v>0.93000000000000005</v>
      </c>
      <c r="G46" s="38"/>
      <c r="H46" s="39"/>
    </row>
    <row r="47" s="2" customFormat="1" ht="26.4" customHeight="1">
      <c r="A47" s="38"/>
      <c r="B47" s="39"/>
      <c r="C47" s="238" t="s">
        <v>479</v>
      </c>
      <c r="D47" s="238" t="s">
        <v>88</v>
      </c>
      <c r="E47" s="38"/>
      <c r="F47" s="38"/>
      <c r="G47" s="38"/>
      <c r="H47" s="39"/>
    </row>
    <row r="48" s="2" customFormat="1" ht="16.8" customHeight="1">
      <c r="A48" s="38"/>
      <c r="B48" s="39"/>
      <c r="C48" s="239" t="s">
        <v>97</v>
      </c>
      <c r="D48" s="240" t="s">
        <v>1</v>
      </c>
      <c r="E48" s="241" t="s">
        <v>1</v>
      </c>
      <c r="F48" s="242">
        <v>25.5</v>
      </c>
      <c r="G48" s="38"/>
      <c r="H48" s="39"/>
    </row>
    <row r="49" s="2" customFormat="1" ht="16.8" customHeight="1">
      <c r="A49" s="38"/>
      <c r="B49" s="39"/>
      <c r="C49" s="243" t="s">
        <v>1</v>
      </c>
      <c r="D49" s="243" t="s">
        <v>450</v>
      </c>
      <c r="E49" s="19" t="s">
        <v>1</v>
      </c>
      <c r="F49" s="244">
        <v>25.5</v>
      </c>
      <c r="G49" s="38"/>
      <c r="H49" s="39"/>
    </row>
    <row r="50" s="2" customFormat="1" ht="16.8" customHeight="1">
      <c r="A50" s="38"/>
      <c r="B50" s="39"/>
      <c r="C50" s="243" t="s">
        <v>97</v>
      </c>
      <c r="D50" s="243" t="s">
        <v>149</v>
      </c>
      <c r="E50" s="19" t="s">
        <v>1</v>
      </c>
      <c r="F50" s="244">
        <v>25.5</v>
      </c>
      <c r="G50" s="38"/>
      <c r="H50" s="39"/>
    </row>
    <row r="51" s="2" customFormat="1" ht="16.8" customHeight="1">
      <c r="A51" s="38"/>
      <c r="B51" s="39"/>
      <c r="C51" s="245" t="s">
        <v>478</v>
      </c>
      <c r="D51" s="38"/>
      <c r="E51" s="38"/>
      <c r="F51" s="38"/>
      <c r="G51" s="38"/>
      <c r="H51" s="39"/>
    </row>
    <row r="52" s="2" customFormat="1">
      <c r="A52" s="38"/>
      <c r="B52" s="39"/>
      <c r="C52" s="243" t="s">
        <v>251</v>
      </c>
      <c r="D52" s="243" t="s">
        <v>252</v>
      </c>
      <c r="E52" s="19" t="s">
        <v>140</v>
      </c>
      <c r="F52" s="244">
        <v>25.5</v>
      </c>
      <c r="G52" s="38"/>
      <c r="H52" s="39"/>
    </row>
    <row r="53" s="2" customFormat="1">
      <c r="A53" s="38"/>
      <c r="B53" s="39"/>
      <c r="C53" s="243" t="s">
        <v>257</v>
      </c>
      <c r="D53" s="243" t="s">
        <v>258</v>
      </c>
      <c r="E53" s="19" t="s">
        <v>140</v>
      </c>
      <c r="F53" s="244">
        <v>765</v>
      </c>
      <c r="G53" s="38"/>
      <c r="H53" s="39"/>
    </row>
    <row r="54" s="2" customFormat="1">
      <c r="A54" s="38"/>
      <c r="B54" s="39"/>
      <c r="C54" s="243" t="s">
        <v>261</v>
      </c>
      <c r="D54" s="243" t="s">
        <v>262</v>
      </c>
      <c r="E54" s="19" t="s">
        <v>140</v>
      </c>
      <c r="F54" s="244">
        <v>25.5</v>
      </c>
      <c r="G54" s="38"/>
      <c r="H54" s="39"/>
    </row>
    <row r="55" s="2" customFormat="1" ht="16.8" customHeight="1">
      <c r="A55" s="38"/>
      <c r="B55" s="39"/>
      <c r="C55" s="239" t="s">
        <v>90</v>
      </c>
      <c r="D55" s="240" t="s">
        <v>1</v>
      </c>
      <c r="E55" s="241" t="s">
        <v>1</v>
      </c>
      <c r="F55" s="242">
        <v>8.5</v>
      </c>
      <c r="G55" s="38"/>
      <c r="H55" s="39"/>
    </row>
    <row r="56" s="2" customFormat="1" ht="16.8" customHeight="1">
      <c r="A56" s="38"/>
      <c r="B56" s="39"/>
      <c r="C56" s="243" t="s">
        <v>1</v>
      </c>
      <c r="D56" s="243" t="s">
        <v>438</v>
      </c>
      <c r="E56" s="19" t="s">
        <v>1</v>
      </c>
      <c r="F56" s="244">
        <v>8.5</v>
      </c>
      <c r="G56" s="38"/>
      <c r="H56" s="39"/>
    </row>
    <row r="57" s="2" customFormat="1" ht="16.8" customHeight="1">
      <c r="A57" s="38"/>
      <c r="B57" s="39"/>
      <c r="C57" s="243" t="s">
        <v>90</v>
      </c>
      <c r="D57" s="243" t="s">
        <v>149</v>
      </c>
      <c r="E57" s="19" t="s">
        <v>1</v>
      </c>
      <c r="F57" s="244">
        <v>8.5</v>
      </c>
      <c r="G57" s="38"/>
      <c r="H57" s="39"/>
    </row>
    <row r="58" s="2" customFormat="1" ht="16.8" customHeight="1">
      <c r="A58" s="38"/>
      <c r="B58" s="39"/>
      <c r="C58" s="245" t="s">
        <v>478</v>
      </c>
      <c r="D58" s="38"/>
      <c r="E58" s="38"/>
      <c r="F58" s="38"/>
      <c r="G58" s="38"/>
      <c r="H58" s="39"/>
    </row>
    <row r="59" s="2" customFormat="1" ht="16.8" customHeight="1">
      <c r="A59" s="38"/>
      <c r="B59" s="39"/>
      <c r="C59" s="243" t="s">
        <v>176</v>
      </c>
      <c r="D59" s="243" t="s">
        <v>177</v>
      </c>
      <c r="E59" s="19" t="s">
        <v>140</v>
      </c>
      <c r="F59" s="244">
        <v>8.5</v>
      </c>
      <c r="G59" s="38"/>
      <c r="H59" s="39"/>
    </row>
    <row r="60" s="2" customFormat="1">
      <c r="A60" s="38"/>
      <c r="B60" s="39"/>
      <c r="C60" s="243" t="s">
        <v>172</v>
      </c>
      <c r="D60" s="243" t="s">
        <v>173</v>
      </c>
      <c r="E60" s="19" t="s">
        <v>140</v>
      </c>
      <c r="F60" s="244">
        <v>8.5</v>
      </c>
      <c r="G60" s="38"/>
      <c r="H60" s="39"/>
    </row>
    <row r="61" s="2" customFormat="1" ht="16.8" customHeight="1">
      <c r="A61" s="38"/>
      <c r="B61" s="39"/>
      <c r="C61" s="243" t="s">
        <v>181</v>
      </c>
      <c r="D61" s="243" t="s">
        <v>182</v>
      </c>
      <c r="E61" s="19" t="s">
        <v>140</v>
      </c>
      <c r="F61" s="244">
        <v>8.5</v>
      </c>
      <c r="G61" s="38"/>
      <c r="H61" s="39"/>
    </row>
    <row r="62" s="2" customFormat="1" ht="16.8" customHeight="1">
      <c r="A62" s="38"/>
      <c r="B62" s="39"/>
      <c r="C62" s="243" t="s">
        <v>186</v>
      </c>
      <c r="D62" s="243" t="s">
        <v>187</v>
      </c>
      <c r="E62" s="19" t="s">
        <v>188</v>
      </c>
      <c r="F62" s="244">
        <v>0.42499999999999999</v>
      </c>
      <c r="G62" s="38"/>
      <c r="H62" s="39"/>
    </row>
    <row r="63" s="2" customFormat="1" ht="7.44" customHeight="1">
      <c r="A63" s="38"/>
      <c r="B63" s="60"/>
      <c r="C63" s="61"/>
      <c r="D63" s="61"/>
      <c r="E63" s="61"/>
      <c r="F63" s="61"/>
      <c r="G63" s="61"/>
      <c r="H63" s="39"/>
    </row>
    <row r="64" s="2" customFormat="1">
      <c r="A64" s="38"/>
      <c r="B64" s="38"/>
      <c r="C64" s="38"/>
      <c r="D64" s="38"/>
      <c r="E64" s="38"/>
      <c r="F64" s="38"/>
      <c r="G64" s="38"/>
      <c r="H64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KASPEROVANB\Lenka</dc:creator>
  <cp:lastModifiedBy>KASPEROVANB\Lenka</cp:lastModifiedBy>
  <dcterms:created xsi:type="dcterms:W3CDTF">2024-05-21T06:03:45Z</dcterms:created>
  <dcterms:modified xsi:type="dcterms:W3CDTF">2024-05-21T06:03:50Z</dcterms:modified>
</cp:coreProperties>
</file>