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Pracovní\Projekty OPPS 2021+\PO 2.1_k 31.5.2023\Vrchlabí, KRNAP,KPN\VZ\stavba\1. fáze_2. připomínky_final\"/>
    </mc:Choice>
  </mc:AlternateContent>
  <xr:revisionPtr revIDLastSave="0" documentId="8_{F361D01F-AA66-4D54-B8B9-BADB6772DADE}" xr6:coauthVersionLast="47" xr6:coauthVersionMax="47" xr10:uidLastSave="{00000000-0000-0000-0000-000000000000}"/>
  <bookViews>
    <workbookView xWindow="-120" yWindow="-120" windowWidth="29040" windowHeight="15840" firstSheet="1" activeTab="7" xr2:uid="{00000000-000D-0000-FFFF-FFFF00000000}"/>
  </bookViews>
  <sheets>
    <sheet name="Rekapitulace stavby" sheetId="1" r:id="rId1"/>
    <sheet name="1 - Stavební část" sheetId="2" r:id="rId2"/>
    <sheet name="2 - Zpevněné plochy " sheetId="3" r:id="rId3"/>
    <sheet name="3 - Rozvod plynu" sheetId="4" r:id="rId4"/>
    <sheet name="4 - Vytápění" sheetId="5" r:id="rId5"/>
    <sheet name="5 - Větrání" sheetId="6" r:id="rId6"/>
    <sheet name="6 - Zdravotní technika" sheetId="7" r:id="rId7"/>
    <sheet name="7 - Elektroinstalace" sheetId="8" r:id="rId8"/>
    <sheet name="8 - Vedlejší náklady" sheetId="9" r:id="rId9"/>
    <sheet name="Seznam figur" sheetId="10" r:id="rId10"/>
  </sheets>
  <definedNames>
    <definedName name="_xlnm._FilterDatabase" localSheetId="1" hidden="1">'1 - Stavební část'!$C$140:$K$1237</definedName>
    <definedName name="_xlnm._FilterDatabase" localSheetId="2" hidden="1">'2 - Zpevněné plochy '!$C$136:$K$639</definedName>
    <definedName name="_xlnm._FilterDatabase" localSheetId="3" hidden="1">'3 - Rozvod plynu'!$C$118:$K$137</definedName>
    <definedName name="_xlnm._FilterDatabase" localSheetId="4" hidden="1">'4 - Vytápění'!$C$122:$K$176</definedName>
    <definedName name="_xlnm._FilterDatabase" localSheetId="5" hidden="1">'5 - Větrání'!$C$118:$K$137</definedName>
    <definedName name="_xlnm._FilterDatabase" localSheetId="6" hidden="1">'6 - Zdravotní technika'!$C$127:$K$249</definedName>
    <definedName name="_xlnm._FilterDatabase" localSheetId="7" hidden="1">'7 - Elektroinstalace'!$C$122:$K$395</definedName>
    <definedName name="_xlnm._FilterDatabase" localSheetId="8" hidden="1">'8 - Vedlejší náklady'!$C$125:$K$146</definedName>
    <definedName name="_xlnm.Print_Titles" localSheetId="1">'1 - Stavební část'!$140:$140</definedName>
    <definedName name="_xlnm.Print_Titles" localSheetId="2">'2 - Zpevněné plochy '!$136:$136</definedName>
    <definedName name="_xlnm.Print_Titles" localSheetId="3">'3 - Rozvod plynu'!$118:$118</definedName>
    <definedName name="_xlnm.Print_Titles" localSheetId="4">'4 - Vytápění'!$122:$122</definedName>
    <definedName name="_xlnm.Print_Titles" localSheetId="5">'5 - Větrání'!$118:$118</definedName>
    <definedName name="_xlnm.Print_Titles" localSheetId="6">'6 - Zdravotní technika'!$127:$127</definedName>
    <definedName name="_xlnm.Print_Titles" localSheetId="7">'7 - Elektroinstalace'!$122:$122</definedName>
    <definedName name="_xlnm.Print_Titles" localSheetId="8">'8 - Vedlejší náklady'!$125:$125</definedName>
    <definedName name="_xlnm.Print_Titles" localSheetId="0">'Rekapitulace stavby'!$92:$92</definedName>
    <definedName name="_xlnm.Print_Titles" localSheetId="9">'Seznam figur'!$9:$9</definedName>
    <definedName name="_xlnm.Print_Area" localSheetId="1">'1 - Stavební část'!$C$4:$J$76,'1 - Stavební část'!$C$82:$J$122,'1 - Stavební část'!$C$128:$K$1237</definedName>
    <definedName name="_xlnm.Print_Area" localSheetId="2">'2 - Zpevněné plochy '!$C$4:$J$76,'2 - Zpevněné plochy '!$C$82:$J$118,'2 - Zpevněné plochy '!$C$124:$K$639</definedName>
    <definedName name="_xlnm.Print_Area" localSheetId="3">'3 - Rozvod plynu'!$C$4:$J$76,'3 - Rozvod plynu'!$C$82:$J$100,'3 - Rozvod plynu'!$C$106:$K$137</definedName>
    <definedName name="_xlnm.Print_Area" localSheetId="4">'4 - Vytápění'!$C$4:$J$76,'4 - Vytápění'!$C$82:$J$104,'4 - Vytápění'!$C$110:$K$176</definedName>
    <definedName name="_xlnm.Print_Area" localSheetId="5">'5 - Větrání'!$C$4:$J$76,'5 - Větrání'!$C$82:$J$100,'5 - Větrání'!$C$106:$K$137</definedName>
    <definedName name="_xlnm.Print_Area" localSheetId="6">'6 - Zdravotní technika'!$C$4:$J$76,'6 - Zdravotní technika'!$C$82:$J$109,'6 - Zdravotní technika'!$C$115:$K$249</definedName>
    <definedName name="_xlnm.Print_Area" localSheetId="7">'7 - Elektroinstalace'!$C$4:$J$76,'7 - Elektroinstalace'!$C$82:$J$104,'7 - Elektroinstalace'!$C$110:$K$395</definedName>
    <definedName name="_xlnm.Print_Area" localSheetId="8">'8 - Vedlejší náklady'!$C$4:$J$76,'8 - Vedlejší náklady'!$C$82:$J$107,'8 - Vedlejší náklady'!$C$113:$K$146</definedName>
    <definedName name="_xlnm.Print_Area" localSheetId="0">'Rekapitulace stavby'!$D$4:$AO$76,'Rekapitulace stavby'!$C$82:$AQ$103</definedName>
    <definedName name="_xlnm.Print_Area" localSheetId="9">'Seznam figur'!$C$4:$G$758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0" l="1"/>
  <c r="J37" i="9"/>
  <c r="J36" i="9"/>
  <c r="AY102" i="1" s="1"/>
  <c r="J35" i="9"/>
  <c r="AX102" i="1" s="1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T142" i="9" s="1"/>
  <c r="R143" i="9"/>
  <c r="R142" i="9" s="1"/>
  <c r="P143" i="9"/>
  <c r="P142" i="9" s="1"/>
  <c r="BI141" i="9"/>
  <c r="BH141" i="9"/>
  <c r="BG141" i="9"/>
  <c r="BF141" i="9"/>
  <c r="T141" i="9"/>
  <c r="T140" i="9"/>
  <c r="R141" i="9"/>
  <c r="R140" i="9" s="1"/>
  <c r="P141" i="9"/>
  <c r="P140" i="9" s="1"/>
  <c r="BI139" i="9"/>
  <c r="BH139" i="9"/>
  <c r="BG139" i="9"/>
  <c r="BF139" i="9"/>
  <c r="T139" i="9"/>
  <c r="T138" i="9" s="1"/>
  <c r="R139" i="9"/>
  <c r="R138" i="9" s="1"/>
  <c r="P139" i="9"/>
  <c r="P138" i="9" s="1"/>
  <c r="BI137" i="9"/>
  <c r="BH137" i="9"/>
  <c r="BG137" i="9"/>
  <c r="BF137" i="9"/>
  <c r="T137" i="9"/>
  <c r="T136" i="9" s="1"/>
  <c r="R137" i="9"/>
  <c r="R136" i="9" s="1"/>
  <c r="P137" i="9"/>
  <c r="P136" i="9"/>
  <c r="BI135" i="9"/>
  <c r="BH135" i="9"/>
  <c r="BG135" i="9"/>
  <c r="BF135" i="9"/>
  <c r="T135" i="9"/>
  <c r="T134" i="9" s="1"/>
  <c r="R135" i="9"/>
  <c r="R134" i="9" s="1"/>
  <c r="P135" i="9"/>
  <c r="P134" i="9" s="1"/>
  <c r="BI133" i="9"/>
  <c r="BH133" i="9"/>
  <c r="BG133" i="9"/>
  <c r="BF133" i="9"/>
  <c r="T133" i="9"/>
  <c r="T132" i="9" s="1"/>
  <c r="R133" i="9"/>
  <c r="R132" i="9" s="1"/>
  <c r="P133" i="9"/>
  <c r="P132" i="9" s="1"/>
  <c r="BI131" i="9"/>
  <c r="BH131" i="9"/>
  <c r="BG131" i="9"/>
  <c r="BF131" i="9"/>
  <c r="T131" i="9"/>
  <c r="T130" i="9" s="1"/>
  <c r="R131" i="9"/>
  <c r="R130" i="9"/>
  <c r="P131" i="9"/>
  <c r="P130" i="9" s="1"/>
  <c r="BI129" i="9"/>
  <c r="BH129" i="9"/>
  <c r="BG129" i="9"/>
  <c r="BF129" i="9"/>
  <c r="T129" i="9"/>
  <c r="T128" i="9" s="1"/>
  <c r="R129" i="9"/>
  <c r="R128" i="9" s="1"/>
  <c r="P129" i="9"/>
  <c r="P128" i="9"/>
  <c r="J123" i="9"/>
  <c r="J122" i="9"/>
  <c r="F122" i="9"/>
  <c r="F120" i="9"/>
  <c r="E118" i="9"/>
  <c r="J92" i="9"/>
  <c r="J91" i="9"/>
  <c r="F91" i="9"/>
  <c r="F89" i="9"/>
  <c r="E87" i="9"/>
  <c r="J18" i="9"/>
  <c r="E18" i="9"/>
  <c r="F123" i="9" s="1"/>
  <c r="J17" i="9"/>
  <c r="J12" i="9"/>
  <c r="J120" i="9"/>
  <c r="E7" i="9"/>
  <c r="E116" i="9" s="1"/>
  <c r="J37" i="8"/>
  <c r="J36" i="8"/>
  <c r="AY101" i="1" s="1"/>
  <c r="J35" i="8"/>
  <c r="AX101" i="1" s="1"/>
  <c r="BI395" i="8"/>
  <c r="BH395" i="8"/>
  <c r="BG395" i="8"/>
  <c r="BF395" i="8"/>
  <c r="T395" i="8"/>
  <c r="R395" i="8"/>
  <c r="P395" i="8"/>
  <c r="BI394" i="8"/>
  <c r="BH394" i="8"/>
  <c r="BG394" i="8"/>
  <c r="BF394" i="8"/>
  <c r="T394" i="8"/>
  <c r="R394" i="8"/>
  <c r="P394" i="8"/>
  <c r="BI393" i="8"/>
  <c r="BH393" i="8"/>
  <c r="BG393" i="8"/>
  <c r="BF393" i="8"/>
  <c r="T393" i="8"/>
  <c r="R393" i="8"/>
  <c r="P393" i="8"/>
  <c r="BI392" i="8"/>
  <c r="BH392" i="8"/>
  <c r="BG392" i="8"/>
  <c r="BF392" i="8"/>
  <c r="T392" i="8"/>
  <c r="R392" i="8"/>
  <c r="P392" i="8"/>
  <c r="BI391" i="8"/>
  <c r="BH391" i="8"/>
  <c r="BG391" i="8"/>
  <c r="BF391" i="8"/>
  <c r="T391" i="8"/>
  <c r="R391" i="8"/>
  <c r="P391" i="8"/>
  <c r="BI390" i="8"/>
  <c r="BH390" i="8"/>
  <c r="BG390" i="8"/>
  <c r="BF390" i="8"/>
  <c r="T390" i="8"/>
  <c r="R390" i="8"/>
  <c r="P390" i="8"/>
  <c r="BI389" i="8"/>
  <c r="BH389" i="8"/>
  <c r="BG389" i="8"/>
  <c r="BF389" i="8"/>
  <c r="T389" i="8"/>
  <c r="R389" i="8"/>
  <c r="P389" i="8"/>
  <c r="BI388" i="8"/>
  <c r="BH388" i="8"/>
  <c r="BG388" i="8"/>
  <c r="BF388" i="8"/>
  <c r="T388" i="8"/>
  <c r="R388" i="8"/>
  <c r="P388" i="8"/>
  <c r="BI387" i="8"/>
  <c r="BH387" i="8"/>
  <c r="BG387" i="8"/>
  <c r="BF387" i="8"/>
  <c r="T387" i="8"/>
  <c r="R387" i="8"/>
  <c r="P387" i="8"/>
  <c r="BI386" i="8"/>
  <c r="BH386" i="8"/>
  <c r="BG386" i="8"/>
  <c r="BF386" i="8"/>
  <c r="T386" i="8"/>
  <c r="R386" i="8"/>
  <c r="P386" i="8"/>
  <c r="BI385" i="8"/>
  <c r="BH385" i="8"/>
  <c r="BG385" i="8"/>
  <c r="BF385" i="8"/>
  <c r="T385" i="8"/>
  <c r="R385" i="8"/>
  <c r="P385" i="8"/>
  <c r="BI384" i="8"/>
  <c r="BH384" i="8"/>
  <c r="BG384" i="8"/>
  <c r="BF384" i="8"/>
  <c r="T384" i="8"/>
  <c r="R384" i="8"/>
  <c r="P384" i="8"/>
  <c r="BI383" i="8"/>
  <c r="BH383" i="8"/>
  <c r="BG383" i="8"/>
  <c r="BF383" i="8"/>
  <c r="T383" i="8"/>
  <c r="R383" i="8"/>
  <c r="P383" i="8"/>
  <c r="BI382" i="8"/>
  <c r="BH382" i="8"/>
  <c r="BG382" i="8"/>
  <c r="BF382" i="8"/>
  <c r="T382" i="8"/>
  <c r="R382" i="8"/>
  <c r="P382" i="8"/>
  <c r="BI381" i="8"/>
  <c r="BH381" i="8"/>
  <c r="BG381" i="8"/>
  <c r="BF381" i="8"/>
  <c r="T381" i="8"/>
  <c r="R381" i="8"/>
  <c r="P381" i="8"/>
  <c r="BI380" i="8"/>
  <c r="BH380" i="8"/>
  <c r="BG380" i="8"/>
  <c r="BF380" i="8"/>
  <c r="T380" i="8"/>
  <c r="R380" i="8"/>
  <c r="P380" i="8"/>
  <c r="BI379" i="8"/>
  <c r="BH379" i="8"/>
  <c r="BG379" i="8"/>
  <c r="BF379" i="8"/>
  <c r="T379" i="8"/>
  <c r="R379" i="8"/>
  <c r="P379" i="8"/>
  <c r="BI378" i="8"/>
  <c r="BH378" i="8"/>
  <c r="BG378" i="8"/>
  <c r="BF378" i="8"/>
  <c r="T378" i="8"/>
  <c r="R378" i="8"/>
  <c r="P378" i="8"/>
  <c r="BI377" i="8"/>
  <c r="BH377" i="8"/>
  <c r="BG377" i="8"/>
  <c r="BF377" i="8"/>
  <c r="T377" i="8"/>
  <c r="R377" i="8"/>
  <c r="P377" i="8"/>
  <c r="BI376" i="8"/>
  <c r="BH376" i="8"/>
  <c r="BG376" i="8"/>
  <c r="BF376" i="8"/>
  <c r="T376" i="8"/>
  <c r="R376" i="8"/>
  <c r="P376" i="8"/>
  <c r="BI375" i="8"/>
  <c r="BH375" i="8"/>
  <c r="BG375" i="8"/>
  <c r="BF375" i="8"/>
  <c r="T375" i="8"/>
  <c r="R375" i="8"/>
  <c r="P375" i="8"/>
  <c r="BI374" i="8"/>
  <c r="BH374" i="8"/>
  <c r="BG374" i="8"/>
  <c r="BF374" i="8"/>
  <c r="T374" i="8"/>
  <c r="R374" i="8"/>
  <c r="P374" i="8"/>
  <c r="BI373" i="8"/>
  <c r="BH373" i="8"/>
  <c r="BG373" i="8"/>
  <c r="BF373" i="8"/>
  <c r="T373" i="8"/>
  <c r="R373" i="8"/>
  <c r="P373" i="8"/>
  <c r="BI372" i="8"/>
  <c r="BH372" i="8"/>
  <c r="BG372" i="8"/>
  <c r="BF372" i="8"/>
  <c r="T372" i="8"/>
  <c r="R372" i="8"/>
  <c r="P372" i="8"/>
  <c r="BI371" i="8"/>
  <c r="BH371" i="8"/>
  <c r="BG371" i="8"/>
  <c r="BF371" i="8"/>
  <c r="T371" i="8"/>
  <c r="R371" i="8"/>
  <c r="P371" i="8"/>
  <c r="BI370" i="8"/>
  <c r="BH370" i="8"/>
  <c r="BG370" i="8"/>
  <c r="BF370" i="8"/>
  <c r="T370" i="8"/>
  <c r="R370" i="8"/>
  <c r="P370" i="8"/>
  <c r="BI369" i="8"/>
  <c r="BH369" i="8"/>
  <c r="BG369" i="8"/>
  <c r="BF369" i="8"/>
  <c r="T369" i="8"/>
  <c r="R369" i="8"/>
  <c r="P369" i="8"/>
  <c r="BI368" i="8"/>
  <c r="BH368" i="8"/>
  <c r="BG368" i="8"/>
  <c r="BF368" i="8"/>
  <c r="T368" i="8"/>
  <c r="R368" i="8"/>
  <c r="P368" i="8"/>
  <c r="BI367" i="8"/>
  <c r="BH367" i="8"/>
  <c r="BG367" i="8"/>
  <c r="BF367" i="8"/>
  <c r="T367" i="8"/>
  <c r="R367" i="8"/>
  <c r="P367" i="8"/>
  <c r="BI366" i="8"/>
  <c r="BH366" i="8"/>
  <c r="BG366" i="8"/>
  <c r="BF366" i="8"/>
  <c r="T366" i="8"/>
  <c r="R366" i="8"/>
  <c r="P366" i="8"/>
  <c r="BI365" i="8"/>
  <c r="BH365" i="8"/>
  <c r="BG365" i="8"/>
  <c r="BF365" i="8"/>
  <c r="T365" i="8"/>
  <c r="R365" i="8"/>
  <c r="P365" i="8"/>
  <c r="BI364" i="8"/>
  <c r="BH364" i="8"/>
  <c r="BG364" i="8"/>
  <c r="BF364" i="8"/>
  <c r="T364" i="8"/>
  <c r="R364" i="8"/>
  <c r="P364" i="8"/>
  <c r="BI363" i="8"/>
  <c r="BH363" i="8"/>
  <c r="BG363" i="8"/>
  <c r="BF363" i="8"/>
  <c r="T363" i="8"/>
  <c r="R363" i="8"/>
  <c r="P363" i="8"/>
  <c r="BI362" i="8"/>
  <c r="BH362" i="8"/>
  <c r="BG362" i="8"/>
  <c r="BF362" i="8"/>
  <c r="T362" i="8"/>
  <c r="R362" i="8"/>
  <c r="P362" i="8"/>
  <c r="BI361" i="8"/>
  <c r="BH361" i="8"/>
  <c r="BG361" i="8"/>
  <c r="BF361" i="8"/>
  <c r="T361" i="8"/>
  <c r="R361" i="8"/>
  <c r="P361" i="8"/>
  <c r="BI360" i="8"/>
  <c r="BH360" i="8"/>
  <c r="BG360" i="8"/>
  <c r="BF360" i="8"/>
  <c r="T360" i="8"/>
  <c r="R360" i="8"/>
  <c r="P360" i="8"/>
  <c r="BI359" i="8"/>
  <c r="BH359" i="8"/>
  <c r="BG359" i="8"/>
  <c r="BF359" i="8"/>
  <c r="T359" i="8"/>
  <c r="R359" i="8"/>
  <c r="P359" i="8"/>
  <c r="BI358" i="8"/>
  <c r="BH358" i="8"/>
  <c r="BG358" i="8"/>
  <c r="BF358" i="8"/>
  <c r="T358" i="8"/>
  <c r="R358" i="8"/>
  <c r="P358" i="8"/>
  <c r="BI357" i="8"/>
  <c r="BH357" i="8"/>
  <c r="BG357" i="8"/>
  <c r="BF357" i="8"/>
  <c r="T357" i="8"/>
  <c r="R357" i="8"/>
  <c r="P357" i="8"/>
  <c r="BI356" i="8"/>
  <c r="BH356" i="8"/>
  <c r="BG356" i="8"/>
  <c r="BF356" i="8"/>
  <c r="T356" i="8"/>
  <c r="R356" i="8"/>
  <c r="P356" i="8"/>
  <c r="BI355" i="8"/>
  <c r="BH355" i="8"/>
  <c r="BG355" i="8"/>
  <c r="BF355" i="8"/>
  <c r="T355" i="8"/>
  <c r="R355" i="8"/>
  <c r="P355" i="8"/>
  <c r="BI354" i="8"/>
  <c r="BH354" i="8"/>
  <c r="BG354" i="8"/>
  <c r="BF354" i="8"/>
  <c r="T354" i="8"/>
  <c r="R354" i="8"/>
  <c r="P354" i="8"/>
  <c r="BI353" i="8"/>
  <c r="BH353" i="8"/>
  <c r="BG353" i="8"/>
  <c r="BF353" i="8"/>
  <c r="T353" i="8"/>
  <c r="R353" i="8"/>
  <c r="P353" i="8"/>
  <c r="BI352" i="8"/>
  <c r="BH352" i="8"/>
  <c r="BG352" i="8"/>
  <c r="BF352" i="8"/>
  <c r="T352" i="8"/>
  <c r="R352" i="8"/>
  <c r="P352" i="8"/>
  <c r="BI351" i="8"/>
  <c r="BH351" i="8"/>
  <c r="BG351" i="8"/>
  <c r="BF351" i="8"/>
  <c r="T351" i="8"/>
  <c r="R351" i="8"/>
  <c r="P351" i="8"/>
  <c r="BI350" i="8"/>
  <c r="BH350" i="8"/>
  <c r="BG350" i="8"/>
  <c r="BF350" i="8"/>
  <c r="T350" i="8"/>
  <c r="R350" i="8"/>
  <c r="P350" i="8"/>
  <c r="BI349" i="8"/>
  <c r="BH349" i="8"/>
  <c r="BG349" i="8"/>
  <c r="BF349" i="8"/>
  <c r="T349" i="8"/>
  <c r="R349" i="8"/>
  <c r="P349" i="8"/>
  <c r="BI348" i="8"/>
  <c r="BH348" i="8"/>
  <c r="BG348" i="8"/>
  <c r="BF348" i="8"/>
  <c r="T348" i="8"/>
  <c r="R348" i="8"/>
  <c r="P348" i="8"/>
  <c r="BI347" i="8"/>
  <c r="BH347" i="8"/>
  <c r="BG347" i="8"/>
  <c r="BF347" i="8"/>
  <c r="T347" i="8"/>
  <c r="R347" i="8"/>
  <c r="P347" i="8"/>
  <c r="BI346" i="8"/>
  <c r="BH346" i="8"/>
  <c r="BG346" i="8"/>
  <c r="BF346" i="8"/>
  <c r="T346" i="8"/>
  <c r="R346" i="8"/>
  <c r="P346" i="8"/>
  <c r="BI345" i="8"/>
  <c r="BH345" i="8"/>
  <c r="BG345" i="8"/>
  <c r="BF345" i="8"/>
  <c r="T345" i="8"/>
  <c r="R345" i="8"/>
  <c r="P345" i="8"/>
  <c r="BI344" i="8"/>
  <c r="BH344" i="8"/>
  <c r="BG344" i="8"/>
  <c r="BF344" i="8"/>
  <c r="T344" i="8"/>
  <c r="R344" i="8"/>
  <c r="P344" i="8"/>
  <c r="BI343" i="8"/>
  <c r="BH343" i="8"/>
  <c r="BG343" i="8"/>
  <c r="BF343" i="8"/>
  <c r="T343" i="8"/>
  <c r="R343" i="8"/>
  <c r="P343" i="8"/>
  <c r="BI342" i="8"/>
  <c r="BH342" i="8"/>
  <c r="BG342" i="8"/>
  <c r="BF342" i="8"/>
  <c r="T342" i="8"/>
  <c r="R342" i="8"/>
  <c r="P342" i="8"/>
  <c r="BI341" i="8"/>
  <c r="BH341" i="8"/>
  <c r="BG341" i="8"/>
  <c r="BF341" i="8"/>
  <c r="T341" i="8"/>
  <c r="R341" i="8"/>
  <c r="P341" i="8"/>
  <c r="BI340" i="8"/>
  <c r="BH340" i="8"/>
  <c r="BG340" i="8"/>
  <c r="BF340" i="8"/>
  <c r="T340" i="8"/>
  <c r="R340" i="8"/>
  <c r="P340" i="8"/>
  <c r="BI339" i="8"/>
  <c r="BH339" i="8"/>
  <c r="BG339" i="8"/>
  <c r="BF339" i="8"/>
  <c r="T339" i="8"/>
  <c r="R339" i="8"/>
  <c r="P339" i="8"/>
  <c r="BI338" i="8"/>
  <c r="BH338" i="8"/>
  <c r="BG338" i="8"/>
  <c r="BF338" i="8"/>
  <c r="T338" i="8"/>
  <c r="R338" i="8"/>
  <c r="P338" i="8"/>
  <c r="BI337" i="8"/>
  <c r="BH337" i="8"/>
  <c r="BG337" i="8"/>
  <c r="BF337" i="8"/>
  <c r="T337" i="8"/>
  <c r="R337" i="8"/>
  <c r="P337" i="8"/>
  <c r="BI336" i="8"/>
  <c r="BH336" i="8"/>
  <c r="BG336" i="8"/>
  <c r="BF336" i="8"/>
  <c r="T336" i="8"/>
  <c r="R336" i="8"/>
  <c r="P336" i="8"/>
  <c r="BI335" i="8"/>
  <c r="BH335" i="8"/>
  <c r="BG335" i="8"/>
  <c r="BF335" i="8"/>
  <c r="T335" i="8"/>
  <c r="R335" i="8"/>
  <c r="P335" i="8"/>
  <c r="BI334" i="8"/>
  <c r="BH334" i="8"/>
  <c r="BG334" i="8"/>
  <c r="BF334" i="8"/>
  <c r="T334" i="8"/>
  <c r="R334" i="8"/>
  <c r="P334" i="8"/>
  <c r="BI333" i="8"/>
  <c r="BH333" i="8"/>
  <c r="BG333" i="8"/>
  <c r="BF333" i="8"/>
  <c r="T333" i="8"/>
  <c r="R333" i="8"/>
  <c r="P333" i="8"/>
  <c r="BI332" i="8"/>
  <c r="BH332" i="8"/>
  <c r="BG332" i="8"/>
  <c r="BF332" i="8"/>
  <c r="T332" i="8"/>
  <c r="R332" i="8"/>
  <c r="P332" i="8"/>
  <c r="BI331" i="8"/>
  <c r="BH331" i="8"/>
  <c r="BG331" i="8"/>
  <c r="BF331" i="8"/>
  <c r="T331" i="8"/>
  <c r="R331" i="8"/>
  <c r="P331" i="8"/>
  <c r="BI330" i="8"/>
  <c r="BH330" i="8"/>
  <c r="BG330" i="8"/>
  <c r="BF330" i="8"/>
  <c r="T330" i="8"/>
  <c r="R330" i="8"/>
  <c r="P330" i="8"/>
  <c r="BI329" i="8"/>
  <c r="BH329" i="8"/>
  <c r="BG329" i="8"/>
  <c r="BF329" i="8"/>
  <c r="T329" i="8"/>
  <c r="R329" i="8"/>
  <c r="P329" i="8"/>
  <c r="BI328" i="8"/>
  <c r="BH328" i="8"/>
  <c r="BG328" i="8"/>
  <c r="BF328" i="8"/>
  <c r="T328" i="8"/>
  <c r="R328" i="8"/>
  <c r="P328" i="8"/>
  <c r="BI327" i="8"/>
  <c r="BH327" i="8"/>
  <c r="BG327" i="8"/>
  <c r="BF327" i="8"/>
  <c r="T327" i="8"/>
  <c r="R327" i="8"/>
  <c r="P327" i="8"/>
  <c r="BI326" i="8"/>
  <c r="BH326" i="8"/>
  <c r="BG326" i="8"/>
  <c r="BF326" i="8"/>
  <c r="T326" i="8"/>
  <c r="R326" i="8"/>
  <c r="P326" i="8"/>
  <c r="BI325" i="8"/>
  <c r="BH325" i="8"/>
  <c r="BG325" i="8"/>
  <c r="BF325" i="8"/>
  <c r="T325" i="8"/>
  <c r="R325" i="8"/>
  <c r="P325" i="8"/>
  <c r="BI324" i="8"/>
  <c r="BH324" i="8"/>
  <c r="BG324" i="8"/>
  <c r="BF324" i="8"/>
  <c r="T324" i="8"/>
  <c r="R324" i="8"/>
  <c r="P324" i="8"/>
  <c r="BI323" i="8"/>
  <c r="BH323" i="8"/>
  <c r="BG323" i="8"/>
  <c r="BF323" i="8"/>
  <c r="T323" i="8"/>
  <c r="R323" i="8"/>
  <c r="P323" i="8"/>
  <c r="BI322" i="8"/>
  <c r="BH322" i="8"/>
  <c r="BG322" i="8"/>
  <c r="BF322" i="8"/>
  <c r="T322" i="8"/>
  <c r="R322" i="8"/>
  <c r="P322" i="8"/>
  <c r="BI321" i="8"/>
  <c r="BH321" i="8"/>
  <c r="BG321" i="8"/>
  <c r="BF321" i="8"/>
  <c r="T321" i="8"/>
  <c r="R321" i="8"/>
  <c r="P321" i="8"/>
  <c r="BI320" i="8"/>
  <c r="BH320" i="8"/>
  <c r="BG320" i="8"/>
  <c r="BF320" i="8"/>
  <c r="T320" i="8"/>
  <c r="R320" i="8"/>
  <c r="P320" i="8"/>
  <c r="BI319" i="8"/>
  <c r="BH319" i="8"/>
  <c r="BG319" i="8"/>
  <c r="BF319" i="8"/>
  <c r="T319" i="8"/>
  <c r="R319" i="8"/>
  <c r="P319" i="8"/>
  <c r="BI318" i="8"/>
  <c r="BH318" i="8"/>
  <c r="BG318" i="8"/>
  <c r="BF318" i="8"/>
  <c r="T318" i="8"/>
  <c r="R318" i="8"/>
  <c r="P318" i="8"/>
  <c r="BI317" i="8"/>
  <c r="BH317" i="8"/>
  <c r="BG317" i="8"/>
  <c r="BF317" i="8"/>
  <c r="T317" i="8"/>
  <c r="R317" i="8"/>
  <c r="P317" i="8"/>
  <c r="BI316" i="8"/>
  <c r="BH316" i="8"/>
  <c r="BG316" i="8"/>
  <c r="BF316" i="8"/>
  <c r="T316" i="8"/>
  <c r="R316" i="8"/>
  <c r="P316" i="8"/>
  <c r="BI315" i="8"/>
  <c r="BH315" i="8"/>
  <c r="BG315" i="8"/>
  <c r="BF315" i="8"/>
  <c r="T315" i="8"/>
  <c r="R315" i="8"/>
  <c r="P315" i="8"/>
  <c r="BI314" i="8"/>
  <c r="BH314" i="8"/>
  <c r="BG314" i="8"/>
  <c r="BF314" i="8"/>
  <c r="T314" i="8"/>
  <c r="R314" i="8"/>
  <c r="P314" i="8"/>
  <c r="BI313" i="8"/>
  <c r="BH313" i="8"/>
  <c r="BG313" i="8"/>
  <c r="BF313" i="8"/>
  <c r="T313" i="8"/>
  <c r="R313" i="8"/>
  <c r="P313" i="8"/>
  <c r="BI312" i="8"/>
  <c r="BH312" i="8"/>
  <c r="BG312" i="8"/>
  <c r="BF312" i="8"/>
  <c r="T312" i="8"/>
  <c r="R312" i="8"/>
  <c r="P312" i="8"/>
  <c r="BI311" i="8"/>
  <c r="BH311" i="8"/>
  <c r="BG311" i="8"/>
  <c r="BF311" i="8"/>
  <c r="T311" i="8"/>
  <c r="R311" i="8"/>
  <c r="P311" i="8"/>
  <c r="BI310" i="8"/>
  <c r="BH310" i="8"/>
  <c r="BG310" i="8"/>
  <c r="BF310" i="8"/>
  <c r="T310" i="8"/>
  <c r="R310" i="8"/>
  <c r="P310" i="8"/>
  <c r="BI309" i="8"/>
  <c r="BH309" i="8"/>
  <c r="BG309" i="8"/>
  <c r="BF309" i="8"/>
  <c r="T309" i="8"/>
  <c r="R309" i="8"/>
  <c r="P309" i="8"/>
  <c r="BI308" i="8"/>
  <c r="BH308" i="8"/>
  <c r="BG308" i="8"/>
  <c r="BF308" i="8"/>
  <c r="T308" i="8"/>
  <c r="R308" i="8"/>
  <c r="P308" i="8"/>
  <c r="BI307" i="8"/>
  <c r="BH307" i="8"/>
  <c r="BG307" i="8"/>
  <c r="BF307" i="8"/>
  <c r="T307" i="8"/>
  <c r="R307" i="8"/>
  <c r="P307" i="8"/>
  <c r="BI306" i="8"/>
  <c r="BH306" i="8"/>
  <c r="BG306" i="8"/>
  <c r="BF306" i="8"/>
  <c r="T306" i="8"/>
  <c r="R306" i="8"/>
  <c r="P306" i="8"/>
  <c r="BI305" i="8"/>
  <c r="BH305" i="8"/>
  <c r="BG305" i="8"/>
  <c r="BF305" i="8"/>
  <c r="T305" i="8"/>
  <c r="R305" i="8"/>
  <c r="P305" i="8"/>
  <c r="BI304" i="8"/>
  <c r="BH304" i="8"/>
  <c r="BG304" i="8"/>
  <c r="BF304" i="8"/>
  <c r="T304" i="8"/>
  <c r="R304" i="8"/>
  <c r="P304" i="8"/>
  <c r="BI303" i="8"/>
  <c r="BH303" i="8"/>
  <c r="BG303" i="8"/>
  <c r="BF303" i="8"/>
  <c r="T303" i="8"/>
  <c r="R303" i="8"/>
  <c r="P303" i="8"/>
  <c r="BI302" i="8"/>
  <c r="BH302" i="8"/>
  <c r="BG302" i="8"/>
  <c r="BF302" i="8"/>
  <c r="T302" i="8"/>
  <c r="R302" i="8"/>
  <c r="P302" i="8"/>
  <c r="BI301" i="8"/>
  <c r="BH301" i="8"/>
  <c r="BG301" i="8"/>
  <c r="BF301" i="8"/>
  <c r="T301" i="8"/>
  <c r="R301" i="8"/>
  <c r="P301" i="8"/>
  <c r="BI300" i="8"/>
  <c r="BH300" i="8"/>
  <c r="BG300" i="8"/>
  <c r="BF300" i="8"/>
  <c r="T300" i="8"/>
  <c r="R300" i="8"/>
  <c r="P300" i="8"/>
  <c r="BI299" i="8"/>
  <c r="BH299" i="8"/>
  <c r="BG299" i="8"/>
  <c r="BF299" i="8"/>
  <c r="T299" i="8"/>
  <c r="R299" i="8"/>
  <c r="P299" i="8"/>
  <c r="BI298" i="8"/>
  <c r="BH298" i="8"/>
  <c r="BG298" i="8"/>
  <c r="BF298" i="8"/>
  <c r="T298" i="8"/>
  <c r="R298" i="8"/>
  <c r="P298" i="8"/>
  <c r="BI297" i="8"/>
  <c r="BH297" i="8"/>
  <c r="BG297" i="8"/>
  <c r="BF297" i="8"/>
  <c r="T297" i="8"/>
  <c r="R297" i="8"/>
  <c r="P297" i="8"/>
  <c r="BI296" i="8"/>
  <c r="BH296" i="8"/>
  <c r="BG296" i="8"/>
  <c r="BF296" i="8"/>
  <c r="T296" i="8"/>
  <c r="R296" i="8"/>
  <c r="P296" i="8"/>
  <c r="BI295" i="8"/>
  <c r="BH295" i="8"/>
  <c r="BG295" i="8"/>
  <c r="BF295" i="8"/>
  <c r="T295" i="8"/>
  <c r="R295" i="8"/>
  <c r="P295" i="8"/>
  <c r="BI294" i="8"/>
  <c r="BH294" i="8"/>
  <c r="BG294" i="8"/>
  <c r="BF294" i="8"/>
  <c r="T294" i="8"/>
  <c r="R294" i="8"/>
  <c r="P294" i="8"/>
  <c r="BI293" i="8"/>
  <c r="BH293" i="8"/>
  <c r="BG293" i="8"/>
  <c r="BF293" i="8"/>
  <c r="T293" i="8"/>
  <c r="R293" i="8"/>
  <c r="P293" i="8"/>
  <c r="BI292" i="8"/>
  <c r="BH292" i="8"/>
  <c r="BG292" i="8"/>
  <c r="BF292" i="8"/>
  <c r="T292" i="8"/>
  <c r="R292" i="8"/>
  <c r="P292" i="8"/>
  <c r="BI291" i="8"/>
  <c r="BH291" i="8"/>
  <c r="BG291" i="8"/>
  <c r="BF291" i="8"/>
  <c r="T291" i="8"/>
  <c r="R291" i="8"/>
  <c r="P291" i="8"/>
  <c r="BI290" i="8"/>
  <c r="BH290" i="8"/>
  <c r="BG290" i="8"/>
  <c r="BF290" i="8"/>
  <c r="T290" i="8"/>
  <c r="R290" i="8"/>
  <c r="P290" i="8"/>
  <c r="BI289" i="8"/>
  <c r="BH289" i="8"/>
  <c r="BG289" i="8"/>
  <c r="BF289" i="8"/>
  <c r="T289" i="8"/>
  <c r="R289" i="8"/>
  <c r="P289" i="8"/>
  <c r="BI288" i="8"/>
  <c r="BH288" i="8"/>
  <c r="BG288" i="8"/>
  <c r="BF288" i="8"/>
  <c r="T288" i="8"/>
  <c r="R288" i="8"/>
  <c r="P288" i="8"/>
  <c r="BI287" i="8"/>
  <c r="BH287" i="8"/>
  <c r="BG287" i="8"/>
  <c r="BF287" i="8"/>
  <c r="T287" i="8"/>
  <c r="R287" i="8"/>
  <c r="P287" i="8"/>
  <c r="BI286" i="8"/>
  <c r="BH286" i="8"/>
  <c r="BG286" i="8"/>
  <c r="BF286" i="8"/>
  <c r="T286" i="8"/>
  <c r="R286" i="8"/>
  <c r="P286" i="8"/>
  <c r="BI285" i="8"/>
  <c r="BH285" i="8"/>
  <c r="BG285" i="8"/>
  <c r="BF285" i="8"/>
  <c r="T285" i="8"/>
  <c r="R285" i="8"/>
  <c r="P285" i="8"/>
  <c r="BI284" i="8"/>
  <c r="BH284" i="8"/>
  <c r="BG284" i="8"/>
  <c r="BF284" i="8"/>
  <c r="T284" i="8"/>
  <c r="R284" i="8"/>
  <c r="P284" i="8"/>
  <c r="BI283" i="8"/>
  <c r="BH283" i="8"/>
  <c r="BG283" i="8"/>
  <c r="BF283" i="8"/>
  <c r="T283" i="8"/>
  <c r="R283" i="8"/>
  <c r="P283" i="8"/>
  <c r="BI282" i="8"/>
  <c r="BH282" i="8"/>
  <c r="BG282" i="8"/>
  <c r="BF282" i="8"/>
  <c r="T282" i="8"/>
  <c r="R282" i="8"/>
  <c r="P282" i="8"/>
  <c r="BI281" i="8"/>
  <c r="BH281" i="8"/>
  <c r="BG281" i="8"/>
  <c r="BF281" i="8"/>
  <c r="T281" i="8"/>
  <c r="R281" i="8"/>
  <c r="P281" i="8"/>
  <c r="BI280" i="8"/>
  <c r="BH280" i="8"/>
  <c r="BG280" i="8"/>
  <c r="BF280" i="8"/>
  <c r="T280" i="8"/>
  <c r="R280" i="8"/>
  <c r="P280" i="8"/>
  <c r="BI279" i="8"/>
  <c r="BH279" i="8"/>
  <c r="BG279" i="8"/>
  <c r="BF279" i="8"/>
  <c r="T279" i="8"/>
  <c r="R279" i="8"/>
  <c r="P279" i="8"/>
  <c r="BI278" i="8"/>
  <c r="BH278" i="8"/>
  <c r="BG278" i="8"/>
  <c r="BF278" i="8"/>
  <c r="T278" i="8"/>
  <c r="R278" i="8"/>
  <c r="P278" i="8"/>
  <c r="BI277" i="8"/>
  <c r="BH277" i="8"/>
  <c r="BG277" i="8"/>
  <c r="BF277" i="8"/>
  <c r="T277" i="8"/>
  <c r="R277" i="8"/>
  <c r="P277" i="8"/>
  <c r="BI276" i="8"/>
  <c r="BH276" i="8"/>
  <c r="BG276" i="8"/>
  <c r="BF276" i="8"/>
  <c r="T276" i="8"/>
  <c r="R276" i="8"/>
  <c r="P276" i="8"/>
  <c r="BI275" i="8"/>
  <c r="BH275" i="8"/>
  <c r="BG275" i="8"/>
  <c r="BF275" i="8"/>
  <c r="T275" i="8"/>
  <c r="R275" i="8"/>
  <c r="P275" i="8"/>
  <c r="BI274" i="8"/>
  <c r="BH274" i="8"/>
  <c r="BG274" i="8"/>
  <c r="BF274" i="8"/>
  <c r="T274" i="8"/>
  <c r="R274" i="8"/>
  <c r="P274" i="8"/>
  <c r="BI273" i="8"/>
  <c r="BH273" i="8"/>
  <c r="BG273" i="8"/>
  <c r="BF273" i="8"/>
  <c r="T273" i="8"/>
  <c r="R273" i="8"/>
  <c r="P273" i="8"/>
  <c r="BI272" i="8"/>
  <c r="BH272" i="8"/>
  <c r="BG272" i="8"/>
  <c r="BF272" i="8"/>
  <c r="T272" i="8"/>
  <c r="R272" i="8"/>
  <c r="P272" i="8"/>
  <c r="BI271" i="8"/>
  <c r="BH271" i="8"/>
  <c r="BG271" i="8"/>
  <c r="BF271" i="8"/>
  <c r="T271" i="8"/>
  <c r="R271" i="8"/>
  <c r="P271" i="8"/>
  <c r="BI270" i="8"/>
  <c r="BH270" i="8"/>
  <c r="BG270" i="8"/>
  <c r="BF270" i="8"/>
  <c r="T270" i="8"/>
  <c r="R270" i="8"/>
  <c r="P270" i="8"/>
  <c r="BI269" i="8"/>
  <c r="BH269" i="8"/>
  <c r="BG269" i="8"/>
  <c r="BF269" i="8"/>
  <c r="T269" i="8"/>
  <c r="R269" i="8"/>
  <c r="P269" i="8"/>
  <c r="BI268" i="8"/>
  <c r="BH268" i="8"/>
  <c r="BG268" i="8"/>
  <c r="BF268" i="8"/>
  <c r="T268" i="8"/>
  <c r="R268" i="8"/>
  <c r="P268" i="8"/>
  <c r="BI267" i="8"/>
  <c r="BH267" i="8"/>
  <c r="BG267" i="8"/>
  <c r="BF267" i="8"/>
  <c r="T267" i="8"/>
  <c r="R267" i="8"/>
  <c r="P267" i="8"/>
  <c r="BI266" i="8"/>
  <c r="BH266" i="8"/>
  <c r="BG266" i="8"/>
  <c r="BF266" i="8"/>
  <c r="T266" i="8"/>
  <c r="R266" i="8"/>
  <c r="P266" i="8"/>
  <c r="BI265" i="8"/>
  <c r="BH265" i="8"/>
  <c r="BG265" i="8"/>
  <c r="BF265" i="8"/>
  <c r="T265" i="8"/>
  <c r="R265" i="8"/>
  <c r="P265" i="8"/>
  <c r="BI264" i="8"/>
  <c r="BH264" i="8"/>
  <c r="BG264" i="8"/>
  <c r="BF264" i="8"/>
  <c r="T264" i="8"/>
  <c r="R264" i="8"/>
  <c r="P264" i="8"/>
  <c r="BI263" i="8"/>
  <c r="BH263" i="8"/>
  <c r="BG263" i="8"/>
  <c r="BF263" i="8"/>
  <c r="T263" i="8"/>
  <c r="R263" i="8"/>
  <c r="P263" i="8"/>
  <c r="BI262" i="8"/>
  <c r="BH262" i="8"/>
  <c r="BG262" i="8"/>
  <c r="BF262" i="8"/>
  <c r="T262" i="8"/>
  <c r="R262" i="8"/>
  <c r="P262" i="8"/>
  <c r="BI261" i="8"/>
  <c r="BH261" i="8"/>
  <c r="BG261" i="8"/>
  <c r="BF261" i="8"/>
  <c r="T261" i="8"/>
  <c r="R261" i="8"/>
  <c r="P261" i="8"/>
  <c r="BI259" i="8"/>
  <c r="BH259" i="8"/>
  <c r="BG259" i="8"/>
  <c r="BF259" i="8"/>
  <c r="T259" i="8"/>
  <c r="R259" i="8"/>
  <c r="P259" i="8"/>
  <c r="BI258" i="8"/>
  <c r="BH258" i="8"/>
  <c r="BG258" i="8"/>
  <c r="BF258" i="8"/>
  <c r="T258" i="8"/>
  <c r="R258" i="8"/>
  <c r="P258" i="8"/>
  <c r="BI257" i="8"/>
  <c r="BH257" i="8"/>
  <c r="BG257" i="8"/>
  <c r="BF257" i="8"/>
  <c r="T257" i="8"/>
  <c r="R257" i="8"/>
  <c r="P257" i="8"/>
  <c r="BI256" i="8"/>
  <c r="BH256" i="8"/>
  <c r="BG256" i="8"/>
  <c r="BF256" i="8"/>
  <c r="T256" i="8"/>
  <c r="R256" i="8"/>
  <c r="P256" i="8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3" i="8"/>
  <c r="BH253" i="8"/>
  <c r="BG253" i="8"/>
  <c r="BF253" i="8"/>
  <c r="T253" i="8"/>
  <c r="R253" i="8"/>
  <c r="P253" i="8"/>
  <c r="BI252" i="8"/>
  <c r="BH252" i="8"/>
  <c r="BG252" i="8"/>
  <c r="BF252" i="8"/>
  <c r="T252" i="8"/>
  <c r="R252" i="8"/>
  <c r="P252" i="8"/>
  <c r="BI251" i="8"/>
  <c r="BH251" i="8"/>
  <c r="BG251" i="8"/>
  <c r="BF251" i="8"/>
  <c r="T251" i="8"/>
  <c r="R251" i="8"/>
  <c r="P251" i="8"/>
  <c r="BI250" i="8"/>
  <c r="BH250" i="8"/>
  <c r="BG250" i="8"/>
  <c r="BF250" i="8"/>
  <c r="T250" i="8"/>
  <c r="R250" i="8"/>
  <c r="P250" i="8"/>
  <c r="BI249" i="8"/>
  <c r="BH249" i="8"/>
  <c r="BG249" i="8"/>
  <c r="BF249" i="8"/>
  <c r="T249" i="8"/>
  <c r="R249" i="8"/>
  <c r="P249" i="8"/>
  <c r="BI248" i="8"/>
  <c r="BH248" i="8"/>
  <c r="BG248" i="8"/>
  <c r="BF248" i="8"/>
  <c r="T248" i="8"/>
  <c r="R248" i="8"/>
  <c r="P248" i="8"/>
  <c r="BI247" i="8"/>
  <c r="BH247" i="8"/>
  <c r="BG247" i="8"/>
  <c r="BF247" i="8"/>
  <c r="T247" i="8"/>
  <c r="R247" i="8"/>
  <c r="P247" i="8"/>
  <c r="BI246" i="8"/>
  <c r="BH246" i="8"/>
  <c r="BG246" i="8"/>
  <c r="BF246" i="8"/>
  <c r="T246" i="8"/>
  <c r="R246" i="8"/>
  <c r="P246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42" i="8"/>
  <c r="BH242" i="8"/>
  <c r="BG242" i="8"/>
  <c r="BF242" i="8"/>
  <c r="T242" i="8"/>
  <c r="R242" i="8"/>
  <c r="P242" i="8"/>
  <c r="BI241" i="8"/>
  <c r="BH241" i="8"/>
  <c r="BG241" i="8"/>
  <c r="BF241" i="8"/>
  <c r="T241" i="8"/>
  <c r="R241" i="8"/>
  <c r="P241" i="8"/>
  <c r="BI240" i="8"/>
  <c r="BH240" i="8"/>
  <c r="BG240" i="8"/>
  <c r="BF240" i="8"/>
  <c r="T240" i="8"/>
  <c r="R240" i="8"/>
  <c r="P240" i="8"/>
  <c r="BI239" i="8"/>
  <c r="BH239" i="8"/>
  <c r="BG239" i="8"/>
  <c r="BF239" i="8"/>
  <c r="T239" i="8"/>
  <c r="R239" i="8"/>
  <c r="P239" i="8"/>
  <c r="BI238" i="8"/>
  <c r="BH238" i="8"/>
  <c r="BG238" i="8"/>
  <c r="BF238" i="8"/>
  <c r="T238" i="8"/>
  <c r="R238" i="8"/>
  <c r="P238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4" i="8"/>
  <c r="BH234" i="8"/>
  <c r="BG234" i="8"/>
  <c r="BF234" i="8"/>
  <c r="T234" i="8"/>
  <c r="R234" i="8"/>
  <c r="P234" i="8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31" i="8"/>
  <c r="BH231" i="8"/>
  <c r="BG231" i="8"/>
  <c r="BF231" i="8"/>
  <c r="T231" i="8"/>
  <c r="R231" i="8"/>
  <c r="P231" i="8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6" i="8"/>
  <c r="BH226" i="8"/>
  <c r="BG226" i="8"/>
  <c r="BF226" i="8"/>
  <c r="T226" i="8"/>
  <c r="R226" i="8"/>
  <c r="P226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1" i="8"/>
  <c r="BH221" i="8"/>
  <c r="BG221" i="8"/>
  <c r="BF221" i="8"/>
  <c r="T221" i="8"/>
  <c r="R221" i="8"/>
  <c r="P221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F117" i="8"/>
  <c r="E115" i="8"/>
  <c r="F89" i="8"/>
  <c r="E87" i="8"/>
  <c r="J24" i="8"/>
  <c r="E24" i="8"/>
  <c r="J120" i="8" s="1"/>
  <c r="J23" i="8"/>
  <c r="J21" i="8"/>
  <c r="E21" i="8"/>
  <c r="J119" i="8" s="1"/>
  <c r="J20" i="8"/>
  <c r="J18" i="8"/>
  <c r="E18" i="8"/>
  <c r="F92" i="8" s="1"/>
  <c r="J17" i="8"/>
  <c r="J15" i="8"/>
  <c r="E15" i="8"/>
  <c r="F91" i="8" s="1"/>
  <c r="J14" i="8"/>
  <c r="J12" i="8"/>
  <c r="J89" i="8"/>
  <c r="E7" i="8"/>
  <c r="E113" i="8"/>
  <c r="J37" i="7"/>
  <c r="J36" i="7"/>
  <c r="AY100" i="1" s="1"/>
  <c r="J35" i="7"/>
  <c r="AX100" i="1" s="1"/>
  <c r="BI249" i="7"/>
  <c r="BH249" i="7"/>
  <c r="BG249" i="7"/>
  <c r="BF249" i="7"/>
  <c r="T249" i="7"/>
  <c r="T248" i="7" s="1"/>
  <c r="R249" i="7"/>
  <c r="R248" i="7" s="1"/>
  <c r="P249" i="7"/>
  <c r="P248" i="7" s="1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3" i="7"/>
  <c r="BH163" i="7"/>
  <c r="BG163" i="7"/>
  <c r="BF163" i="7"/>
  <c r="T163" i="7"/>
  <c r="R163" i="7"/>
  <c r="P163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T157" i="7"/>
  <c r="R158" i="7"/>
  <c r="R157" i="7" s="1"/>
  <c r="P158" i="7"/>
  <c r="P157" i="7" s="1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F122" i="7"/>
  <c r="E120" i="7"/>
  <c r="F89" i="7"/>
  <c r="E87" i="7"/>
  <c r="J24" i="7"/>
  <c r="E24" i="7"/>
  <c r="J125" i="7" s="1"/>
  <c r="J23" i="7"/>
  <c r="J21" i="7"/>
  <c r="E21" i="7"/>
  <c r="J124" i="7" s="1"/>
  <c r="J20" i="7"/>
  <c r="J18" i="7"/>
  <c r="E18" i="7"/>
  <c r="F125" i="7"/>
  <c r="J17" i="7"/>
  <c r="J15" i="7"/>
  <c r="E15" i="7"/>
  <c r="F124" i="7" s="1"/>
  <c r="J14" i="7"/>
  <c r="J12" i="7"/>
  <c r="J122" i="7" s="1"/>
  <c r="E7" i="7"/>
  <c r="E118" i="7" s="1"/>
  <c r="J37" i="6"/>
  <c r="J36" i="6"/>
  <c r="AY99" i="1"/>
  <c r="J35" i="6"/>
  <c r="AX99" i="1"/>
  <c r="BI137" i="6"/>
  <c r="BH137" i="6"/>
  <c r="BG137" i="6"/>
  <c r="BF137" i="6"/>
  <c r="T137" i="6"/>
  <c r="T136" i="6" s="1"/>
  <c r="R137" i="6"/>
  <c r="R136" i="6" s="1"/>
  <c r="P137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F113" i="6"/>
  <c r="E111" i="6"/>
  <c r="F89" i="6"/>
  <c r="E87" i="6"/>
  <c r="J24" i="6"/>
  <c r="E24" i="6"/>
  <c r="J116" i="6" s="1"/>
  <c r="J23" i="6"/>
  <c r="J21" i="6"/>
  <c r="E21" i="6"/>
  <c r="J115" i="6" s="1"/>
  <c r="J20" i="6"/>
  <c r="J18" i="6"/>
  <c r="E18" i="6"/>
  <c r="F92" i="6" s="1"/>
  <c r="J17" i="6"/>
  <c r="J15" i="6"/>
  <c r="E15" i="6"/>
  <c r="F115" i="6" s="1"/>
  <c r="J14" i="6"/>
  <c r="J12" i="6"/>
  <c r="J113" i="6" s="1"/>
  <c r="E7" i="6"/>
  <c r="E85" i="6" s="1"/>
  <c r="J37" i="5"/>
  <c r="J36" i="5"/>
  <c r="AY98" i="1" s="1"/>
  <c r="J35" i="5"/>
  <c r="AX98" i="1" s="1"/>
  <c r="BI176" i="5"/>
  <c r="BH176" i="5"/>
  <c r="BG176" i="5"/>
  <c r="BF176" i="5"/>
  <c r="T176" i="5"/>
  <c r="T175" i="5" s="1"/>
  <c r="R176" i="5"/>
  <c r="R175" i="5" s="1"/>
  <c r="P176" i="5"/>
  <c r="P175" i="5" s="1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F117" i="5"/>
  <c r="E115" i="5"/>
  <c r="F89" i="5"/>
  <c r="E87" i="5"/>
  <c r="J24" i="5"/>
  <c r="E24" i="5"/>
  <c r="J92" i="5" s="1"/>
  <c r="J23" i="5"/>
  <c r="J21" i="5"/>
  <c r="E21" i="5"/>
  <c r="J119" i="5" s="1"/>
  <c r="J20" i="5"/>
  <c r="J18" i="5"/>
  <c r="E18" i="5"/>
  <c r="F120" i="5" s="1"/>
  <c r="J17" i="5"/>
  <c r="J15" i="5"/>
  <c r="E15" i="5"/>
  <c r="F91" i="5" s="1"/>
  <c r="J14" i="5"/>
  <c r="J12" i="5"/>
  <c r="J117" i="5"/>
  <c r="E7" i="5"/>
  <c r="E113" i="5"/>
  <c r="J37" i="4"/>
  <c r="J36" i="4"/>
  <c r="AY97" i="1" s="1"/>
  <c r="J35" i="4"/>
  <c r="AX97" i="1" s="1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F113" i="4"/>
  <c r="E111" i="4"/>
  <c r="F89" i="4"/>
  <c r="E87" i="4"/>
  <c r="J24" i="4"/>
  <c r="E24" i="4"/>
  <c r="J116" i="4" s="1"/>
  <c r="J23" i="4"/>
  <c r="J21" i="4"/>
  <c r="E21" i="4"/>
  <c r="J115" i="4" s="1"/>
  <c r="J20" i="4"/>
  <c r="J18" i="4"/>
  <c r="E18" i="4"/>
  <c r="F92" i="4" s="1"/>
  <c r="J17" i="4"/>
  <c r="J15" i="4"/>
  <c r="E15" i="4"/>
  <c r="F115" i="4" s="1"/>
  <c r="J14" i="4"/>
  <c r="J12" i="4"/>
  <c r="J89" i="4"/>
  <c r="E7" i="4"/>
  <c r="E85" i="4"/>
  <c r="J37" i="3"/>
  <c r="J36" i="3"/>
  <c r="AY96" i="1" s="1"/>
  <c r="J35" i="3"/>
  <c r="AX96" i="1" s="1"/>
  <c r="BI639" i="3"/>
  <c r="BH639" i="3"/>
  <c r="BG639" i="3"/>
  <c r="BF639" i="3"/>
  <c r="T639" i="3"/>
  <c r="R639" i="3"/>
  <c r="P639" i="3"/>
  <c r="BI638" i="3"/>
  <c r="BH638" i="3"/>
  <c r="BG638" i="3"/>
  <c r="BF638" i="3"/>
  <c r="T638" i="3"/>
  <c r="R638" i="3"/>
  <c r="P638" i="3"/>
  <c r="BI637" i="3"/>
  <c r="BH637" i="3"/>
  <c r="BG637" i="3"/>
  <c r="BF637" i="3"/>
  <c r="T637" i="3"/>
  <c r="R637" i="3"/>
  <c r="P637" i="3"/>
  <c r="BI634" i="3"/>
  <c r="BH634" i="3"/>
  <c r="BG634" i="3"/>
  <c r="BF634" i="3"/>
  <c r="T634" i="3"/>
  <c r="R634" i="3"/>
  <c r="P634" i="3"/>
  <c r="BI632" i="3"/>
  <c r="BH632" i="3"/>
  <c r="BG632" i="3"/>
  <c r="BF632" i="3"/>
  <c r="T632" i="3"/>
  <c r="R632" i="3"/>
  <c r="P632" i="3"/>
  <c r="BI630" i="3"/>
  <c r="BH630" i="3"/>
  <c r="BG630" i="3"/>
  <c r="BF630" i="3"/>
  <c r="T630" i="3"/>
  <c r="R630" i="3"/>
  <c r="P630" i="3"/>
  <c r="BI620" i="3"/>
  <c r="BH620" i="3"/>
  <c r="BG620" i="3"/>
  <c r="BF620" i="3"/>
  <c r="T620" i="3"/>
  <c r="R620" i="3"/>
  <c r="P620" i="3"/>
  <c r="BI618" i="3"/>
  <c r="BH618" i="3"/>
  <c r="BG618" i="3"/>
  <c r="BF618" i="3"/>
  <c r="T618" i="3"/>
  <c r="R618" i="3"/>
  <c r="P618" i="3"/>
  <c r="BI616" i="3"/>
  <c r="BH616" i="3"/>
  <c r="BG616" i="3"/>
  <c r="BF616" i="3"/>
  <c r="T616" i="3"/>
  <c r="R616" i="3"/>
  <c r="P616" i="3"/>
  <c r="BI614" i="3"/>
  <c r="BH614" i="3"/>
  <c r="BG614" i="3"/>
  <c r="BF614" i="3"/>
  <c r="T614" i="3"/>
  <c r="R614" i="3"/>
  <c r="P614" i="3"/>
  <c r="BI612" i="3"/>
  <c r="BH612" i="3"/>
  <c r="BG612" i="3"/>
  <c r="BF612" i="3"/>
  <c r="T612" i="3"/>
  <c r="R612" i="3"/>
  <c r="P612" i="3"/>
  <c r="BI610" i="3"/>
  <c r="BH610" i="3"/>
  <c r="BG610" i="3"/>
  <c r="BF610" i="3"/>
  <c r="T610" i="3"/>
  <c r="R610" i="3"/>
  <c r="P610" i="3"/>
  <c r="BI608" i="3"/>
  <c r="BH608" i="3"/>
  <c r="BG608" i="3"/>
  <c r="BF608" i="3"/>
  <c r="T608" i="3"/>
  <c r="R608" i="3"/>
  <c r="P608" i="3"/>
  <c r="BI599" i="3"/>
  <c r="BH599" i="3"/>
  <c r="BG599" i="3"/>
  <c r="BF599" i="3"/>
  <c r="T599" i="3"/>
  <c r="R599" i="3"/>
  <c r="P599" i="3"/>
  <c r="BI597" i="3"/>
  <c r="BH597" i="3"/>
  <c r="BG597" i="3"/>
  <c r="BF597" i="3"/>
  <c r="T597" i="3"/>
  <c r="R597" i="3"/>
  <c r="P597" i="3"/>
  <c r="BI595" i="3"/>
  <c r="BH595" i="3"/>
  <c r="BG595" i="3"/>
  <c r="BF595" i="3"/>
  <c r="T595" i="3"/>
  <c r="R595" i="3"/>
  <c r="P595" i="3"/>
  <c r="BI593" i="3"/>
  <c r="BH593" i="3"/>
  <c r="BG593" i="3"/>
  <c r="BF593" i="3"/>
  <c r="T593" i="3"/>
  <c r="R593" i="3"/>
  <c r="P593" i="3"/>
  <c r="BI591" i="3"/>
  <c r="BH591" i="3"/>
  <c r="BG591" i="3"/>
  <c r="BF591" i="3"/>
  <c r="T591" i="3"/>
  <c r="R591" i="3"/>
  <c r="P591" i="3"/>
  <c r="BI589" i="3"/>
  <c r="BH589" i="3"/>
  <c r="BG589" i="3"/>
  <c r="BF589" i="3"/>
  <c r="T589" i="3"/>
  <c r="R589" i="3"/>
  <c r="P589" i="3"/>
  <c r="BI580" i="3"/>
  <c r="BH580" i="3"/>
  <c r="BG580" i="3"/>
  <c r="BF580" i="3"/>
  <c r="T580" i="3"/>
  <c r="R580" i="3"/>
  <c r="P580" i="3"/>
  <c r="BI578" i="3"/>
  <c r="BH578" i="3"/>
  <c r="BG578" i="3"/>
  <c r="BF578" i="3"/>
  <c r="T578" i="3"/>
  <c r="R578" i="3"/>
  <c r="P578" i="3"/>
  <c r="BI576" i="3"/>
  <c r="BH576" i="3"/>
  <c r="BG576" i="3"/>
  <c r="BF576" i="3"/>
  <c r="T576" i="3"/>
  <c r="R576" i="3"/>
  <c r="P576" i="3"/>
  <c r="BI574" i="3"/>
  <c r="BH574" i="3"/>
  <c r="BG574" i="3"/>
  <c r="BF574" i="3"/>
  <c r="T574" i="3"/>
  <c r="R574" i="3"/>
  <c r="P574" i="3"/>
  <c r="BI573" i="3"/>
  <c r="BH573" i="3"/>
  <c r="BG573" i="3"/>
  <c r="BF573" i="3"/>
  <c r="T573" i="3"/>
  <c r="R573" i="3"/>
  <c r="P573" i="3"/>
  <c r="BI571" i="3"/>
  <c r="BH571" i="3"/>
  <c r="BG571" i="3"/>
  <c r="BF571" i="3"/>
  <c r="T571" i="3"/>
  <c r="R571" i="3"/>
  <c r="P571" i="3"/>
  <c r="BI569" i="3"/>
  <c r="BH569" i="3"/>
  <c r="BG569" i="3"/>
  <c r="BF569" i="3"/>
  <c r="T569" i="3"/>
  <c r="R569" i="3"/>
  <c r="P569" i="3"/>
  <c r="BI567" i="3"/>
  <c r="BH567" i="3"/>
  <c r="BG567" i="3"/>
  <c r="BF567" i="3"/>
  <c r="T567" i="3"/>
  <c r="R567" i="3"/>
  <c r="P567" i="3"/>
  <c r="BI565" i="3"/>
  <c r="BH565" i="3"/>
  <c r="BG565" i="3"/>
  <c r="BF565" i="3"/>
  <c r="T565" i="3"/>
  <c r="R565" i="3"/>
  <c r="P565" i="3"/>
  <c r="BI563" i="3"/>
  <c r="BH563" i="3"/>
  <c r="BG563" i="3"/>
  <c r="BF563" i="3"/>
  <c r="T563" i="3"/>
  <c r="R563" i="3"/>
  <c r="P563" i="3"/>
  <c r="BI561" i="3"/>
  <c r="BH561" i="3"/>
  <c r="BG561" i="3"/>
  <c r="BF561" i="3"/>
  <c r="T561" i="3"/>
  <c r="R561" i="3"/>
  <c r="P561" i="3"/>
  <c r="BI559" i="3"/>
  <c r="BH559" i="3"/>
  <c r="BG559" i="3"/>
  <c r="BF559" i="3"/>
  <c r="T559" i="3"/>
  <c r="R559" i="3"/>
  <c r="P559" i="3"/>
  <c r="BI557" i="3"/>
  <c r="BH557" i="3"/>
  <c r="BG557" i="3"/>
  <c r="BF557" i="3"/>
  <c r="T557" i="3"/>
  <c r="R557" i="3"/>
  <c r="P557" i="3"/>
  <c r="BI555" i="3"/>
  <c r="BH555" i="3"/>
  <c r="BG555" i="3"/>
  <c r="BF555" i="3"/>
  <c r="T555" i="3"/>
  <c r="R555" i="3"/>
  <c r="P555" i="3"/>
  <c r="BI553" i="3"/>
  <c r="BH553" i="3"/>
  <c r="BG553" i="3"/>
  <c r="BF553" i="3"/>
  <c r="T553" i="3"/>
  <c r="R553" i="3"/>
  <c r="P553" i="3"/>
  <c r="BI549" i="3"/>
  <c r="BH549" i="3"/>
  <c r="BG549" i="3"/>
  <c r="BF549" i="3"/>
  <c r="T549" i="3"/>
  <c r="R549" i="3"/>
  <c r="P549" i="3"/>
  <c r="BI545" i="3"/>
  <c r="BH545" i="3"/>
  <c r="BG545" i="3"/>
  <c r="BF545" i="3"/>
  <c r="T545" i="3"/>
  <c r="R545" i="3"/>
  <c r="P545" i="3"/>
  <c r="BI541" i="3"/>
  <c r="BH541" i="3"/>
  <c r="BG541" i="3"/>
  <c r="BF541" i="3"/>
  <c r="T541" i="3"/>
  <c r="R541" i="3"/>
  <c r="P541" i="3"/>
  <c r="BI539" i="3"/>
  <c r="BH539" i="3"/>
  <c r="BG539" i="3"/>
  <c r="BF539" i="3"/>
  <c r="T539" i="3"/>
  <c r="R539" i="3"/>
  <c r="P539" i="3"/>
  <c r="BI537" i="3"/>
  <c r="BH537" i="3"/>
  <c r="BG537" i="3"/>
  <c r="BF537" i="3"/>
  <c r="T537" i="3"/>
  <c r="R537" i="3"/>
  <c r="P537" i="3"/>
  <c r="BI533" i="3"/>
  <c r="BH533" i="3"/>
  <c r="BG533" i="3"/>
  <c r="BF533" i="3"/>
  <c r="T533" i="3"/>
  <c r="R533" i="3"/>
  <c r="P533" i="3"/>
  <c r="BI531" i="3"/>
  <c r="BH531" i="3"/>
  <c r="BG531" i="3"/>
  <c r="BF531" i="3"/>
  <c r="T531" i="3"/>
  <c r="R531" i="3"/>
  <c r="P531" i="3"/>
  <c r="BI525" i="3"/>
  <c r="BH525" i="3"/>
  <c r="BG525" i="3"/>
  <c r="BF525" i="3"/>
  <c r="T525" i="3"/>
  <c r="R525" i="3"/>
  <c r="P525" i="3"/>
  <c r="BI522" i="3"/>
  <c r="BH522" i="3"/>
  <c r="BG522" i="3"/>
  <c r="BF522" i="3"/>
  <c r="T522" i="3"/>
  <c r="R522" i="3"/>
  <c r="P522" i="3"/>
  <c r="BI514" i="3"/>
  <c r="BH514" i="3"/>
  <c r="BG514" i="3"/>
  <c r="BF514" i="3"/>
  <c r="T514" i="3"/>
  <c r="R514" i="3"/>
  <c r="P514" i="3"/>
  <c r="BI512" i="3"/>
  <c r="BH512" i="3"/>
  <c r="BG512" i="3"/>
  <c r="BF512" i="3"/>
  <c r="T512" i="3"/>
  <c r="R512" i="3"/>
  <c r="P512" i="3"/>
  <c r="BI510" i="3"/>
  <c r="BH510" i="3"/>
  <c r="BG510" i="3"/>
  <c r="BF510" i="3"/>
  <c r="T510" i="3"/>
  <c r="R510" i="3"/>
  <c r="P510" i="3"/>
  <c r="BI508" i="3"/>
  <c r="BH508" i="3"/>
  <c r="BG508" i="3"/>
  <c r="BF508" i="3"/>
  <c r="T508" i="3"/>
  <c r="R508" i="3"/>
  <c r="P508" i="3"/>
  <c r="BI504" i="3"/>
  <c r="BH504" i="3"/>
  <c r="BG504" i="3"/>
  <c r="BF504" i="3"/>
  <c r="T504" i="3"/>
  <c r="R504" i="3"/>
  <c r="P504" i="3"/>
  <c r="BI501" i="3"/>
  <c r="BH501" i="3"/>
  <c r="BG501" i="3"/>
  <c r="BF501" i="3"/>
  <c r="T501" i="3"/>
  <c r="R501" i="3"/>
  <c r="P501" i="3"/>
  <c r="BI497" i="3"/>
  <c r="BH497" i="3"/>
  <c r="BG497" i="3"/>
  <c r="BF497" i="3"/>
  <c r="T497" i="3"/>
  <c r="R497" i="3"/>
  <c r="P497" i="3"/>
  <c r="BI495" i="3"/>
  <c r="BH495" i="3"/>
  <c r="BG495" i="3"/>
  <c r="BF495" i="3"/>
  <c r="T495" i="3"/>
  <c r="R495" i="3"/>
  <c r="P495" i="3"/>
  <c r="BI491" i="3"/>
  <c r="BH491" i="3"/>
  <c r="BG491" i="3"/>
  <c r="BF491" i="3"/>
  <c r="T491" i="3"/>
  <c r="R491" i="3"/>
  <c r="P491" i="3"/>
  <c r="BI487" i="3"/>
  <c r="BH487" i="3"/>
  <c r="BG487" i="3"/>
  <c r="BF487" i="3"/>
  <c r="T487" i="3"/>
  <c r="R487" i="3"/>
  <c r="P487" i="3"/>
  <c r="BI484" i="3"/>
  <c r="BH484" i="3"/>
  <c r="BG484" i="3"/>
  <c r="BF484" i="3"/>
  <c r="T484" i="3"/>
  <c r="R484" i="3"/>
  <c r="P484" i="3"/>
  <c r="BI483" i="3"/>
  <c r="BH483" i="3"/>
  <c r="BG483" i="3"/>
  <c r="BF483" i="3"/>
  <c r="T483" i="3"/>
  <c r="R483" i="3"/>
  <c r="P483" i="3"/>
  <c r="BI481" i="3"/>
  <c r="BH481" i="3"/>
  <c r="BG481" i="3"/>
  <c r="BF481" i="3"/>
  <c r="T481" i="3"/>
  <c r="R481" i="3"/>
  <c r="P481" i="3"/>
  <c r="BI480" i="3"/>
  <c r="BH480" i="3"/>
  <c r="BG480" i="3"/>
  <c r="BF480" i="3"/>
  <c r="T480" i="3"/>
  <c r="R480" i="3"/>
  <c r="P480" i="3"/>
  <c r="BI476" i="3"/>
  <c r="BH476" i="3"/>
  <c r="BG476" i="3"/>
  <c r="BF476" i="3"/>
  <c r="T476" i="3"/>
  <c r="R476" i="3"/>
  <c r="P476" i="3"/>
  <c r="BI466" i="3"/>
  <c r="BH466" i="3"/>
  <c r="BG466" i="3"/>
  <c r="BF466" i="3"/>
  <c r="T466" i="3"/>
  <c r="R466" i="3"/>
  <c r="P466" i="3"/>
  <c r="BI456" i="3"/>
  <c r="BH456" i="3"/>
  <c r="BG456" i="3"/>
  <c r="BF456" i="3"/>
  <c r="T456" i="3"/>
  <c r="R456" i="3"/>
  <c r="P456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7" i="3"/>
  <c r="BH447" i="3"/>
  <c r="BG447" i="3"/>
  <c r="BF447" i="3"/>
  <c r="T447" i="3"/>
  <c r="T446" i="3"/>
  <c r="R447" i="3"/>
  <c r="R446" i="3" s="1"/>
  <c r="P447" i="3"/>
  <c r="P446" i="3" s="1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42" i="3"/>
  <c r="BH442" i="3"/>
  <c r="BG442" i="3"/>
  <c r="BF442" i="3"/>
  <c r="T442" i="3"/>
  <c r="R442" i="3"/>
  <c r="P442" i="3"/>
  <c r="BI439" i="3"/>
  <c r="BH439" i="3"/>
  <c r="BG439" i="3"/>
  <c r="BF439" i="3"/>
  <c r="T439" i="3"/>
  <c r="R439" i="3"/>
  <c r="P439" i="3"/>
  <c r="BI437" i="3"/>
  <c r="BH437" i="3"/>
  <c r="BG437" i="3"/>
  <c r="BF437" i="3"/>
  <c r="T437" i="3"/>
  <c r="R437" i="3"/>
  <c r="P437" i="3"/>
  <c r="BI433" i="3"/>
  <c r="BH433" i="3"/>
  <c r="BG433" i="3"/>
  <c r="BF433" i="3"/>
  <c r="T433" i="3"/>
  <c r="R433" i="3"/>
  <c r="P433" i="3"/>
  <c r="BI432" i="3"/>
  <c r="BH432" i="3"/>
  <c r="BG432" i="3"/>
  <c r="BF432" i="3"/>
  <c r="T432" i="3"/>
  <c r="R432" i="3"/>
  <c r="P432" i="3"/>
  <c r="BI430" i="3"/>
  <c r="BH430" i="3"/>
  <c r="BG430" i="3"/>
  <c r="BF430" i="3"/>
  <c r="T430" i="3"/>
  <c r="R430" i="3"/>
  <c r="P430" i="3"/>
  <c r="BI429" i="3"/>
  <c r="BH429" i="3"/>
  <c r="BG429" i="3"/>
  <c r="BF429" i="3"/>
  <c r="T429" i="3"/>
  <c r="R429" i="3"/>
  <c r="P429" i="3"/>
  <c r="BI428" i="3"/>
  <c r="BH428" i="3"/>
  <c r="BG428" i="3"/>
  <c r="BF428" i="3"/>
  <c r="T428" i="3"/>
  <c r="R428" i="3"/>
  <c r="P428" i="3"/>
  <c r="BI424" i="3"/>
  <c r="BH424" i="3"/>
  <c r="BG424" i="3"/>
  <c r="BF424" i="3"/>
  <c r="T424" i="3"/>
  <c r="R424" i="3"/>
  <c r="P424" i="3"/>
  <c r="BI423" i="3"/>
  <c r="BH423" i="3"/>
  <c r="BG423" i="3"/>
  <c r="BF423" i="3"/>
  <c r="T423" i="3"/>
  <c r="R423" i="3"/>
  <c r="P423" i="3"/>
  <c r="BI421" i="3"/>
  <c r="BH421" i="3"/>
  <c r="BG421" i="3"/>
  <c r="BF421" i="3"/>
  <c r="T421" i="3"/>
  <c r="R421" i="3"/>
  <c r="P421" i="3"/>
  <c r="BI419" i="3"/>
  <c r="BH419" i="3"/>
  <c r="BG419" i="3"/>
  <c r="BF419" i="3"/>
  <c r="T419" i="3"/>
  <c r="R419" i="3"/>
  <c r="P419" i="3"/>
  <c r="BI417" i="3"/>
  <c r="BH417" i="3"/>
  <c r="BG417" i="3"/>
  <c r="BF417" i="3"/>
  <c r="T417" i="3"/>
  <c r="R417" i="3"/>
  <c r="P417" i="3"/>
  <c r="BI415" i="3"/>
  <c r="BH415" i="3"/>
  <c r="BG415" i="3"/>
  <c r="BF415" i="3"/>
  <c r="T415" i="3"/>
  <c r="R415" i="3"/>
  <c r="P415" i="3"/>
  <c r="BI414" i="3"/>
  <c r="BH414" i="3"/>
  <c r="BG414" i="3"/>
  <c r="BF414" i="3"/>
  <c r="T414" i="3"/>
  <c r="R414" i="3"/>
  <c r="P414" i="3"/>
  <c r="BI413" i="3"/>
  <c r="BH413" i="3"/>
  <c r="BG413" i="3"/>
  <c r="BF413" i="3"/>
  <c r="T413" i="3"/>
  <c r="R413" i="3"/>
  <c r="P413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6" i="3"/>
  <c r="BH396" i="3"/>
  <c r="BG396" i="3"/>
  <c r="BF396" i="3"/>
  <c r="T396" i="3"/>
  <c r="R396" i="3"/>
  <c r="P396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84" i="3"/>
  <c r="BH384" i="3"/>
  <c r="BG384" i="3"/>
  <c r="BF384" i="3"/>
  <c r="T384" i="3"/>
  <c r="R384" i="3"/>
  <c r="P384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2" i="3"/>
  <c r="BH362" i="3"/>
  <c r="BG362" i="3"/>
  <c r="BF362" i="3"/>
  <c r="T362" i="3"/>
  <c r="R362" i="3"/>
  <c r="P362" i="3"/>
  <c r="BI360" i="3"/>
  <c r="BH360" i="3"/>
  <c r="BG360" i="3"/>
  <c r="BF360" i="3"/>
  <c r="T360" i="3"/>
  <c r="R360" i="3"/>
  <c r="P360" i="3"/>
  <c r="BI358" i="3"/>
  <c r="BH358" i="3"/>
  <c r="BG358" i="3"/>
  <c r="BF358" i="3"/>
  <c r="T358" i="3"/>
  <c r="R358" i="3"/>
  <c r="P358" i="3"/>
  <c r="BI351" i="3"/>
  <c r="BH351" i="3"/>
  <c r="BG351" i="3"/>
  <c r="BF351" i="3"/>
  <c r="T351" i="3"/>
  <c r="R351" i="3"/>
  <c r="P351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34" i="3"/>
  <c r="BH334" i="3"/>
  <c r="BG334" i="3"/>
  <c r="BF334" i="3"/>
  <c r="T334" i="3"/>
  <c r="R334" i="3"/>
  <c r="P334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2" i="3"/>
  <c r="BH322" i="3"/>
  <c r="BG322" i="3"/>
  <c r="BF322" i="3"/>
  <c r="T322" i="3"/>
  <c r="R322" i="3"/>
  <c r="P322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2" i="3"/>
  <c r="BH302" i="3"/>
  <c r="BG302" i="3"/>
  <c r="BF302" i="3"/>
  <c r="T302" i="3"/>
  <c r="R302" i="3"/>
  <c r="P302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89" i="3"/>
  <c r="BH289" i="3"/>
  <c r="BG289" i="3"/>
  <c r="BF289" i="3"/>
  <c r="T289" i="3"/>
  <c r="R289" i="3"/>
  <c r="P289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2" i="3"/>
  <c r="BH192" i="3"/>
  <c r="BG192" i="3"/>
  <c r="BF192" i="3"/>
  <c r="T192" i="3"/>
  <c r="R192" i="3"/>
  <c r="P192" i="3"/>
  <c r="BI182" i="3"/>
  <c r="BH182" i="3"/>
  <c r="BG182" i="3"/>
  <c r="BF182" i="3"/>
  <c r="T182" i="3"/>
  <c r="R182" i="3"/>
  <c r="P182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0" i="3"/>
  <c r="BH140" i="3"/>
  <c r="BG140" i="3"/>
  <c r="BF140" i="3"/>
  <c r="T140" i="3"/>
  <c r="R140" i="3"/>
  <c r="P140" i="3"/>
  <c r="J134" i="3"/>
  <c r="J133" i="3"/>
  <c r="F133" i="3"/>
  <c r="F131" i="3"/>
  <c r="E129" i="3"/>
  <c r="J92" i="3"/>
  <c r="J91" i="3"/>
  <c r="F91" i="3"/>
  <c r="F89" i="3"/>
  <c r="E87" i="3"/>
  <c r="J18" i="3"/>
  <c r="E18" i="3"/>
  <c r="F134" i="3" s="1"/>
  <c r="J17" i="3"/>
  <c r="J12" i="3"/>
  <c r="J89" i="3"/>
  <c r="E7" i="3"/>
  <c r="E85" i="3" s="1"/>
  <c r="J37" i="2"/>
  <c r="J36" i="2"/>
  <c r="AY95" i="1" s="1"/>
  <c r="J35" i="2"/>
  <c r="AX95" i="1" s="1"/>
  <c r="BI1237" i="2"/>
  <c r="BH1237" i="2"/>
  <c r="BG1237" i="2"/>
  <c r="BF1237" i="2"/>
  <c r="T1237" i="2"/>
  <c r="R1237" i="2"/>
  <c r="P1237" i="2"/>
  <c r="BI1236" i="2"/>
  <c r="BH1236" i="2"/>
  <c r="BG1236" i="2"/>
  <c r="BF1236" i="2"/>
  <c r="T1236" i="2"/>
  <c r="R1236" i="2"/>
  <c r="P1236" i="2"/>
  <c r="BI1231" i="2"/>
  <c r="BH1231" i="2"/>
  <c r="BG1231" i="2"/>
  <c r="BF1231" i="2"/>
  <c r="T1231" i="2"/>
  <c r="R1231" i="2"/>
  <c r="P1231" i="2"/>
  <c r="BI1227" i="2"/>
  <c r="BH1227" i="2"/>
  <c r="BG1227" i="2"/>
  <c r="BF1227" i="2"/>
  <c r="T1227" i="2"/>
  <c r="R1227" i="2"/>
  <c r="P1227" i="2"/>
  <c r="BI1224" i="2"/>
  <c r="BH1224" i="2"/>
  <c r="BG1224" i="2"/>
  <c r="BF1224" i="2"/>
  <c r="T1224" i="2"/>
  <c r="R1224" i="2"/>
  <c r="P1224" i="2"/>
  <c r="BI1222" i="2"/>
  <c r="BH1222" i="2"/>
  <c r="BG1222" i="2"/>
  <c r="BF1222" i="2"/>
  <c r="T1222" i="2"/>
  <c r="R1222" i="2"/>
  <c r="P1222" i="2"/>
  <c r="BI1216" i="2"/>
  <c r="BH1216" i="2"/>
  <c r="BG1216" i="2"/>
  <c r="BF1216" i="2"/>
  <c r="T1216" i="2"/>
  <c r="R1216" i="2"/>
  <c r="P1216" i="2"/>
  <c r="BI1214" i="2"/>
  <c r="BH1214" i="2"/>
  <c r="BG1214" i="2"/>
  <c r="BF1214" i="2"/>
  <c r="T1214" i="2"/>
  <c r="R1214" i="2"/>
  <c r="P1214" i="2"/>
  <c r="BI1208" i="2"/>
  <c r="BH1208" i="2"/>
  <c r="BG1208" i="2"/>
  <c r="BF1208" i="2"/>
  <c r="T1208" i="2"/>
  <c r="R1208" i="2"/>
  <c r="P1208" i="2"/>
  <c r="BI1206" i="2"/>
  <c r="BH1206" i="2"/>
  <c r="BG1206" i="2"/>
  <c r="BF1206" i="2"/>
  <c r="T1206" i="2"/>
  <c r="R1206" i="2"/>
  <c r="P1206" i="2"/>
  <c r="BI1204" i="2"/>
  <c r="BH1204" i="2"/>
  <c r="BG1204" i="2"/>
  <c r="BF1204" i="2"/>
  <c r="T1204" i="2"/>
  <c r="R1204" i="2"/>
  <c r="P1204" i="2"/>
  <c r="BI1199" i="2"/>
  <c r="BH1199" i="2"/>
  <c r="BG1199" i="2"/>
  <c r="BF1199" i="2"/>
  <c r="T1199" i="2"/>
  <c r="R1199" i="2"/>
  <c r="P1199" i="2"/>
  <c r="BI1197" i="2"/>
  <c r="BH1197" i="2"/>
  <c r="BG1197" i="2"/>
  <c r="BF1197" i="2"/>
  <c r="T1197" i="2"/>
  <c r="R1197" i="2"/>
  <c r="P1197" i="2"/>
  <c r="BI1195" i="2"/>
  <c r="BH1195" i="2"/>
  <c r="BG1195" i="2"/>
  <c r="BF1195" i="2"/>
  <c r="T1195" i="2"/>
  <c r="R1195" i="2"/>
  <c r="P1195" i="2"/>
  <c r="BI1180" i="2"/>
  <c r="BH1180" i="2"/>
  <c r="BG1180" i="2"/>
  <c r="BF1180" i="2"/>
  <c r="T1180" i="2"/>
  <c r="R1180" i="2"/>
  <c r="P1180" i="2"/>
  <c r="BI1178" i="2"/>
  <c r="BH1178" i="2"/>
  <c r="BG1178" i="2"/>
  <c r="BF1178" i="2"/>
  <c r="T1178" i="2"/>
  <c r="R1178" i="2"/>
  <c r="P1178" i="2"/>
  <c r="BI1176" i="2"/>
  <c r="BH1176" i="2"/>
  <c r="BG1176" i="2"/>
  <c r="BF1176" i="2"/>
  <c r="T1176" i="2"/>
  <c r="R1176" i="2"/>
  <c r="P1176" i="2"/>
  <c r="BI1164" i="2"/>
  <c r="BH1164" i="2"/>
  <c r="BG1164" i="2"/>
  <c r="BF1164" i="2"/>
  <c r="T1164" i="2"/>
  <c r="R1164" i="2"/>
  <c r="P1164" i="2"/>
  <c r="BI1162" i="2"/>
  <c r="BH1162" i="2"/>
  <c r="BG1162" i="2"/>
  <c r="BF1162" i="2"/>
  <c r="T1162" i="2"/>
  <c r="R1162" i="2"/>
  <c r="P1162" i="2"/>
  <c r="BI1160" i="2"/>
  <c r="BH1160" i="2"/>
  <c r="BG1160" i="2"/>
  <c r="BF1160" i="2"/>
  <c r="T1160" i="2"/>
  <c r="R1160" i="2"/>
  <c r="P1160" i="2"/>
  <c r="BI1158" i="2"/>
  <c r="BH1158" i="2"/>
  <c r="BG1158" i="2"/>
  <c r="BF1158" i="2"/>
  <c r="T1158" i="2"/>
  <c r="R1158" i="2"/>
  <c r="P1158" i="2"/>
  <c r="BI1157" i="2"/>
  <c r="BH1157" i="2"/>
  <c r="BG1157" i="2"/>
  <c r="BF1157" i="2"/>
  <c r="T1157" i="2"/>
  <c r="R1157" i="2"/>
  <c r="P1157" i="2"/>
  <c r="BI1130" i="2"/>
  <c r="BH1130" i="2"/>
  <c r="BG1130" i="2"/>
  <c r="BF1130" i="2"/>
  <c r="T1130" i="2"/>
  <c r="R1130" i="2"/>
  <c r="P1130" i="2"/>
  <c r="BI1128" i="2"/>
  <c r="BH1128" i="2"/>
  <c r="BG1128" i="2"/>
  <c r="BF1128" i="2"/>
  <c r="T1128" i="2"/>
  <c r="R1128" i="2"/>
  <c r="P1128" i="2"/>
  <c r="BI1124" i="2"/>
  <c r="BH1124" i="2"/>
  <c r="BG1124" i="2"/>
  <c r="BF1124" i="2"/>
  <c r="T1124" i="2"/>
  <c r="R1124" i="2"/>
  <c r="P1124" i="2"/>
  <c r="BI1122" i="2"/>
  <c r="BH1122" i="2"/>
  <c r="BG1122" i="2"/>
  <c r="BF1122" i="2"/>
  <c r="T1122" i="2"/>
  <c r="R1122" i="2"/>
  <c r="P1122" i="2"/>
  <c r="BI1118" i="2"/>
  <c r="BH1118" i="2"/>
  <c r="BG1118" i="2"/>
  <c r="BF1118" i="2"/>
  <c r="T1118" i="2"/>
  <c r="R1118" i="2"/>
  <c r="P1118" i="2"/>
  <c r="BI1116" i="2"/>
  <c r="BH1116" i="2"/>
  <c r="BG1116" i="2"/>
  <c r="BF1116" i="2"/>
  <c r="T1116" i="2"/>
  <c r="R1116" i="2"/>
  <c r="P1116" i="2"/>
  <c r="BI1112" i="2"/>
  <c r="BH1112" i="2"/>
  <c r="BG1112" i="2"/>
  <c r="BF1112" i="2"/>
  <c r="T1112" i="2"/>
  <c r="R1112" i="2"/>
  <c r="P1112" i="2"/>
  <c r="BI1110" i="2"/>
  <c r="BH1110" i="2"/>
  <c r="BG1110" i="2"/>
  <c r="BF1110" i="2"/>
  <c r="T1110" i="2"/>
  <c r="R1110" i="2"/>
  <c r="P1110" i="2"/>
  <c r="BI1108" i="2"/>
  <c r="BH1108" i="2"/>
  <c r="BG1108" i="2"/>
  <c r="BF1108" i="2"/>
  <c r="T1108" i="2"/>
  <c r="R1108" i="2"/>
  <c r="P1108" i="2"/>
  <c r="BI1106" i="2"/>
  <c r="BH1106" i="2"/>
  <c r="BG1106" i="2"/>
  <c r="BF1106" i="2"/>
  <c r="T1106" i="2"/>
  <c r="R1106" i="2"/>
  <c r="P1106" i="2"/>
  <c r="BI1104" i="2"/>
  <c r="BH1104" i="2"/>
  <c r="BG1104" i="2"/>
  <c r="BF1104" i="2"/>
  <c r="T1104" i="2"/>
  <c r="R1104" i="2"/>
  <c r="P1104" i="2"/>
  <c r="BI1099" i="2"/>
  <c r="BH1099" i="2"/>
  <c r="BG1099" i="2"/>
  <c r="BF1099" i="2"/>
  <c r="T1099" i="2"/>
  <c r="R1099" i="2"/>
  <c r="P1099" i="2"/>
  <c r="BI1094" i="2"/>
  <c r="BH1094" i="2"/>
  <c r="BG1094" i="2"/>
  <c r="BF1094" i="2"/>
  <c r="T1094" i="2"/>
  <c r="R1094" i="2"/>
  <c r="P1094" i="2"/>
  <c r="BI1092" i="2"/>
  <c r="BH1092" i="2"/>
  <c r="BG1092" i="2"/>
  <c r="BF1092" i="2"/>
  <c r="T1092" i="2"/>
  <c r="R1092" i="2"/>
  <c r="P1092" i="2"/>
  <c r="BI1087" i="2"/>
  <c r="BH1087" i="2"/>
  <c r="BG1087" i="2"/>
  <c r="BF1087" i="2"/>
  <c r="T1087" i="2"/>
  <c r="R1087" i="2"/>
  <c r="P1087" i="2"/>
  <c r="BI1082" i="2"/>
  <c r="BH1082" i="2"/>
  <c r="BG1082" i="2"/>
  <c r="BF1082" i="2"/>
  <c r="T1082" i="2"/>
  <c r="R1082" i="2"/>
  <c r="P1082" i="2"/>
  <c r="BI1077" i="2"/>
  <c r="BH1077" i="2"/>
  <c r="BG1077" i="2"/>
  <c r="BF1077" i="2"/>
  <c r="T1077" i="2"/>
  <c r="R1077" i="2"/>
  <c r="P1077" i="2"/>
  <c r="BI1075" i="2"/>
  <c r="BH1075" i="2"/>
  <c r="BG1075" i="2"/>
  <c r="BF1075" i="2"/>
  <c r="T1075" i="2"/>
  <c r="R1075" i="2"/>
  <c r="P1075" i="2"/>
  <c r="BI1073" i="2"/>
  <c r="BH1073" i="2"/>
  <c r="BG1073" i="2"/>
  <c r="BF1073" i="2"/>
  <c r="T1073" i="2"/>
  <c r="R1073" i="2"/>
  <c r="P1073" i="2"/>
  <c r="BI1071" i="2"/>
  <c r="BH1071" i="2"/>
  <c r="BG1071" i="2"/>
  <c r="BF1071" i="2"/>
  <c r="T1071" i="2"/>
  <c r="R1071" i="2"/>
  <c r="P1071" i="2"/>
  <c r="BI1069" i="2"/>
  <c r="BH1069" i="2"/>
  <c r="BG1069" i="2"/>
  <c r="BF1069" i="2"/>
  <c r="T1069" i="2"/>
  <c r="R1069" i="2"/>
  <c r="P1069" i="2"/>
  <c r="BI1066" i="2"/>
  <c r="BH1066" i="2"/>
  <c r="BG1066" i="2"/>
  <c r="BF1066" i="2"/>
  <c r="T1066" i="2"/>
  <c r="R1066" i="2"/>
  <c r="P1066" i="2"/>
  <c r="BI1064" i="2"/>
  <c r="BH1064" i="2"/>
  <c r="BG1064" i="2"/>
  <c r="BF1064" i="2"/>
  <c r="T1064" i="2"/>
  <c r="R1064" i="2"/>
  <c r="P1064" i="2"/>
  <c r="BI1062" i="2"/>
  <c r="BH1062" i="2"/>
  <c r="BG1062" i="2"/>
  <c r="BF1062" i="2"/>
  <c r="T1062" i="2"/>
  <c r="R1062" i="2"/>
  <c r="P1062" i="2"/>
  <c r="BI1060" i="2"/>
  <c r="BH1060" i="2"/>
  <c r="BG1060" i="2"/>
  <c r="BF1060" i="2"/>
  <c r="T1060" i="2"/>
  <c r="R1060" i="2"/>
  <c r="P1060" i="2"/>
  <c r="BI1058" i="2"/>
  <c r="BH1058" i="2"/>
  <c r="BG1058" i="2"/>
  <c r="BF1058" i="2"/>
  <c r="T1058" i="2"/>
  <c r="R1058" i="2"/>
  <c r="P1058" i="2"/>
  <c r="BI1050" i="2"/>
  <c r="BH1050" i="2"/>
  <c r="BG1050" i="2"/>
  <c r="BF1050" i="2"/>
  <c r="T1050" i="2"/>
  <c r="R1050" i="2"/>
  <c r="P1050" i="2"/>
  <c r="BI1046" i="2"/>
  <c r="BH1046" i="2"/>
  <c r="BG1046" i="2"/>
  <c r="BF1046" i="2"/>
  <c r="T1046" i="2"/>
  <c r="R1046" i="2"/>
  <c r="P1046" i="2"/>
  <c r="BI1042" i="2"/>
  <c r="BH1042" i="2"/>
  <c r="BG1042" i="2"/>
  <c r="BF1042" i="2"/>
  <c r="T1042" i="2"/>
  <c r="R1042" i="2"/>
  <c r="P1042" i="2"/>
  <c r="BI1037" i="2"/>
  <c r="BH1037" i="2"/>
  <c r="BG1037" i="2"/>
  <c r="BF1037" i="2"/>
  <c r="T1037" i="2"/>
  <c r="R1037" i="2"/>
  <c r="P1037" i="2"/>
  <c r="BI1035" i="2"/>
  <c r="BH1035" i="2"/>
  <c r="BG1035" i="2"/>
  <c r="BF1035" i="2"/>
  <c r="T1035" i="2"/>
  <c r="R1035" i="2"/>
  <c r="P1035" i="2"/>
  <c r="BI1034" i="2"/>
  <c r="BH1034" i="2"/>
  <c r="BG1034" i="2"/>
  <c r="BF1034" i="2"/>
  <c r="T1034" i="2"/>
  <c r="R1034" i="2"/>
  <c r="P1034" i="2"/>
  <c r="BI1032" i="2"/>
  <c r="BH1032" i="2"/>
  <c r="BG1032" i="2"/>
  <c r="BF1032" i="2"/>
  <c r="T1032" i="2"/>
  <c r="R1032" i="2"/>
  <c r="P1032" i="2"/>
  <c r="BI1030" i="2"/>
  <c r="BH1030" i="2"/>
  <c r="BG1030" i="2"/>
  <c r="BF1030" i="2"/>
  <c r="T1030" i="2"/>
  <c r="R1030" i="2"/>
  <c r="P1030" i="2"/>
  <c r="BI1028" i="2"/>
  <c r="BH1028" i="2"/>
  <c r="BG1028" i="2"/>
  <c r="BF1028" i="2"/>
  <c r="T1028" i="2"/>
  <c r="R1028" i="2"/>
  <c r="P1028" i="2"/>
  <c r="BI1025" i="2"/>
  <c r="BH1025" i="2"/>
  <c r="BG1025" i="2"/>
  <c r="BF1025" i="2"/>
  <c r="T1025" i="2"/>
  <c r="R1025" i="2"/>
  <c r="P1025" i="2"/>
  <c r="BI1021" i="2"/>
  <c r="BH1021" i="2"/>
  <c r="BG1021" i="2"/>
  <c r="BF1021" i="2"/>
  <c r="T1021" i="2"/>
  <c r="R1021" i="2"/>
  <c r="P1021" i="2"/>
  <c r="BI1017" i="2"/>
  <c r="BH1017" i="2"/>
  <c r="BG1017" i="2"/>
  <c r="BF1017" i="2"/>
  <c r="T1017" i="2"/>
  <c r="R1017" i="2"/>
  <c r="P1017" i="2"/>
  <c r="BI1015" i="2"/>
  <c r="BH1015" i="2"/>
  <c r="BG1015" i="2"/>
  <c r="BF1015" i="2"/>
  <c r="T1015" i="2"/>
  <c r="R1015" i="2"/>
  <c r="P1015" i="2"/>
  <c r="BI1013" i="2"/>
  <c r="BH1013" i="2"/>
  <c r="BG1013" i="2"/>
  <c r="BF1013" i="2"/>
  <c r="T1013" i="2"/>
  <c r="R1013" i="2"/>
  <c r="P1013" i="2"/>
  <c r="BI1009" i="2"/>
  <c r="BH1009" i="2"/>
  <c r="BG1009" i="2"/>
  <c r="BF1009" i="2"/>
  <c r="T1009" i="2"/>
  <c r="R1009" i="2"/>
  <c r="P1009" i="2"/>
  <c r="BI1005" i="2"/>
  <c r="BH1005" i="2"/>
  <c r="BG1005" i="2"/>
  <c r="BF1005" i="2"/>
  <c r="T1005" i="2"/>
  <c r="R1005" i="2"/>
  <c r="P1005" i="2"/>
  <c r="BI1004" i="2"/>
  <c r="BH1004" i="2"/>
  <c r="BG1004" i="2"/>
  <c r="BF1004" i="2"/>
  <c r="T1004" i="2"/>
  <c r="R1004" i="2"/>
  <c r="P1004" i="2"/>
  <c r="BI1003" i="2"/>
  <c r="BH1003" i="2"/>
  <c r="BG1003" i="2"/>
  <c r="BF1003" i="2"/>
  <c r="T1003" i="2"/>
  <c r="R1003" i="2"/>
  <c r="P1003" i="2"/>
  <c r="BI1002" i="2"/>
  <c r="BH1002" i="2"/>
  <c r="BG1002" i="2"/>
  <c r="BF1002" i="2"/>
  <c r="T1002" i="2"/>
  <c r="R1002" i="2"/>
  <c r="P1002" i="2"/>
  <c r="BI1001" i="2"/>
  <c r="BH1001" i="2"/>
  <c r="BG1001" i="2"/>
  <c r="BF1001" i="2"/>
  <c r="T1001" i="2"/>
  <c r="R1001" i="2"/>
  <c r="P1001" i="2"/>
  <c r="BI1000" i="2"/>
  <c r="BH1000" i="2"/>
  <c r="BG1000" i="2"/>
  <c r="BF1000" i="2"/>
  <c r="T1000" i="2"/>
  <c r="R1000" i="2"/>
  <c r="P1000" i="2"/>
  <c r="BI999" i="2"/>
  <c r="BH999" i="2"/>
  <c r="BG999" i="2"/>
  <c r="BF999" i="2"/>
  <c r="T999" i="2"/>
  <c r="R999" i="2"/>
  <c r="P999" i="2"/>
  <c r="BI998" i="2"/>
  <c r="BH998" i="2"/>
  <c r="BG998" i="2"/>
  <c r="BF998" i="2"/>
  <c r="T998" i="2"/>
  <c r="R998" i="2"/>
  <c r="P998" i="2"/>
  <c r="BI997" i="2"/>
  <c r="BH997" i="2"/>
  <c r="BG997" i="2"/>
  <c r="BF997" i="2"/>
  <c r="T997" i="2"/>
  <c r="R997" i="2"/>
  <c r="P997" i="2"/>
  <c r="BI996" i="2"/>
  <c r="BH996" i="2"/>
  <c r="BG996" i="2"/>
  <c r="BF996" i="2"/>
  <c r="T996" i="2"/>
  <c r="R996" i="2"/>
  <c r="P996" i="2"/>
  <c r="BI995" i="2"/>
  <c r="BH995" i="2"/>
  <c r="BG995" i="2"/>
  <c r="BF995" i="2"/>
  <c r="T995" i="2"/>
  <c r="R995" i="2"/>
  <c r="P995" i="2"/>
  <c r="BI994" i="2"/>
  <c r="BH994" i="2"/>
  <c r="BG994" i="2"/>
  <c r="BF994" i="2"/>
  <c r="T994" i="2"/>
  <c r="R994" i="2"/>
  <c r="P994" i="2"/>
  <c r="BI993" i="2"/>
  <c r="BH993" i="2"/>
  <c r="BG993" i="2"/>
  <c r="BF993" i="2"/>
  <c r="T993" i="2"/>
  <c r="R993" i="2"/>
  <c r="P993" i="2"/>
  <c r="BI992" i="2"/>
  <c r="BH992" i="2"/>
  <c r="BG992" i="2"/>
  <c r="BF992" i="2"/>
  <c r="T992" i="2"/>
  <c r="R992" i="2"/>
  <c r="P992" i="2"/>
  <c r="BI991" i="2"/>
  <c r="BH991" i="2"/>
  <c r="BG991" i="2"/>
  <c r="BF991" i="2"/>
  <c r="T991" i="2"/>
  <c r="R991" i="2"/>
  <c r="P991" i="2"/>
  <c r="BI989" i="2"/>
  <c r="BH989" i="2"/>
  <c r="BG989" i="2"/>
  <c r="BF989" i="2"/>
  <c r="T989" i="2"/>
  <c r="R989" i="2"/>
  <c r="P989" i="2"/>
  <c r="BI987" i="2"/>
  <c r="BH987" i="2"/>
  <c r="BG987" i="2"/>
  <c r="BF987" i="2"/>
  <c r="T987" i="2"/>
  <c r="R987" i="2"/>
  <c r="P987" i="2"/>
  <c r="BI985" i="2"/>
  <c r="BH985" i="2"/>
  <c r="BG985" i="2"/>
  <c r="BF985" i="2"/>
  <c r="T985" i="2"/>
  <c r="R985" i="2"/>
  <c r="P985" i="2"/>
  <c r="BI983" i="2"/>
  <c r="BH983" i="2"/>
  <c r="BG983" i="2"/>
  <c r="BF983" i="2"/>
  <c r="T983" i="2"/>
  <c r="R983" i="2"/>
  <c r="P983" i="2"/>
  <c r="BI981" i="2"/>
  <c r="BH981" i="2"/>
  <c r="BG981" i="2"/>
  <c r="BF981" i="2"/>
  <c r="T981" i="2"/>
  <c r="R981" i="2"/>
  <c r="P981" i="2"/>
  <c r="BI975" i="2"/>
  <c r="BH975" i="2"/>
  <c r="BG975" i="2"/>
  <c r="BF975" i="2"/>
  <c r="T975" i="2"/>
  <c r="R975" i="2"/>
  <c r="P975" i="2"/>
  <c r="BI969" i="2"/>
  <c r="BH969" i="2"/>
  <c r="BG969" i="2"/>
  <c r="BF969" i="2"/>
  <c r="T969" i="2"/>
  <c r="R969" i="2"/>
  <c r="P969" i="2"/>
  <c r="BI968" i="2"/>
  <c r="BH968" i="2"/>
  <c r="BG968" i="2"/>
  <c r="BF968" i="2"/>
  <c r="T968" i="2"/>
  <c r="R968" i="2"/>
  <c r="P968" i="2"/>
  <c r="BI957" i="2"/>
  <c r="BH957" i="2"/>
  <c r="BG957" i="2"/>
  <c r="BF957" i="2"/>
  <c r="T957" i="2"/>
  <c r="R957" i="2"/>
  <c r="P957" i="2"/>
  <c r="BI955" i="2"/>
  <c r="BH955" i="2"/>
  <c r="BG955" i="2"/>
  <c r="BF955" i="2"/>
  <c r="T955" i="2"/>
  <c r="R955" i="2"/>
  <c r="P955" i="2"/>
  <c r="BI951" i="2"/>
  <c r="BH951" i="2"/>
  <c r="BG951" i="2"/>
  <c r="BF951" i="2"/>
  <c r="T951" i="2"/>
  <c r="R951" i="2"/>
  <c r="P951" i="2"/>
  <c r="BI949" i="2"/>
  <c r="BH949" i="2"/>
  <c r="BG949" i="2"/>
  <c r="BF949" i="2"/>
  <c r="T949" i="2"/>
  <c r="R949" i="2"/>
  <c r="P949" i="2"/>
  <c r="BI947" i="2"/>
  <c r="BH947" i="2"/>
  <c r="BG947" i="2"/>
  <c r="BF947" i="2"/>
  <c r="T947" i="2"/>
  <c r="R947" i="2"/>
  <c r="P947" i="2"/>
  <c r="BI945" i="2"/>
  <c r="BH945" i="2"/>
  <c r="BG945" i="2"/>
  <c r="BF945" i="2"/>
  <c r="T945" i="2"/>
  <c r="R945" i="2"/>
  <c r="P945" i="2"/>
  <c r="BI943" i="2"/>
  <c r="BH943" i="2"/>
  <c r="BG943" i="2"/>
  <c r="BF943" i="2"/>
  <c r="T943" i="2"/>
  <c r="R943" i="2"/>
  <c r="P943" i="2"/>
  <c r="BI937" i="2"/>
  <c r="BH937" i="2"/>
  <c r="BG937" i="2"/>
  <c r="BF937" i="2"/>
  <c r="T937" i="2"/>
  <c r="R937" i="2"/>
  <c r="P937" i="2"/>
  <c r="BI935" i="2"/>
  <c r="BH935" i="2"/>
  <c r="BG935" i="2"/>
  <c r="BF935" i="2"/>
  <c r="T935" i="2"/>
  <c r="R935" i="2"/>
  <c r="P935" i="2"/>
  <c r="BI933" i="2"/>
  <c r="BH933" i="2"/>
  <c r="BG933" i="2"/>
  <c r="BF933" i="2"/>
  <c r="T933" i="2"/>
  <c r="R933" i="2"/>
  <c r="P933" i="2"/>
  <c r="BI931" i="2"/>
  <c r="BH931" i="2"/>
  <c r="BG931" i="2"/>
  <c r="BF931" i="2"/>
  <c r="T931" i="2"/>
  <c r="R931" i="2"/>
  <c r="P931" i="2"/>
  <c r="BI929" i="2"/>
  <c r="BH929" i="2"/>
  <c r="BG929" i="2"/>
  <c r="BF929" i="2"/>
  <c r="T929" i="2"/>
  <c r="R929" i="2"/>
  <c r="P929" i="2"/>
  <c r="BI923" i="2"/>
  <c r="BH923" i="2"/>
  <c r="BG923" i="2"/>
  <c r="BF923" i="2"/>
  <c r="T923" i="2"/>
  <c r="R923" i="2"/>
  <c r="P923" i="2"/>
  <c r="BI921" i="2"/>
  <c r="BH921" i="2"/>
  <c r="BG921" i="2"/>
  <c r="BF921" i="2"/>
  <c r="T921" i="2"/>
  <c r="R921" i="2"/>
  <c r="P921" i="2"/>
  <c r="BI919" i="2"/>
  <c r="BH919" i="2"/>
  <c r="BG919" i="2"/>
  <c r="BF919" i="2"/>
  <c r="T919" i="2"/>
  <c r="R919" i="2"/>
  <c r="P919" i="2"/>
  <c r="BI911" i="2"/>
  <c r="BH911" i="2"/>
  <c r="BG911" i="2"/>
  <c r="BF911" i="2"/>
  <c r="T911" i="2"/>
  <c r="R911" i="2"/>
  <c r="P911" i="2"/>
  <c r="BI907" i="2"/>
  <c r="BH907" i="2"/>
  <c r="BG907" i="2"/>
  <c r="BF907" i="2"/>
  <c r="T907" i="2"/>
  <c r="R907" i="2"/>
  <c r="P907" i="2"/>
  <c r="BI900" i="2"/>
  <c r="BH900" i="2"/>
  <c r="BG900" i="2"/>
  <c r="BF900" i="2"/>
  <c r="T900" i="2"/>
  <c r="R900" i="2"/>
  <c r="P900" i="2"/>
  <c r="BI896" i="2"/>
  <c r="BH896" i="2"/>
  <c r="BG896" i="2"/>
  <c r="BF896" i="2"/>
  <c r="T896" i="2"/>
  <c r="R896" i="2"/>
  <c r="P896" i="2"/>
  <c r="BI891" i="2"/>
  <c r="BH891" i="2"/>
  <c r="BG891" i="2"/>
  <c r="BF891" i="2"/>
  <c r="T891" i="2"/>
  <c r="R891" i="2"/>
  <c r="P891" i="2"/>
  <c r="BI886" i="2"/>
  <c r="BH886" i="2"/>
  <c r="BG886" i="2"/>
  <c r="BF886" i="2"/>
  <c r="T886" i="2"/>
  <c r="R886" i="2"/>
  <c r="P886" i="2"/>
  <c r="BI881" i="2"/>
  <c r="BH881" i="2"/>
  <c r="BG881" i="2"/>
  <c r="BF881" i="2"/>
  <c r="T881" i="2"/>
  <c r="R881" i="2"/>
  <c r="P881" i="2"/>
  <c r="BI871" i="2"/>
  <c r="BH871" i="2"/>
  <c r="BG871" i="2"/>
  <c r="BF871" i="2"/>
  <c r="T871" i="2"/>
  <c r="R871" i="2"/>
  <c r="P871" i="2"/>
  <c r="BI867" i="2"/>
  <c r="BH867" i="2"/>
  <c r="BG867" i="2"/>
  <c r="BF867" i="2"/>
  <c r="T867" i="2"/>
  <c r="R867" i="2"/>
  <c r="P867" i="2"/>
  <c r="BI865" i="2"/>
  <c r="BH865" i="2"/>
  <c r="BG865" i="2"/>
  <c r="BF865" i="2"/>
  <c r="T865" i="2"/>
  <c r="R865" i="2"/>
  <c r="P865" i="2"/>
  <c r="BI863" i="2"/>
  <c r="BH863" i="2"/>
  <c r="BG863" i="2"/>
  <c r="BF863" i="2"/>
  <c r="T863" i="2"/>
  <c r="R863" i="2"/>
  <c r="P863" i="2"/>
  <c r="BI861" i="2"/>
  <c r="BH861" i="2"/>
  <c r="BG861" i="2"/>
  <c r="BF861" i="2"/>
  <c r="T861" i="2"/>
  <c r="R861" i="2"/>
  <c r="P861" i="2"/>
  <c r="BI856" i="2"/>
  <c r="BH856" i="2"/>
  <c r="BG856" i="2"/>
  <c r="BF856" i="2"/>
  <c r="T856" i="2"/>
  <c r="R856" i="2"/>
  <c r="P856" i="2"/>
  <c r="BI854" i="2"/>
  <c r="BH854" i="2"/>
  <c r="BG854" i="2"/>
  <c r="BF854" i="2"/>
  <c r="T854" i="2"/>
  <c r="R854" i="2"/>
  <c r="P854" i="2"/>
  <c r="BI852" i="2"/>
  <c r="BH852" i="2"/>
  <c r="BG852" i="2"/>
  <c r="BF852" i="2"/>
  <c r="T852" i="2"/>
  <c r="R852" i="2"/>
  <c r="P852" i="2"/>
  <c r="BI847" i="2"/>
  <c r="BH847" i="2"/>
  <c r="BG847" i="2"/>
  <c r="BF847" i="2"/>
  <c r="T847" i="2"/>
  <c r="R847" i="2"/>
  <c r="P847" i="2"/>
  <c r="BI845" i="2"/>
  <c r="BH845" i="2"/>
  <c r="BG845" i="2"/>
  <c r="BF845" i="2"/>
  <c r="T845" i="2"/>
  <c r="R845" i="2"/>
  <c r="P845" i="2"/>
  <c r="BI832" i="2"/>
  <c r="BH832" i="2"/>
  <c r="BG832" i="2"/>
  <c r="BF832" i="2"/>
  <c r="T832" i="2"/>
  <c r="R832" i="2"/>
  <c r="P832" i="2"/>
  <c r="BI830" i="2"/>
  <c r="BH830" i="2"/>
  <c r="BG830" i="2"/>
  <c r="BF830" i="2"/>
  <c r="T830" i="2"/>
  <c r="R830" i="2"/>
  <c r="P830" i="2"/>
  <c r="BI828" i="2"/>
  <c r="BH828" i="2"/>
  <c r="BG828" i="2"/>
  <c r="BF828" i="2"/>
  <c r="T828" i="2"/>
  <c r="R828" i="2"/>
  <c r="P828" i="2"/>
  <c r="BI826" i="2"/>
  <c r="BH826" i="2"/>
  <c r="BG826" i="2"/>
  <c r="BF826" i="2"/>
  <c r="T826" i="2"/>
  <c r="R826" i="2"/>
  <c r="P826" i="2"/>
  <c r="BI824" i="2"/>
  <c r="BH824" i="2"/>
  <c r="BG824" i="2"/>
  <c r="BF824" i="2"/>
  <c r="T824" i="2"/>
  <c r="R824" i="2"/>
  <c r="P824" i="2"/>
  <c r="BI822" i="2"/>
  <c r="BH822" i="2"/>
  <c r="BG822" i="2"/>
  <c r="BF822" i="2"/>
  <c r="T822" i="2"/>
  <c r="R822" i="2"/>
  <c r="P822" i="2"/>
  <c r="BI820" i="2"/>
  <c r="BH820" i="2"/>
  <c r="BG820" i="2"/>
  <c r="BF820" i="2"/>
  <c r="T820" i="2"/>
  <c r="R820" i="2"/>
  <c r="P820" i="2"/>
  <c r="BI818" i="2"/>
  <c r="BH818" i="2"/>
  <c r="BG818" i="2"/>
  <c r="BF818" i="2"/>
  <c r="T818" i="2"/>
  <c r="R818" i="2"/>
  <c r="P818" i="2"/>
  <c r="BI816" i="2"/>
  <c r="BH816" i="2"/>
  <c r="BG816" i="2"/>
  <c r="BF816" i="2"/>
  <c r="T816" i="2"/>
  <c r="R816" i="2"/>
  <c r="P816" i="2"/>
  <c r="BI814" i="2"/>
  <c r="BH814" i="2"/>
  <c r="BG814" i="2"/>
  <c r="BF814" i="2"/>
  <c r="T814" i="2"/>
  <c r="R814" i="2"/>
  <c r="P814" i="2"/>
  <c r="BI812" i="2"/>
  <c r="BH812" i="2"/>
  <c r="BG812" i="2"/>
  <c r="BF812" i="2"/>
  <c r="T812" i="2"/>
  <c r="R812" i="2"/>
  <c r="P812" i="2"/>
  <c r="BI809" i="2"/>
  <c r="BH809" i="2"/>
  <c r="BG809" i="2"/>
  <c r="BF809" i="2"/>
  <c r="T809" i="2"/>
  <c r="R809" i="2"/>
  <c r="P809" i="2"/>
  <c r="BI807" i="2"/>
  <c r="BH807" i="2"/>
  <c r="BG807" i="2"/>
  <c r="BF807" i="2"/>
  <c r="T807" i="2"/>
  <c r="R807" i="2"/>
  <c r="P807" i="2"/>
  <c r="BI805" i="2"/>
  <c r="BH805" i="2"/>
  <c r="BG805" i="2"/>
  <c r="BF805" i="2"/>
  <c r="T805" i="2"/>
  <c r="R805" i="2"/>
  <c r="P805" i="2"/>
  <c r="BI803" i="2"/>
  <c r="BH803" i="2"/>
  <c r="BG803" i="2"/>
  <c r="BF803" i="2"/>
  <c r="T803" i="2"/>
  <c r="R803" i="2"/>
  <c r="P803" i="2"/>
  <c r="BI801" i="2"/>
  <c r="BH801" i="2"/>
  <c r="BG801" i="2"/>
  <c r="BF801" i="2"/>
  <c r="T801" i="2"/>
  <c r="R801" i="2"/>
  <c r="P801" i="2"/>
  <c r="BI799" i="2"/>
  <c r="BH799" i="2"/>
  <c r="BG799" i="2"/>
  <c r="BF799" i="2"/>
  <c r="T799" i="2"/>
  <c r="R799" i="2"/>
  <c r="P799" i="2"/>
  <c r="BI797" i="2"/>
  <c r="BH797" i="2"/>
  <c r="BG797" i="2"/>
  <c r="BF797" i="2"/>
  <c r="T797" i="2"/>
  <c r="R797" i="2"/>
  <c r="P797" i="2"/>
  <c r="BI795" i="2"/>
  <c r="BH795" i="2"/>
  <c r="BG795" i="2"/>
  <c r="BF795" i="2"/>
  <c r="T795" i="2"/>
  <c r="R795" i="2"/>
  <c r="P795" i="2"/>
  <c r="BI787" i="2"/>
  <c r="BH787" i="2"/>
  <c r="BG787" i="2"/>
  <c r="BF787" i="2"/>
  <c r="T787" i="2"/>
  <c r="R787" i="2"/>
  <c r="P787" i="2"/>
  <c r="BI785" i="2"/>
  <c r="BH785" i="2"/>
  <c r="BG785" i="2"/>
  <c r="BF785" i="2"/>
  <c r="T785" i="2"/>
  <c r="R785" i="2"/>
  <c r="P785" i="2"/>
  <c r="BI783" i="2"/>
  <c r="BH783" i="2"/>
  <c r="BG783" i="2"/>
  <c r="BF783" i="2"/>
  <c r="T783" i="2"/>
  <c r="R783" i="2"/>
  <c r="P783" i="2"/>
  <c r="BI779" i="2"/>
  <c r="BH779" i="2"/>
  <c r="BG779" i="2"/>
  <c r="BF779" i="2"/>
  <c r="T779" i="2"/>
  <c r="R779" i="2"/>
  <c r="P779" i="2"/>
  <c r="BI775" i="2"/>
  <c r="BH775" i="2"/>
  <c r="BG775" i="2"/>
  <c r="BF775" i="2"/>
  <c r="T775" i="2"/>
  <c r="R775" i="2"/>
  <c r="P775" i="2"/>
  <c r="BI771" i="2"/>
  <c r="BH771" i="2"/>
  <c r="BG771" i="2"/>
  <c r="BF771" i="2"/>
  <c r="T771" i="2"/>
  <c r="R771" i="2"/>
  <c r="P771" i="2"/>
  <c r="BI767" i="2"/>
  <c r="BH767" i="2"/>
  <c r="BG767" i="2"/>
  <c r="BF767" i="2"/>
  <c r="T767" i="2"/>
  <c r="R767" i="2"/>
  <c r="P767" i="2"/>
  <c r="BI765" i="2"/>
  <c r="BH765" i="2"/>
  <c r="BG765" i="2"/>
  <c r="BF765" i="2"/>
  <c r="T765" i="2"/>
  <c r="R765" i="2"/>
  <c r="P765" i="2"/>
  <c r="BI763" i="2"/>
  <c r="BH763" i="2"/>
  <c r="BG763" i="2"/>
  <c r="BF763" i="2"/>
  <c r="T763" i="2"/>
  <c r="R763" i="2"/>
  <c r="P763" i="2"/>
  <c r="BI761" i="2"/>
  <c r="BH761" i="2"/>
  <c r="BG761" i="2"/>
  <c r="BF761" i="2"/>
  <c r="T761" i="2"/>
  <c r="R761" i="2"/>
  <c r="P761" i="2"/>
  <c r="BI759" i="2"/>
  <c r="BH759" i="2"/>
  <c r="BG759" i="2"/>
  <c r="BF759" i="2"/>
  <c r="T759" i="2"/>
  <c r="R759" i="2"/>
  <c r="P759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53" i="2"/>
  <c r="BH753" i="2"/>
  <c r="BG753" i="2"/>
  <c r="BF753" i="2"/>
  <c r="T753" i="2"/>
  <c r="R753" i="2"/>
  <c r="P753" i="2"/>
  <c r="BI751" i="2"/>
  <c r="BH751" i="2"/>
  <c r="BG751" i="2"/>
  <c r="BF751" i="2"/>
  <c r="T751" i="2"/>
  <c r="R751" i="2"/>
  <c r="P751" i="2"/>
  <c r="BI749" i="2"/>
  <c r="BH749" i="2"/>
  <c r="BG749" i="2"/>
  <c r="BF749" i="2"/>
  <c r="T749" i="2"/>
  <c r="R749" i="2"/>
  <c r="P749" i="2"/>
  <c r="BI747" i="2"/>
  <c r="BH747" i="2"/>
  <c r="BG747" i="2"/>
  <c r="BF747" i="2"/>
  <c r="T747" i="2"/>
  <c r="R747" i="2"/>
  <c r="P747" i="2"/>
  <c r="BI745" i="2"/>
  <c r="BH745" i="2"/>
  <c r="BG745" i="2"/>
  <c r="BF745" i="2"/>
  <c r="T745" i="2"/>
  <c r="R745" i="2"/>
  <c r="P745" i="2"/>
  <c r="BI743" i="2"/>
  <c r="BH743" i="2"/>
  <c r="BG743" i="2"/>
  <c r="BF743" i="2"/>
  <c r="T743" i="2"/>
  <c r="R743" i="2"/>
  <c r="P743" i="2"/>
  <c r="BI741" i="2"/>
  <c r="BH741" i="2"/>
  <c r="BG741" i="2"/>
  <c r="BF741" i="2"/>
  <c r="T741" i="2"/>
  <c r="R741" i="2"/>
  <c r="P741" i="2"/>
  <c r="BI739" i="2"/>
  <c r="BH739" i="2"/>
  <c r="BG739" i="2"/>
  <c r="BF739" i="2"/>
  <c r="T739" i="2"/>
  <c r="R739" i="2"/>
  <c r="P739" i="2"/>
  <c r="BI737" i="2"/>
  <c r="BH737" i="2"/>
  <c r="BG737" i="2"/>
  <c r="BF737" i="2"/>
  <c r="T737" i="2"/>
  <c r="R737" i="2"/>
  <c r="P737" i="2"/>
  <c r="BI735" i="2"/>
  <c r="BH735" i="2"/>
  <c r="BG735" i="2"/>
  <c r="BF735" i="2"/>
  <c r="T735" i="2"/>
  <c r="R735" i="2"/>
  <c r="P735" i="2"/>
  <c r="BI733" i="2"/>
  <c r="BH733" i="2"/>
  <c r="BG733" i="2"/>
  <c r="BF733" i="2"/>
  <c r="T733" i="2"/>
  <c r="R733" i="2"/>
  <c r="P733" i="2"/>
  <c r="BI731" i="2"/>
  <c r="BH731" i="2"/>
  <c r="BG731" i="2"/>
  <c r="BF731" i="2"/>
  <c r="T731" i="2"/>
  <c r="R731" i="2"/>
  <c r="P731" i="2"/>
  <c r="BI727" i="2"/>
  <c r="BH727" i="2"/>
  <c r="BG727" i="2"/>
  <c r="BF727" i="2"/>
  <c r="T727" i="2"/>
  <c r="R727" i="2"/>
  <c r="P727" i="2"/>
  <c r="BI723" i="2"/>
  <c r="BH723" i="2"/>
  <c r="BG723" i="2"/>
  <c r="BF723" i="2"/>
  <c r="T723" i="2"/>
  <c r="R723" i="2"/>
  <c r="P723" i="2"/>
  <c r="BI721" i="2"/>
  <c r="BH721" i="2"/>
  <c r="BG721" i="2"/>
  <c r="BF721" i="2"/>
  <c r="T721" i="2"/>
  <c r="R721" i="2"/>
  <c r="P721" i="2"/>
  <c r="BI719" i="2"/>
  <c r="BH719" i="2"/>
  <c r="BG719" i="2"/>
  <c r="BF719" i="2"/>
  <c r="T719" i="2"/>
  <c r="R719" i="2"/>
  <c r="P719" i="2"/>
  <c r="BI714" i="2"/>
  <c r="BH714" i="2"/>
  <c r="BG714" i="2"/>
  <c r="BF714" i="2"/>
  <c r="T714" i="2"/>
  <c r="R714" i="2"/>
  <c r="P714" i="2"/>
  <c r="BI709" i="2"/>
  <c r="BH709" i="2"/>
  <c r="BG709" i="2"/>
  <c r="BF709" i="2"/>
  <c r="T709" i="2"/>
  <c r="R709" i="2"/>
  <c r="P709" i="2"/>
  <c r="BI707" i="2"/>
  <c r="BH707" i="2"/>
  <c r="BG707" i="2"/>
  <c r="BF707" i="2"/>
  <c r="T707" i="2"/>
  <c r="R707" i="2"/>
  <c r="P707" i="2"/>
  <c r="BI705" i="2"/>
  <c r="BH705" i="2"/>
  <c r="BG705" i="2"/>
  <c r="BF705" i="2"/>
  <c r="T705" i="2"/>
  <c r="R705" i="2"/>
  <c r="P705" i="2"/>
  <c r="BI703" i="2"/>
  <c r="BH703" i="2"/>
  <c r="BG703" i="2"/>
  <c r="BF703" i="2"/>
  <c r="T703" i="2"/>
  <c r="R703" i="2"/>
  <c r="P703" i="2"/>
  <c r="BI698" i="2"/>
  <c r="BH698" i="2"/>
  <c r="BG698" i="2"/>
  <c r="BF698" i="2"/>
  <c r="T698" i="2"/>
  <c r="R698" i="2"/>
  <c r="P698" i="2"/>
  <c r="BI697" i="2"/>
  <c r="BH697" i="2"/>
  <c r="BG697" i="2"/>
  <c r="BF697" i="2"/>
  <c r="T697" i="2"/>
  <c r="R697" i="2"/>
  <c r="P697" i="2"/>
  <c r="BI695" i="2"/>
  <c r="BH695" i="2"/>
  <c r="BG695" i="2"/>
  <c r="BF695" i="2"/>
  <c r="T695" i="2"/>
  <c r="R695" i="2"/>
  <c r="P695" i="2"/>
  <c r="BI693" i="2"/>
  <c r="BH693" i="2"/>
  <c r="BG693" i="2"/>
  <c r="BF693" i="2"/>
  <c r="T693" i="2"/>
  <c r="R693" i="2"/>
  <c r="P693" i="2"/>
  <c r="BI689" i="2"/>
  <c r="BH689" i="2"/>
  <c r="BG689" i="2"/>
  <c r="BF689" i="2"/>
  <c r="T689" i="2"/>
  <c r="R689" i="2"/>
  <c r="P689" i="2"/>
  <c r="BI685" i="2"/>
  <c r="BH685" i="2"/>
  <c r="BG685" i="2"/>
  <c r="BF685" i="2"/>
  <c r="T685" i="2"/>
  <c r="R685" i="2"/>
  <c r="P685" i="2"/>
  <c r="BI684" i="2"/>
  <c r="BH684" i="2"/>
  <c r="BG684" i="2"/>
  <c r="BF684" i="2"/>
  <c r="T684" i="2"/>
  <c r="R684" i="2"/>
  <c r="P684" i="2"/>
  <c r="BI682" i="2"/>
  <c r="BH682" i="2"/>
  <c r="BG682" i="2"/>
  <c r="BF682" i="2"/>
  <c r="T682" i="2"/>
  <c r="R682" i="2"/>
  <c r="P682" i="2"/>
  <c r="BI681" i="2"/>
  <c r="BH681" i="2"/>
  <c r="BG681" i="2"/>
  <c r="BF681" i="2"/>
  <c r="T681" i="2"/>
  <c r="R681" i="2"/>
  <c r="P681" i="2"/>
  <c r="BI676" i="2"/>
  <c r="BH676" i="2"/>
  <c r="BG676" i="2"/>
  <c r="BF676" i="2"/>
  <c r="T676" i="2"/>
  <c r="R676" i="2"/>
  <c r="P676" i="2"/>
  <c r="BI675" i="2"/>
  <c r="BH675" i="2"/>
  <c r="BG675" i="2"/>
  <c r="BF675" i="2"/>
  <c r="T675" i="2"/>
  <c r="R675" i="2"/>
  <c r="P675" i="2"/>
  <c r="BI671" i="2"/>
  <c r="BH671" i="2"/>
  <c r="BG671" i="2"/>
  <c r="BF671" i="2"/>
  <c r="T671" i="2"/>
  <c r="R671" i="2"/>
  <c r="P671" i="2"/>
  <c r="BI669" i="2"/>
  <c r="BH669" i="2"/>
  <c r="BG669" i="2"/>
  <c r="BF669" i="2"/>
  <c r="T669" i="2"/>
  <c r="R669" i="2"/>
  <c r="P669" i="2"/>
  <c r="BI664" i="2"/>
  <c r="BH664" i="2"/>
  <c r="BG664" i="2"/>
  <c r="BF664" i="2"/>
  <c r="T664" i="2"/>
  <c r="R664" i="2"/>
  <c r="P664" i="2"/>
  <c r="BI659" i="2"/>
  <c r="BH659" i="2"/>
  <c r="BG659" i="2"/>
  <c r="BF659" i="2"/>
  <c r="T659" i="2"/>
  <c r="R659" i="2"/>
  <c r="P659" i="2"/>
  <c r="BI655" i="2"/>
  <c r="BH655" i="2"/>
  <c r="BG655" i="2"/>
  <c r="BF655" i="2"/>
  <c r="T655" i="2"/>
  <c r="R655" i="2"/>
  <c r="P655" i="2"/>
  <c r="BI651" i="2"/>
  <c r="BH651" i="2"/>
  <c r="BG651" i="2"/>
  <c r="BF651" i="2"/>
  <c r="T651" i="2"/>
  <c r="R651" i="2"/>
  <c r="P651" i="2"/>
  <c r="BI647" i="2"/>
  <c r="BH647" i="2"/>
  <c r="BG647" i="2"/>
  <c r="BF647" i="2"/>
  <c r="T647" i="2"/>
  <c r="R647" i="2"/>
  <c r="P647" i="2"/>
  <c r="BI643" i="2"/>
  <c r="BH643" i="2"/>
  <c r="BG643" i="2"/>
  <c r="BF643" i="2"/>
  <c r="T643" i="2"/>
  <c r="R643" i="2"/>
  <c r="P643" i="2"/>
  <c r="BI639" i="2"/>
  <c r="BH639" i="2"/>
  <c r="BG639" i="2"/>
  <c r="BF639" i="2"/>
  <c r="T639" i="2"/>
  <c r="R639" i="2"/>
  <c r="P639" i="2"/>
  <c r="BI637" i="2"/>
  <c r="BH637" i="2"/>
  <c r="BG637" i="2"/>
  <c r="BF637" i="2"/>
  <c r="T637" i="2"/>
  <c r="R637" i="2"/>
  <c r="P637" i="2"/>
  <c r="BI635" i="2"/>
  <c r="BH635" i="2"/>
  <c r="BG635" i="2"/>
  <c r="BF635" i="2"/>
  <c r="T635" i="2"/>
  <c r="R635" i="2"/>
  <c r="P635" i="2"/>
  <c r="BI633" i="2"/>
  <c r="BH633" i="2"/>
  <c r="BG633" i="2"/>
  <c r="BF633" i="2"/>
  <c r="T633" i="2"/>
  <c r="R633" i="2"/>
  <c r="P633" i="2"/>
  <c r="BI631" i="2"/>
  <c r="BH631" i="2"/>
  <c r="BG631" i="2"/>
  <c r="BF631" i="2"/>
  <c r="T631" i="2"/>
  <c r="R631" i="2"/>
  <c r="P631" i="2"/>
  <c r="BI629" i="2"/>
  <c r="BH629" i="2"/>
  <c r="BG629" i="2"/>
  <c r="BF629" i="2"/>
  <c r="T629" i="2"/>
  <c r="R629" i="2"/>
  <c r="P629" i="2"/>
  <c r="BI627" i="2"/>
  <c r="BH627" i="2"/>
  <c r="BG627" i="2"/>
  <c r="BF627" i="2"/>
  <c r="T627" i="2"/>
  <c r="R627" i="2"/>
  <c r="P627" i="2"/>
  <c r="BI625" i="2"/>
  <c r="BH625" i="2"/>
  <c r="BG625" i="2"/>
  <c r="BF625" i="2"/>
  <c r="T625" i="2"/>
  <c r="R625" i="2"/>
  <c r="P625" i="2"/>
  <c r="BI622" i="2"/>
  <c r="BH622" i="2"/>
  <c r="BG622" i="2"/>
  <c r="BF622" i="2"/>
  <c r="T622" i="2"/>
  <c r="T621" i="2" s="1"/>
  <c r="R622" i="2"/>
  <c r="R621" i="2" s="1"/>
  <c r="P622" i="2"/>
  <c r="P621" i="2" s="1"/>
  <c r="BI620" i="2"/>
  <c r="BH620" i="2"/>
  <c r="BG620" i="2"/>
  <c r="BF620" i="2"/>
  <c r="T620" i="2"/>
  <c r="R620" i="2"/>
  <c r="P620" i="2"/>
  <c r="BI619" i="2"/>
  <c r="BH619" i="2"/>
  <c r="BG619" i="2"/>
  <c r="BF619" i="2"/>
  <c r="T619" i="2"/>
  <c r="R619" i="2"/>
  <c r="P619" i="2"/>
  <c r="BI618" i="2"/>
  <c r="BH618" i="2"/>
  <c r="BG618" i="2"/>
  <c r="BF618" i="2"/>
  <c r="T618" i="2"/>
  <c r="R618" i="2"/>
  <c r="P618" i="2"/>
  <c r="BI617" i="2"/>
  <c r="BH617" i="2"/>
  <c r="BG617" i="2"/>
  <c r="BF617" i="2"/>
  <c r="T617" i="2"/>
  <c r="R617" i="2"/>
  <c r="P617" i="2"/>
  <c r="BI616" i="2"/>
  <c r="BH616" i="2"/>
  <c r="BG616" i="2"/>
  <c r="BF616" i="2"/>
  <c r="T616" i="2"/>
  <c r="R616" i="2"/>
  <c r="P616" i="2"/>
  <c r="BI615" i="2"/>
  <c r="BH615" i="2"/>
  <c r="BG615" i="2"/>
  <c r="BF615" i="2"/>
  <c r="T615" i="2"/>
  <c r="R615" i="2"/>
  <c r="P615" i="2"/>
  <c r="BI610" i="2"/>
  <c r="BH610" i="2"/>
  <c r="BG610" i="2"/>
  <c r="BF610" i="2"/>
  <c r="T610" i="2"/>
  <c r="R610" i="2"/>
  <c r="P610" i="2"/>
  <c r="BI607" i="2"/>
  <c r="BH607" i="2"/>
  <c r="BG607" i="2"/>
  <c r="BF607" i="2"/>
  <c r="T607" i="2"/>
  <c r="R607" i="2"/>
  <c r="P607" i="2"/>
  <c r="BI602" i="2"/>
  <c r="BH602" i="2"/>
  <c r="BG602" i="2"/>
  <c r="BF602" i="2"/>
  <c r="T602" i="2"/>
  <c r="R602" i="2"/>
  <c r="P602" i="2"/>
  <c r="BI599" i="2"/>
  <c r="BH599" i="2"/>
  <c r="BG599" i="2"/>
  <c r="BF599" i="2"/>
  <c r="T599" i="2"/>
  <c r="R599" i="2"/>
  <c r="P599" i="2"/>
  <c r="BI593" i="2"/>
  <c r="BH593" i="2"/>
  <c r="BG593" i="2"/>
  <c r="BF593" i="2"/>
  <c r="T593" i="2"/>
  <c r="R593" i="2"/>
  <c r="P593" i="2"/>
  <c r="BI583" i="2"/>
  <c r="BH583" i="2"/>
  <c r="BG583" i="2"/>
  <c r="BF583" i="2"/>
  <c r="T583" i="2"/>
  <c r="R583" i="2"/>
  <c r="P583" i="2"/>
  <c r="BI573" i="2"/>
  <c r="BH573" i="2"/>
  <c r="BG573" i="2"/>
  <c r="BF573" i="2"/>
  <c r="T573" i="2"/>
  <c r="R573" i="2"/>
  <c r="P573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59" i="2"/>
  <c r="BH559" i="2"/>
  <c r="BG559" i="2"/>
  <c r="BF559" i="2"/>
  <c r="T559" i="2"/>
  <c r="R559" i="2"/>
  <c r="P559" i="2"/>
  <c r="BI552" i="2"/>
  <c r="BH552" i="2"/>
  <c r="BG552" i="2"/>
  <c r="BF552" i="2"/>
  <c r="T552" i="2"/>
  <c r="R552" i="2"/>
  <c r="P552" i="2"/>
  <c r="BI541" i="2"/>
  <c r="BH541" i="2"/>
  <c r="BG541" i="2"/>
  <c r="BF541" i="2"/>
  <c r="T541" i="2"/>
  <c r="R541" i="2"/>
  <c r="P541" i="2"/>
  <c r="BI537" i="2"/>
  <c r="BH537" i="2"/>
  <c r="BG537" i="2"/>
  <c r="BF537" i="2"/>
  <c r="T537" i="2"/>
  <c r="R537" i="2"/>
  <c r="P537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3" i="2"/>
  <c r="BH523" i="2"/>
  <c r="BG523" i="2"/>
  <c r="BF523" i="2"/>
  <c r="T523" i="2"/>
  <c r="R523" i="2"/>
  <c r="P523" i="2"/>
  <c r="BI519" i="2"/>
  <c r="BH519" i="2"/>
  <c r="BG519" i="2"/>
  <c r="BF519" i="2"/>
  <c r="T519" i="2"/>
  <c r="R519" i="2"/>
  <c r="P519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496" i="2"/>
  <c r="BH496" i="2"/>
  <c r="BG496" i="2"/>
  <c r="BF496" i="2"/>
  <c r="T496" i="2"/>
  <c r="R496" i="2"/>
  <c r="P496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78" i="2"/>
  <c r="BH478" i="2"/>
  <c r="BG478" i="2"/>
  <c r="BF478" i="2"/>
  <c r="T478" i="2"/>
  <c r="R478" i="2"/>
  <c r="P478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47" i="2"/>
  <c r="BH447" i="2"/>
  <c r="BG447" i="2"/>
  <c r="BF447" i="2"/>
  <c r="T447" i="2"/>
  <c r="R447" i="2"/>
  <c r="P447" i="2"/>
  <c r="BI426" i="2"/>
  <c r="BH426" i="2"/>
  <c r="BG426" i="2"/>
  <c r="BF426" i="2"/>
  <c r="T426" i="2"/>
  <c r="R426" i="2"/>
  <c r="P426" i="2"/>
  <c r="BI414" i="2"/>
  <c r="BH414" i="2"/>
  <c r="BG414" i="2"/>
  <c r="BF414" i="2"/>
  <c r="T414" i="2"/>
  <c r="R414" i="2"/>
  <c r="P414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07" i="2"/>
  <c r="BH207" i="2"/>
  <c r="BG207" i="2"/>
  <c r="BF207" i="2"/>
  <c r="T207" i="2"/>
  <c r="R207" i="2"/>
  <c r="P20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67" i="2"/>
  <c r="BH167" i="2"/>
  <c r="BG167" i="2"/>
  <c r="BF167" i="2"/>
  <c r="T167" i="2"/>
  <c r="R167" i="2"/>
  <c r="P167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J138" i="2"/>
  <c r="J137" i="2"/>
  <c r="F137" i="2"/>
  <c r="F135" i="2"/>
  <c r="E133" i="2"/>
  <c r="J92" i="2"/>
  <c r="J91" i="2"/>
  <c r="F91" i="2"/>
  <c r="F89" i="2"/>
  <c r="E87" i="2"/>
  <c r="J18" i="2"/>
  <c r="E18" i="2"/>
  <c r="F138" i="2"/>
  <c r="J17" i="2"/>
  <c r="J12" i="2"/>
  <c r="J135" i="2" s="1"/>
  <c r="E7" i="2"/>
  <c r="E131" i="2" s="1"/>
  <c r="L90" i="1"/>
  <c r="AM90" i="1"/>
  <c r="AM89" i="1"/>
  <c r="L89" i="1"/>
  <c r="AM87" i="1"/>
  <c r="L87" i="1"/>
  <c r="L85" i="1"/>
  <c r="L84" i="1"/>
  <c r="BK1222" i="2"/>
  <c r="J1208" i="2"/>
  <c r="BK1199" i="2"/>
  <c r="J1176" i="2"/>
  <c r="BK1124" i="2"/>
  <c r="BK1108" i="2"/>
  <c r="BK1082" i="2"/>
  <c r="BK1073" i="2"/>
  <c r="J1060" i="2"/>
  <c r="J1037" i="2"/>
  <c r="BK994" i="2"/>
  <c r="BK987" i="2"/>
  <c r="BK957" i="2"/>
  <c r="BK923" i="2"/>
  <c r="J891" i="2"/>
  <c r="J856" i="2"/>
  <c r="BK824" i="2"/>
  <c r="J799" i="2"/>
  <c r="J779" i="2"/>
  <c r="J765" i="2"/>
  <c r="BK751" i="2"/>
  <c r="BK741" i="2"/>
  <c r="BK721" i="2"/>
  <c r="J689" i="2"/>
  <c r="BK669" i="2"/>
  <c r="BK639" i="2"/>
  <c r="BK617" i="2"/>
  <c r="J602" i="2"/>
  <c r="J537" i="2"/>
  <c r="J513" i="2"/>
  <c r="BK504" i="2"/>
  <c r="BK482" i="2"/>
  <c r="BK414" i="2"/>
  <c r="BK381" i="2"/>
  <c r="J371" i="2"/>
  <c r="J342" i="2"/>
  <c r="BK336" i="2"/>
  <c r="J322" i="2"/>
  <c r="BK281" i="2"/>
  <c r="BK268" i="2"/>
  <c r="J194" i="2"/>
  <c r="J181" i="2"/>
  <c r="BK155" i="2"/>
  <c r="J146" i="2"/>
  <c r="BK1216" i="2"/>
  <c r="J1199" i="2"/>
  <c r="BK1162" i="2"/>
  <c r="BK1118" i="2"/>
  <c r="BK1077" i="2"/>
  <c r="BK1042" i="2"/>
  <c r="J1017" i="2"/>
  <c r="J1005" i="2"/>
  <c r="BK1000" i="2"/>
  <c r="BK995" i="2"/>
  <c r="BK969" i="2"/>
  <c r="J943" i="2"/>
  <c r="J923" i="2"/>
  <c r="J830" i="2"/>
  <c r="BK818" i="2"/>
  <c r="J809" i="2"/>
  <c r="BK803" i="2"/>
  <c r="BK779" i="2"/>
  <c r="BK761" i="2"/>
  <c r="BK745" i="2"/>
  <c r="J721" i="2"/>
  <c r="BK707" i="2"/>
  <c r="J697" i="2"/>
  <c r="J681" i="2"/>
  <c r="J659" i="2"/>
  <c r="J647" i="2"/>
  <c r="J627" i="2"/>
  <c r="J617" i="2"/>
  <c r="J607" i="2"/>
  <c r="J532" i="2"/>
  <c r="BK513" i="2"/>
  <c r="BK478" i="2"/>
  <c r="J385" i="2"/>
  <c r="J369" i="2"/>
  <c r="BK328" i="2"/>
  <c r="BK315" i="2"/>
  <c r="J300" i="2"/>
  <c r="BK264" i="2"/>
  <c r="BK243" i="2"/>
  <c r="BK194" i="2"/>
  <c r="J174" i="2"/>
  <c r="J1197" i="2"/>
  <c r="BK1157" i="2"/>
  <c r="BK1122" i="2"/>
  <c r="J1106" i="2"/>
  <c r="BK1062" i="2"/>
  <c r="J1015" i="2"/>
  <c r="BK1001" i="2"/>
  <c r="J994" i="2"/>
  <c r="BK955" i="2"/>
  <c r="BK937" i="2"/>
  <c r="J919" i="2"/>
  <c r="BK886" i="2"/>
  <c r="J854" i="2"/>
  <c r="BK828" i="2"/>
  <c r="J820" i="2"/>
  <c r="BK801" i="2"/>
  <c r="J757" i="2"/>
  <c r="BK749" i="2"/>
  <c r="J733" i="2"/>
  <c r="BK705" i="2"/>
  <c r="J685" i="2"/>
  <c r="J671" i="2"/>
  <c r="BK633" i="2"/>
  <c r="J622" i="2"/>
  <c r="BK610" i="2"/>
  <c r="J583" i="2"/>
  <c r="BK527" i="2"/>
  <c r="BK490" i="2"/>
  <c r="BK471" i="2"/>
  <c r="BK426" i="2"/>
  <c r="BK371" i="2"/>
  <c r="BK358" i="2"/>
  <c r="BK324" i="2"/>
  <c r="J279" i="2"/>
  <c r="BK238" i="2"/>
  <c r="BK196" i="2"/>
  <c r="BK181" i="2"/>
  <c r="J153" i="2"/>
  <c r="J1236" i="2"/>
  <c r="J1227" i="2"/>
  <c r="BK1208" i="2"/>
  <c r="BK1164" i="2"/>
  <c r="J1062" i="2"/>
  <c r="BK1032" i="2"/>
  <c r="J1025" i="2"/>
  <c r="J1002" i="2"/>
  <c r="J995" i="2"/>
  <c r="J989" i="2"/>
  <c r="BK975" i="2"/>
  <c r="BK951" i="2"/>
  <c r="BK935" i="2"/>
  <c r="J929" i="2"/>
  <c r="BK907" i="2"/>
  <c r="J886" i="2"/>
  <c r="BK865" i="2"/>
  <c r="J861" i="2"/>
  <c r="J816" i="2"/>
  <c r="J801" i="2"/>
  <c r="BK787" i="2"/>
  <c r="BK763" i="2"/>
  <c r="J741" i="2"/>
  <c r="BK727" i="2"/>
  <c r="J695" i="2"/>
  <c r="BK664" i="2"/>
  <c r="BK637" i="2"/>
  <c r="J629" i="2"/>
  <c r="BK569" i="2"/>
  <c r="BK537" i="2"/>
  <c r="BK529" i="2"/>
  <c r="J509" i="2"/>
  <c r="J496" i="2"/>
  <c r="J486" i="2"/>
  <c r="J478" i="2"/>
  <c r="BK467" i="2"/>
  <c r="J414" i="2"/>
  <c r="BK375" i="2"/>
  <c r="BK360" i="2"/>
  <c r="J350" i="2"/>
  <c r="BK342" i="2"/>
  <c r="BK326" i="2"/>
  <c r="BK300" i="2"/>
  <c r="J283" i="2"/>
  <c r="BK240" i="2"/>
  <c r="BK227" i="2"/>
  <c r="J220" i="2"/>
  <c r="J167" i="2"/>
  <c r="BK151" i="2"/>
  <c r="BK639" i="3"/>
  <c r="J638" i="3"/>
  <c r="BK620" i="3"/>
  <c r="BK612" i="3"/>
  <c r="BK591" i="3"/>
  <c r="BK580" i="3"/>
  <c r="BK531" i="3"/>
  <c r="J504" i="3"/>
  <c r="J481" i="3"/>
  <c r="J454" i="3"/>
  <c r="J439" i="3"/>
  <c r="J428" i="3"/>
  <c r="J415" i="3"/>
  <c r="J390" i="3"/>
  <c r="J351" i="3"/>
  <c r="BK339" i="3"/>
  <c r="J307" i="3"/>
  <c r="BK277" i="3"/>
  <c r="BK266" i="3"/>
  <c r="BK257" i="3"/>
  <c r="J244" i="3"/>
  <c r="J209" i="3"/>
  <c r="BK169" i="3"/>
  <c r="J620" i="3"/>
  <c r="BK599" i="3"/>
  <c r="BK559" i="3"/>
  <c r="J497" i="3"/>
  <c r="BK466" i="3"/>
  <c r="J445" i="3"/>
  <c r="BK421" i="3"/>
  <c r="J406" i="3"/>
  <c r="J379" i="3"/>
  <c r="BK360" i="3"/>
  <c r="J336" i="3"/>
  <c r="J314" i="3"/>
  <c r="BK280" i="3"/>
  <c r="J260" i="3"/>
  <c r="J245" i="3"/>
  <c r="J239" i="3"/>
  <c r="J233" i="3"/>
  <c r="BK205" i="3"/>
  <c r="BK173" i="3"/>
  <c r="J150" i="3"/>
  <c r="J608" i="3"/>
  <c r="BK574" i="3"/>
  <c r="J563" i="3"/>
  <c r="BK545" i="3"/>
  <c r="BK533" i="3"/>
  <c r="J522" i="3"/>
  <c r="BK484" i="3"/>
  <c r="BK450" i="3"/>
  <c r="J437" i="3"/>
  <c r="J423" i="3"/>
  <c r="J400" i="3"/>
  <c r="BK388" i="3"/>
  <c r="J375" i="3"/>
  <c r="J360" i="3"/>
  <c r="J330" i="3"/>
  <c r="J317" i="3"/>
  <c r="BK276" i="3"/>
  <c r="J257" i="3"/>
  <c r="BK245" i="3"/>
  <c r="J203" i="3"/>
  <c r="J169" i="3"/>
  <c r="BK150" i="3"/>
  <c r="J630" i="3"/>
  <c r="J614" i="3"/>
  <c r="J599" i="3"/>
  <c r="BK593" i="3"/>
  <c r="BK573" i="3"/>
  <c r="J567" i="3"/>
  <c r="BK541" i="3"/>
  <c r="BK525" i="3"/>
  <c r="BK510" i="3"/>
  <c r="BK487" i="3"/>
  <c r="BK481" i="3"/>
  <c r="BK452" i="3"/>
  <c r="J433" i="3"/>
  <c r="BK423" i="3"/>
  <c r="BK417" i="3"/>
  <c r="J413" i="3"/>
  <c r="BK400" i="3"/>
  <c r="BK371" i="3"/>
  <c r="J345" i="3"/>
  <c r="BK326" i="3"/>
  <c r="J298" i="3"/>
  <c r="J262" i="3"/>
  <c r="J242" i="3"/>
  <c r="BK237" i="3"/>
  <c r="J213" i="3"/>
  <c r="J156" i="3"/>
  <c r="BK133" i="4"/>
  <c r="J125" i="4"/>
  <c r="J122" i="4"/>
  <c r="J133" i="4"/>
  <c r="BK127" i="4"/>
  <c r="J134" i="4"/>
  <c r="BK126" i="4"/>
  <c r="BK130" i="4"/>
  <c r="BK125" i="4"/>
  <c r="J169" i="5"/>
  <c r="J165" i="5"/>
  <c r="BK160" i="5"/>
  <c r="BK152" i="5"/>
  <c r="J148" i="5"/>
  <c r="J143" i="5"/>
  <c r="BK138" i="5"/>
  <c r="J130" i="5"/>
  <c r="J127" i="5"/>
  <c r="BK173" i="5"/>
  <c r="BK168" i="5"/>
  <c r="J162" i="5"/>
  <c r="BK155" i="5"/>
  <c r="J147" i="5"/>
  <c r="J141" i="5"/>
  <c r="J128" i="5"/>
  <c r="J173" i="5"/>
  <c r="BK169" i="5"/>
  <c r="J163" i="5"/>
  <c r="BK159" i="5"/>
  <c r="J154" i="5"/>
  <c r="J150" i="5"/>
  <c r="BK144" i="5"/>
  <c r="BK141" i="5"/>
  <c r="BK137" i="5"/>
  <c r="BK131" i="5"/>
  <c r="BK154" i="5"/>
  <c r="J142" i="5"/>
  <c r="J131" i="5"/>
  <c r="BK137" i="6"/>
  <c r="BK132" i="6"/>
  <c r="BK130" i="6"/>
  <c r="J126" i="6"/>
  <c r="BK123" i="6"/>
  <c r="J132" i="6"/>
  <c r="BK127" i="6"/>
  <c r="J137" i="6"/>
  <c r="J131" i="6"/>
  <c r="J123" i="6"/>
  <c r="BK249" i="7"/>
  <c r="J244" i="7"/>
  <c r="BK241" i="7"/>
  <c r="J235" i="7"/>
  <c r="BK227" i="7"/>
  <c r="BK224" i="7"/>
  <c r="J216" i="7"/>
  <c r="J210" i="7"/>
  <c r="J203" i="7"/>
  <c r="J194" i="7"/>
  <c r="J183" i="7"/>
  <c r="J175" i="7"/>
  <c r="J152" i="7"/>
  <c r="BK243" i="7"/>
  <c r="J239" i="7"/>
  <c r="BK221" i="7"/>
  <c r="J214" i="7"/>
  <c r="J206" i="7"/>
  <c r="BK198" i="7"/>
  <c r="BK193" i="7"/>
  <c r="J182" i="7"/>
  <c r="J172" i="7"/>
  <c r="BK160" i="7"/>
  <c r="BK131" i="7"/>
  <c r="BK239" i="7"/>
  <c r="BK230" i="7"/>
  <c r="J219" i="7"/>
  <c r="J213" i="7"/>
  <c r="BK207" i="7"/>
  <c r="J200" i="7"/>
  <c r="BK194" i="7"/>
  <c r="BK191" i="7"/>
  <c r="BK182" i="7"/>
  <c r="J171" i="7"/>
  <c r="J160" i="7"/>
  <c r="J141" i="7"/>
  <c r="BK246" i="7"/>
  <c r="BK238" i="7"/>
  <c r="J234" i="7"/>
  <c r="J230" i="7"/>
  <c r="BK225" i="7"/>
  <c r="J220" i="7"/>
  <c r="BK212" i="7"/>
  <c r="BK208" i="7"/>
  <c r="BK202" i="7"/>
  <c r="BK199" i="7"/>
  <c r="BK195" i="7"/>
  <c r="BK190" i="7"/>
  <c r="J187" i="7"/>
  <c r="BK175" i="7"/>
  <c r="J158" i="7"/>
  <c r="J138" i="7"/>
  <c r="BK390" i="8"/>
  <c r="BK386" i="8"/>
  <c r="J383" i="8"/>
  <c r="BK378" i="8"/>
  <c r="BK374" i="8"/>
  <c r="BK370" i="8"/>
  <c r="J367" i="8"/>
  <c r="BK363" i="8"/>
  <c r="J359" i="8"/>
  <c r="J355" i="8"/>
  <c r="BK348" i="8"/>
  <c r="J340" i="8"/>
  <c r="BK332" i="8"/>
  <c r="J325" i="8"/>
  <c r="BK322" i="8"/>
  <c r="J318" i="8"/>
  <c r="BK315" i="8"/>
  <c r="BK311" i="8"/>
  <c r="J306" i="8"/>
  <c r="BK303" i="8"/>
  <c r="J299" i="8"/>
  <c r="BK295" i="8"/>
  <c r="J287" i="8"/>
  <c r="J284" i="8"/>
  <c r="BK274" i="8"/>
  <c r="J259" i="8"/>
  <c r="J255" i="8"/>
  <c r="BK251" i="8"/>
  <c r="BK245" i="8"/>
  <c r="J238" i="8"/>
  <c r="BK235" i="8"/>
  <c r="BK232" i="8"/>
  <c r="J228" i="8"/>
  <c r="J224" i="8"/>
  <c r="J223" i="8"/>
  <c r="BK221" i="8"/>
  <c r="BK214" i="8"/>
  <c r="BK208" i="8"/>
  <c r="BK197" i="8"/>
  <c r="BK186" i="8"/>
  <c r="BK181" i="8"/>
  <c r="BK174" i="8"/>
  <c r="J171" i="8"/>
  <c r="BK160" i="8"/>
  <c r="BK150" i="8"/>
  <c r="J146" i="8"/>
  <c r="J127" i="8"/>
  <c r="BK387" i="8"/>
  <c r="J380" i="8"/>
  <c r="J370" i="8"/>
  <c r="BK362" i="8"/>
  <c r="J357" i="8"/>
  <c r="BK350" i="8"/>
  <c r="J348" i="8"/>
  <c r="BK344" i="8"/>
  <c r="BK336" i="8"/>
  <c r="BK331" i="8"/>
  <c r="J322" i="8"/>
  <c r="BK316" i="8"/>
  <c r="J313" i="8"/>
  <c r="J308" i="8"/>
  <c r="BK305" i="8"/>
  <c r="J297" i="8"/>
  <c r="BK292" i="8"/>
  <c r="J286" i="8"/>
  <c r="J278" i="8"/>
  <c r="BK266" i="8"/>
  <c r="J263" i="8"/>
  <c r="BK258" i="8"/>
  <c r="BK246" i="8"/>
  <c r="BK234" i="8"/>
  <c r="BK229" i="8"/>
  <c r="BK223" i="8"/>
  <c r="J218" i="8"/>
  <c r="J210" i="8"/>
  <c r="BK206" i="8"/>
  <c r="BK200" i="8"/>
  <c r="J195" i="8"/>
  <c r="J192" i="8"/>
  <c r="BK184" i="8"/>
  <c r="J176" i="8"/>
  <c r="BK169" i="8"/>
  <c r="BK165" i="8"/>
  <c r="J156" i="8"/>
  <c r="J149" i="8"/>
  <c r="BK142" i="8"/>
  <c r="J139" i="8"/>
  <c r="J136" i="8"/>
  <c r="BK133" i="8"/>
  <c r="BK127" i="8"/>
  <c r="J395" i="8"/>
  <c r="BK391" i="8"/>
  <c r="BK380" i="8"/>
  <c r="J372" i="8"/>
  <c r="J362" i="8"/>
  <c r="J353" i="8"/>
  <c r="BK346" i="8"/>
  <c r="J301" i="8"/>
  <c r="J276" i="8"/>
  <c r="BK273" i="8"/>
  <c r="J270" i="8"/>
  <c r="BK257" i="8"/>
  <c r="BK252" i="8"/>
  <c r="J243" i="8"/>
  <c r="BK239" i="8"/>
  <c r="J227" i="8"/>
  <c r="BK217" i="8"/>
  <c r="BK212" i="8"/>
  <c r="J207" i="8"/>
  <c r="J201" i="8"/>
  <c r="BK195" i="8"/>
  <c r="BK189" i="8"/>
  <c r="BK183" i="8"/>
  <c r="J172" i="8"/>
  <c r="BK166" i="8"/>
  <c r="J163" i="8"/>
  <c r="BK159" i="8"/>
  <c r="J154" i="8"/>
  <c r="BK151" i="8"/>
  <c r="J144" i="8"/>
  <c r="J133" i="8"/>
  <c r="BK392" i="8"/>
  <c r="J386" i="8"/>
  <c r="BK383" i="8"/>
  <c r="J374" i="8"/>
  <c r="J368" i="8"/>
  <c r="J363" i="8"/>
  <c r="J351" i="8"/>
  <c r="BK345" i="8"/>
  <c r="J339" i="8"/>
  <c r="BK328" i="8"/>
  <c r="BK325" i="8"/>
  <c r="BK318" i="8"/>
  <c r="BK301" i="8"/>
  <c r="J296" i="8"/>
  <c r="J292" i="8"/>
  <c r="BK289" i="8"/>
  <c r="J283" i="8"/>
  <c r="BK277" i="8"/>
  <c r="BK268" i="8"/>
  <c r="J265" i="8"/>
  <c r="J262" i="8"/>
  <c r="BK256" i="8"/>
  <c r="J245" i="8"/>
  <c r="J237" i="8"/>
  <c r="J230" i="8"/>
  <c r="BK220" i="8"/>
  <c r="J215" i="8"/>
  <c r="BK205" i="8"/>
  <c r="J203" i="8"/>
  <c r="J198" i="8"/>
  <c r="J191" i="8"/>
  <c r="BK188" i="8"/>
  <c r="J181" i="8"/>
  <c r="BK178" i="8"/>
  <c r="BK175" i="8"/>
  <c r="BK168" i="8"/>
  <c r="J162" i="8"/>
  <c r="BK156" i="8"/>
  <c r="J151" i="8"/>
  <c r="BK141" i="8"/>
  <c r="J137" i="8"/>
  <c r="J134" i="8"/>
  <c r="BK139" i="9"/>
  <c r="BK141" i="9"/>
  <c r="J143" i="9"/>
  <c r="BK135" i="9"/>
  <c r="BK143" i="9"/>
  <c r="J135" i="9"/>
  <c r="BK1237" i="2"/>
  <c r="BK1214" i="2"/>
  <c r="J1195" i="2"/>
  <c r="J1157" i="2"/>
  <c r="J1110" i="2"/>
  <c r="J1099" i="2"/>
  <c r="BK1075" i="2"/>
  <c r="BK1064" i="2"/>
  <c r="J1046" i="2"/>
  <c r="J1003" i="2"/>
  <c r="J998" i="2"/>
  <c r="BK992" i="2"/>
  <c r="J983" i="2"/>
  <c r="BK945" i="2"/>
  <c r="BK919" i="2"/>
  <c r="J881" i="2"/>
  <c r="BK854" i="2"/>
  <c r="BK832" i="2"/>
  <c r="BK785" i="2"/>
  <c r="BK771" i="2"/>
  <c r="J753" i="2"/>
  <c r="BK747" i="2"/>
  <c r="BK737" i="2"/>
  <c r="BK714" i="2"/>
  <c r="BK671" i="2"/>
  <c r="BK647" i="2"/>
  <c r="BK625" i="2"/>
  <c r="J616" i="2"/>
  <c r="J573" i="2"/>
  <c r="J383" i="2"/>
  <c r="J360" i="2"/>
  <c r="BK340" i="2"/>
  <c r="J324" i="2"/>
  <c r="J309" i="2"/>
  <c r="BK270" i="2"/>
  <c r="J227" i="2"/>
  <c r="BK187" i="2"/>
  <c r="BK177" i="2"/>
  <c r="BK153" i="2"/>
  <c r="J1237" i="2"/>
  <c r="J1204" i="2"/>
  <c r="J1178" i="2"/>
  <c r="BK1158" i="2"/>
  <c r="BK1116" i="2"/>
  <c r="BK1060" i="2"/>
  <c r="J1035" i="2"/>
  <c r="BK1015" i="2"/>
  <c r="J1004" i="2"/>
  <c r="BK997" i="2"/>
  <c r="J987" i="2"/>
  <c r="J949" i="2"/>
  <c r="BK933" i="2"/>
  <c r="J867" i="2"/>
  <c r="J828" i="2"/>
  <c r="BK816" i="2"/>
  <c r="J807" i="2"/>
  <c r="J787" i="2"/>
  <c r="J763" i="2"/>
  <c r="J747" i="2"/>
  <c r="BK723" i="2"/>
  <c r="BK709" i="2"/>
  <c r="BK698" i="2"/>
  <c r="BK689" i="2"/>
  <c r="J676" i="2"/>
  <c r="BK651" i="2"/>
  <c r="BK629" i="2"/>
  <c r="BK616" i="2"/>
  <c r="BK599" i="2"/>
  <c r="BK519" i="2"/>
  <c r="BK506" i="2"/>
  <c r="BK496" i="2"/>
  <c r="J373" i="2"/>
  <c r="J362" i="2"/>
  <c r="BK322" i="2"/>
  <c r="J311" i="2"/>
  <c r="BK298" i="2"/>
  <c r="J256" i="2"/>
  <c r="BK224" i="2"/>
  <c r="J179" i="2"/>
  <c r="J1231" i="2"/>
  <c r="BK1160" i="2"/>
  <c r="J1124" i="2"/>
  <c r="J1112" i="2"/>
  <c r="J1032" i="2"/>
  <c r="BK1017" i="2"/>
  <c r="BK1005" i="2"/>
  <c r="J997" i="2"/>
  <c r="J993" i="2"/>
  <c r="J951" i="2"/>
  <c r="J935" i="2"/>
  <c r="BK891" i="2"/>
  <c r="J865" i="2"/>
  <c r="BK845" i="2"/>
  <c r="BK822" i="2"/>
  <c r="BK807" i="2"/>
  <c r="BK767" i="2"/>
  <c r="BK753" i="2"/>
  <c r="J745" i="2"/>
  <c r="J723" i="2"/>
  <c r="BK703" i="2"/>
  <c r="BK681" i="2"/>
  <c r="J664" i="2"/>
  <c r="J625" i="2"/>
  <c r="J618" i="2"/>
  <c r="BK593" i="2"/>
  <c r="BK541" i="2"/>
  <c r="BK492" i="2"/>
  <c r="BK486" i="2"/>
  <c r="J473" i="2"/>
  <c r="J447" i="2"/>
  <c r="BK383" i="2"/>
  <c r="J352" i="2"/>
  <c r="J315" i="2"/>
  <c r="J270" i="2"/>
  <c r="BK216" i="2"/>
  <c r="J187" i="2"/>
  <c r="J177" i="2"/>
  <c r="AS94" i="1"/>
  <c r="J1216" i="2"/>
  <c r="BK1204" i="2"/>
  <c r="BK1178" i="2"/>
  <c r="BK1130" i="2"/>
  <c r="J1094" i="2"/>
  <c r="J1077" i="2"/>
  <c r="BK1066" i="2"/>
  <c r="J1050" i="2"/>
  <c r="J1030" i="2"/>
  <c r="J1000" i="2"/>
  <c r="J991" i="2"/>
  <c r="BK968" i="2"/>
  <c r="BK943" i="2"/>
  <c r="J900" i="2"/>
  <c r="J871" i="2"/>
  <c r="J847" i="2"/>
  <c r="J812" i="2"/>
  <c r="J783" i="2"/>
  <c r="J767" i="2"/>
  <c r="BK755" i="2"/>
  <c r="J749" i="2"/>
  <c r="BK735" i="2"/>
  <c r="J675" i="2"/>
  <c r="J655" i="2"/>
  <c r="BK643" i="2"/>
  <c r="BK620" i="2"/>
  <c r="BK607" i="2"/>
  <c r="BK583" i="2"/>
  <c r="J569" i="2"/>
  <c r="BK559" i="2"/>
  <c r="J529" i="2"/>
  <c r="BK515" i="2"/>
  <c r="BK509" i="2"/>
  <c r="BK502" i="2"/>
  <c r="J475" i="2"/>
  <c r="BK387" i="2"/>
  <c r="J379" i="2"/>
  <c r="BK362" i="2"/>
  <c r="J326" i="2"/>
  <c r="BK311" i="2"/>
  <c r="J277" i="2"/>
  <c r="BK260" i="2"/>
  <c r="J216" i="2"/>
  <c r="BK174" i="2"/>
  <c r="J151" i="2"/>
  <c r="J1222" i="2"/>
  <c r="BK1180" i="2"/>
  <c r="J1122" i="2"/>
  <c r="BK1094" i="2"/>
  <c r="BK1058" i="2"/>
  <c r="J1034" i="2"/>
  <c r="J1009" i="2"/>
  <c r="J1001" i="2"/>
  <c r="BK989" i="2"/>
  <c r="J957" i="2"/>
  <c r="BK929" i="2"/>
  <c r="J852" i="2"/>
  <c r="J822" i="2"/>
  <c r="BK812" i="2"/>
  <c r="BK799" i="2"/>
  <c r="BK765" i="2"/>
  <c r="BK757" i="2"/>
  <c r="J731" i="2"/>
  <c r="J714" i="2"/>
  <c r="J703" i="2"/>
  <c r="J693" i="2"/>
  <c r="J682" i="2"/>
  <c r="BK655" i="2"/>
  <c r="J631" i="2"/>
  <c r="BK618" i="2"/>
  <c r="J610" i="2"/>
  <c r="BK552" i="2"/>
  <c r="BK511" i="2"/>
  <c r="J504" i="2"/>
  <c r="BK447" i="2"/>
  <c r="J364" i="2"/>
  <c r="J336" i="2"/>
  <c r="BK313" i="2"/>
  <c r="J302" i="2"/>
  <c r="BK277" i="2"/>
  <c r="BK233" i="2"/>
  <c r="J192" i="2"/>
  <c r="J155" i="2"/>
  <c r="J1164" i="2"/>
  <c r="J1128" i="2"/>
  <c r="J1116" i="2"/>
  <c r="J1073" i="2"/>
  <c r="BK1050" i="2"/>
  <c r="BK1025" i="2"/>
  <c r="BK1004" i="2"/>
  <c r="J996" i="2"/>
  <c r="J975" i="2"/>
  <c r="J945" i="2"/>
  <c r="J907" i="2"/>
  <c r="BK871" i="2"/>
  <c r="J863" i="2"/>
  <c r="J826" i="2"/>
  <c r="J818" i="2"/>
  <c r="J805" i="2"/>
  <c r="J759" i="2"/>
  <c r="J751" i="2"/>
  <c r="J737" i="2"/>
  <c r="BK719" i="2"/>
  <c r="J698" i="2"/>
  <c r="BK676" i="2"/>
  <c r="J635" i="2"/>
  <c r="BK627" i="2"/>
  <c r="BK619" i="2"/>
  <c r="BK602" i="2"/>
  <c r="J559" i="2"/>
  <c r="J507" i="2"/>
  <c r="J488" i="2"/>
  <c r="BK475" i="2"/>
  <c r="BK465" i="2"/>
  <c r="BK369" i="2"/>
  <c r="BK350" i="2"/>
  <c r="BK283" i="2"/>
  <c r="J268" i="2"/>
  <c r="J222" i="2"/>
  <c r="BK192" i="2"/>
  <c r="BK161" i="2"/>
  <c r="BK144" i="2"/>
  <c r="BK1227" i="2"/>
  <c r="J1224" i="2"/>
  <c r="J1180" i="2"/>
  <c r="BK1128" i="2"/>
  <c r="J1108" i="2"/>
  <c r="J1104" i="2"/>
  <c r="J1087" i="2"/>
  <c r="J1075" i="2"/>
  <c r="J1069" i="2"/>
  <c r="J1064" i="2"/>
  <c r="BK1035" i="2"/>
  <c r="BK1030" i="2"/>
  <c r="J1021" i="2"/>
  <c r="J999" i="2"/>
  <c r="J992" i="2"/>
  <c r="BK983" i="2"/>
  <c r="J969" i="2"/>
  <c r="BK949" i="2"/>
  <c r="J933" i="2"/>
  <c r="J911" i="2"/>
  <c r="BK900" i="2"/>
  <c r="BK881" i="2"/>
  <c r="BK863" i="2"/>
  <c r="J832" i="2"/>
  <c r="BK809" i="2"/>
  <c r="BK797" i="2"/>
  <c r="J785" i="2"/>
  <c r="BK739" i="2"/>
  <c r="BK731" i="2"/>
  <c r="BK697" i="2"/>
  <c r="J684" i="2"/>
  <c r="J651" i="2"/>
  <c r="BK635" i="2"/>
  <c r="BK615" i="2"/>
  <c r="J566" i="2"/>
  <c r="BK534" i="2"/>
  <c r="J527" i="2"/>
  <c r="J519" i="2"/>
  <c r="J502" i="2"/>
  <c r="BK488" i="2"/>
  <c r="J482" i="2"/>
  <c r="J469" i="2"/>
  <c r="J426" i="2"/>
  <c r="BK379" i="2"/>
  <c r="BK364" i="2"/>
  <c r="BK352" i="2"/>
  <c r="J346" i="2"/>
  <c r="J328" i="2"/>
  <c r="BK302" i="2"/>
  <c r="BK296" i="2"/>
  <c r="BK256" i="2"/>
  <c r="J243" i="2"/>
  <c r="J233" i="2"/>
  <c r="J224" i="2"/>
  <c r="BK207" i="2"/>
  <c r="J161" i="2"/>
  <c r="BK149" i="2"/>
  <c r="J639" i="3"/>
  <c r="BK637" i="3"/>
  <c r="J634" i="3"/>
  <c r="BK614" i="3"/>
  <c r="J595" i="3"/>
  <c r="BK561" i="3"/>
  <c r="BK557" i="3"/>
  <c r="J512" i="3"/>
  <c r="J495" i="3"/>
  <c r="J487" i="3"/>
  <c r="J476" i="3"/>
  <c r="BK443" i="3"/>
  <c r="BK430" i="3"/>
  <c r="BK424" i="3"/>
  <c r="BK402" i="3"/>
  <c r="BK375" i="3"/>
  <c r="J371" i="3"/>
  <c r="J342" i="3"/>
  <c r="J318" i="3"/>
  <c r="J276" i="3"/>
  <c r="BK270" i="3"/>
  <c r="BK253" i="3"/>
  <c r="BK247" i="3"/>
  <c r="J211" i="3"/>
  <c r="BK201" i="3"/>
  <c r="J140" i="3"/>
  <c r="BK597" i="3"/>
  <c r="J593" i="3"/>
  <c r="J580" i="3"/>
  <c r="BK578" i="3"/>
  <c r="J576" i="3"/>
  <c r="J574" i="3"/>
  <c r="J571" i="3"/>
  <c r="BK563" i="3"/>
  <c r="BK549" i="3"/>
  <c r="BK514" i="3"/>
  <c r="J501" i="3"/>
  <c r="J491" i="3"/>
  <c r="J456" i="3"/>
  <c r="BK433" i="3"/>
  <c r="BK413" i="3"/>
  <c r="J388" i="3"/>
  <c r="J362" i="3"/>
  <c r="BK345" i="3"/>
  <c r="BK330" i="3"/>
  <c r="J322" i="3"/>
  <c r="BK307" i="3"/>
  <c r="J289" i="3"/>
  <c r="BK273" i="3"/>
  <c r="BK255" i="3"/>
  <c r="J241" i="3"/>
  <c r="J235" i="3"/>
  <c r="BK213" i="3"/>
  <c r="J207" i="3"/>
  <c r="J182" i="3"/>
  <c r="BK156" i="3"/>
  <c r="J632" i="3"/>
  <c r="BK576" i="3"/>
  <c r="BK569" i="3"/>
  <c r="J565" i="3"/>
  <c r="J557" i="3"/>
  <c r="BK555" i="3"/>
  <c r="J541" i="3"/>
  <c r="J531" i="3"/>
  <c r="BK476" i="3"/>
  <c r="BK456" i="3"/>
  <c r="BK447" i="3"/>
  <c r="J442" i="3"/>
  <c r="J432" i="3"/>
  <c r="BK419" i="3"/>
  <c r="BK396" i="3"/>
  <c r="BK386" i="3"/>
  <c r="BK379" i="3"/>
  <c r="J369" i="3"/>
  <c r="BK358" i="3"/>
  <c r="BK322" i="3"/>
  <c r="J306" i="3"/>
  <c r="J297" i="3"/>
  <c r="J270" i="3"/>
  <c r="J255" i="3"/>
  <c r="BK244" i="3"/>
  <c r="J205" i="3"/>
  <c r="J192" i="3"/>
  <c r="BK166" i="3"/>
  <c r="BK634" i="3"/>
  <c r="J618" i="3"/>
  <c r="BK610" i="3"/>
  <c r="BK595" i="3"/>
  <c r="J589" i="3"/>
  <c r="J569" i="3"/>
  <c r="J549" i="3"/>
  <c r="J537" i="3"/>
  <c r="BK522" i="3"/>
  <c r="BK512" i="3"/>
  <c r="BK504" i="3"/>
  <c r="J484" i="3"/>
  <c r="BK454" i="3"/>
  <c r="BK437" i="3"/>
  <c r="J430" i="3"/>
  <c r="J429" i="3"/>
  <c r="J421" i="3"/>
  <c r="BK415" i="3"/>
  <c r="J402" i="3"/>
  <c r="J377" i="3"/>
  <c r="BK351" i="3"/>
  <c r="BK336" i="3"/>
  <c r="BK314" i="3"/>
  <c r="BK297" i="3"/>
  <c r="J253" i="3"/>
  <c r="BK249" i="3"/>
  <c r="BK239" i="3"/>
  <c r="BK209" i="3"/>
  <c r="J166" i="3"/>
  <c r="BK137" i="4"/>
  <c r="BK134" i="4"/>
  <c r="J128" i="4"/>
  <c r="BK124" i="4"/>
  <c r="BK136" i="4"/>
  <c r="BK128" i="4"/>
  <c r="BK122" i="4"/>
  <c r="J131" i="4"/>
  <c r="BK129" i="4"/>
  <c r="BK131" i="4"/>
  <c r="J126" i="4"/>
  <c r="BK171" i="5"/>
  <c r="J166" i="5"/>
  <c r="J161" i="5"/>
  <c r="J155" i="5"/>
  <c r="J151" i="5"/>
  <c r="BK147" i="5"/>
  <c r="J140" i="5"/>
  <c r="J137" i="5"/>
  <c r="J129" i="5"/>
  <c r="J176" i="5"/>
  <c r="BK172" i="5"/>
  <c r="J167" i="5"/>
  <c r="BK164" i="5"/>
  <c r="BK158" i="5"/>
  <c r="BK149" i="5"/>
  <c r="J139" i="5"/>
  <c r="BK129" i="5"/>
  <c r="BK176" i="5"/>
  <c r="J171" i="5"/>
  <c r="J168" i="5"/>
  <c r="BK162" i="5"/>
  <c r="J158" i="5"/>
  <c r="BK153" i="5"/>
  <c r="J149" i="5"/>
  <c r="BK143" i="5"/>
  <c r="BK140" i="5"/>
  <c r="BK135" i="5"/>
  <c r="BK163" i="5"/>
  <c r="J144" i="5"/>
  <c r="BK134" i="5"/>
  <c r="BK127" i="5"/>
  <c r="BK133" i="6"/>
  <c r="BK131" i="6"/>
  <c r="BK128" i="6"/>
  <c r="J124" i="6"/>
  <c r="BK134" i="6"/>
  <c r="J129" i="6"/>
  <c r="BK124" i="6"/>
  <c r="BK135" i="6"/>
  <c r="J128" i="6"/>
  <c r="J122" i="6"/>
  <c r="BK247" i="7"/>
  <c r="J243" i="7"/>
  <c r="J240" i="7"/>
  <c r="J233" i="7"/>
  <c r="J228" i="7"/>
  <c r="J225" i="7"/>
  <c r="J217" i="7"/>
  <c r="BK211" i="7"/>
  <c r="J207" i="7"/>
  <c r="J195" i="7"/>
  <c r="BK187" i="7"/>
  <c r="BK176" i="7"/>
  <c r="BK163" i="7"/>
  <c r="J247" i="7"/>
  <c r="BK242" i="7"/>
  <c r="BK228" i="7"/>
  <c r="BK220" i="7"/>
  <c r="BK217" i="7"/>
  <c r="J212" i="7"/>
  <c r="BK203" i="7"/>
  <c r="BK196" i="7"/>
  <c r="BK183" i="7"/>
  <c r="J168" i="7"/>
  <c r="BK152" i="7"/>
  <c r="J146" i="7"/>
  <c r="BK240" i="7"/>
  <c r="J232" i="7"/>
  <c r="J222" i="7"/>
  <c r="J215" i="7"/>
  <c r="BK209" i="7"/>
  <c r="BK201" i="7"/>
  <c r="J198" i="7"/>
  <c r="J192" i="7"/>
  <c r="BK186" i="7"/>
  <c r="BK179" i="7"/>
  <c r="J167" i="7"/>
  <c r="BK146" i="7"/>
  <c r="J131" i="7"/>
  <c r="J241" i="7"/>
  <c r="BK235" i="7"/>
  <c r="BK232" i="7"/>
  <c r="J226" i="7"/>
  <c r="J221" i="7"/>
  <c r="BK218" i="7"/>
  <c r="BK210" i="7"/>
  <c r="BK204" i="7"/>
  <c r="BK200" i="7"/>
  <c r="J196" i="7"/>
  <c r="J191" i="7"/>
  <c r="BK188" i="7"/>
  <c r="BK180" i="7"/>
  <c r="BK171" i="7"/>
  <c r="BK141" i="7"/>
  <c r="BK134" i="7"/>
  <c r="BK389" i="8"/>
  <c r="J384" i="8"/>
  <c r="J381" i="8"/>
  <c r="J376" i="8"/>
  <c r="J373" i="8"/>
  <c r="J369" i="8"/>
  <c r="J364" i="8"/>
  <c r="BK360" i="8"/>
  <c r="J356" i="8"/>
  <c r="J354" i="8"/>
  <c r="J347" i="8"/>
  <c r="J338" i="8"/>
  <c r="J335" i="8"/>
  <c r="J326" i="8"/>
  <c r="BK323" i="8"/>
  <c r="BK320" i="8"/>
  <c r="J316" i="8"/>
  <c r="BK313" i="8"/>
  <c r="BK310" i="8"/>
  <c r="BK304" i="8"/>
  <c r="BK300" i="8"/>
  <c r="BK296" i="8"/>
  <c r="J290" i="8"/>
  <c r="J285" i="8"/>
  <c r="J281" i="8"/>
  <c r="BK275" i="8"/>
  <c r="BK272" i="8"/>
  <c r="J256" i="8"/>
  <c r="J252" i="8"/>
  <c r="J248" i="8"/>
  <c r="BK242" i="8"/>
  <c r="BK237" i="8"/>
  <c r="J234" i="8"/>
  <c r="J231" i="8"/>
  <c r="BK222" i="8"/>
  <c r="J217" i="8"/>
  <c r="J212" i="8"/>
  <c r="J199" i="8"/>
  <c r="J187" i="8"/>
  <c r="J185" i="8"/>
  <c r="J180" i="8"/>
  <c r="J173" i="8"/>
  <c r="J164" i="8"/>
  <c r="J157" i="8"/>
  <c r="BK149" i="8"/>
  <c r="BK145" i="8"/>
  <c r="J392" i="8"/>
  <c r="BK384" i="8"/>
  <c r="J378" i="8"/>
  <c r="BK368" i="8"/>
  <c r="BK359" i="8"/>
  <c r="BK356" i="8"/>
  <c r="BK351" i="8"/>
  <c r="J346" i="8"/>
  <c r="J337" i="8"/>
  <c r="J334" i="8"/>
  <c r="J328" i="8"/>
  <c r="BK319" i="8"/>
  <c r="J315" i="8"/>
  <c r="J310" i="8"/>
  <c r="BK306" i="8"/>
  <c r="J303" i="8"/>
  <c r="J295" i="8"/>
  <c r="BK293" i="8"/>
  <c r="J288" i="8"/>
  <c r="BK280" i="8"/>
  <c r="BK270" i="8"/>
  <c r="J264" i="8"/>
  <c r="J261" i="8"/>
  <c r="J254" i="8"/>
  <c r="BK249" i="8"/>
  <c r="BK238" i="8"/>
  <c r="J233" i="8"/>
  <c r="BK227" i="8"/>
  <c r="J221" i="8"/>
  <c r="J219" i="8"/>
  <c r="J214" i="8"/>
  <c r="BK207" i="8"/>
  <c r="BK201" i="8"/>
  <c r="BK196" i="8"/>
  <c r="J193" i="8"/>
  <c r="BK185" i="8"/>
  <c r="J177" i="8"/>
  <c r="J174" i="8"/>
  <c r="J167" i="8"/>
  <c r="J159" i="8"/>
  <c r="J150" i="8"/>
  <c r="J143" i="8"/>
  <c r="BK140" i="8"/>
  <c r="BK137" i="8"/>
  <c r="BK134" i="8"/>
  <c r="J131" i="8"/>
  <c r="BK129" i="8"/>
  <c r="BK395" i="8"/>
  <c r="J394" i="8"/>
  <c r="J387" i="8"/>
  <c r="BK379" i="8"/>
  <c r="J375" i="8"/>
  <c r="BK365" i="8"/>
  <c r="BK357" i="8"/>
  <c r="J352" i="8"/>
  <c r="BK347" i="8"/>
  <c r="J344" i="8"/>
  <c r="J341" i="8"/>
  <c r="BK338" i="8"/>
  <c r="BK335" i="8"/>
  <c r="J332" i="8"/>
  <c r="J329" i="8"/>
  <c r="J321" i="8"/>
  <c r="J312" i="8"/>
  <c r="J309" i="8"/>
  <c r="BK302" i="8"/>
  <c r="BK283" i="8"/>
  <c r="J280" i="8"/>
  <c r="J277" i="8"/>
  <c r="J275" i="8"/>
  <c r="BK271" i="8"/>
  <c r="J268" i="8"/>
  <c r="BK253" i="8"/>
  <c r="BK248" i="8"/>
  <c r="J246" i="8"/>
  <c r="BK241" i="8"/>
  <c r="BK228" i="8"/>
  <c r="J225" i="8"/>
  <c r="BK213" i="8"/>
  <c r="J211" i="8"/>
  <c r="BK203" i="8"/>
  <c r="J200" i="8"/>
  <c r="BK193" i="8"/>
  <c r="J188" i="8"/>
  <c r="J179" i="8"/>
  <c r="BK171" i="8"/>
  <c r="J165" i="8"/>
  <c r="BK161" i="8"/>
  <c r="J158" i="8"/>
  <c r="BK153" i="8"/>
  <c r="J145" i="8"/>
  <c r="BK139" i="8"/>
  <c r="J126" i="8"/>
  <c r="J390" i="8"/>
  <c r="J385" i="8"/>
  <c r="BK376" i="8"/>
  <c r="J371" i="8"/>
  <c r="J366" i="8"/>
  <c r="BK361" i="8"/>
  <c r="J350" i="8"/>
  <c r="BK341" i="8"/>
  <c r="BK334" i="8"/>
  <c r="BK327" i="8"/>
  <c r="J323" i="8"/>
  <c r="BK308" i="8"/>
  <c r="J300" i="8"/>
  <c r="BK297" i="8"/>
  <c r="BK294" i="8"/>
  <c r="J291" i="8"/>
  <c r="BK287" i="8"/>
  <c r="BK278" i="8"/>
  <c r="BK269" i="8"/>
  <c r="J266" i="8"/>
  <c r="BK263" i="8"/>
  <c r="BK259" i="8"/>
  <c r="J250" i="8"/>
  <c r="BK240" i="8"/>
  <c r="BK236" i="8"/>
  <c r="BK224" i="8"/>
  <c r="BK219" i="8"/>
  <c r="BK211" i="8"/>
  <c r="J204" i="8"/>
  <c r="BK199" i="8"/>
  <c r="BK194" i="8"/>
  <c r="BK190" i="8"/>
  <c r="J183" i="8"/>
  <c r="BK180" i="8"/>
  <c r="BK177" i="8"/>
  <c r="BK170" i="8"/>
  <c r="BK167" i="8"/>
  <c r="J160" i="8"/>
  <c r="BK157" i="8"/>
  <c r="J152" i="8"/>
  <c r="J142" i="8"/>
  <c r="J138" i="8"/>
  <c r="BK135" i="8"/>
  <c r="BK131" i="8"/>
  <c r="J131" i="9"/>
  <c r="BK146" i="9"/>
  <c r="BK129" i="9"/>
  <c r="J141" i="9"/>
  <c r="J145" i="9"/>
  <c r="J137" i="9"/>
  <c r="J129" i="9"/>
  <c r="BK1236" i="2"/>
  <c r="J1206" i="2"/>
  <c r="BK1197" i="2"/>
  <c r="J1158" i="2"/>
  <c r="BK1112" i="2"/>
  <c r="BK1104" i="2"/>
  <c r="J1092" i="2"/>
  <c r="BK1069" i="2"/>
  <c r="J1058" i="2"/>
  <c r="J1042" i="2"/>
  <c r="BK1002" i="2"/>
  <c r="BK993" i="2"/>
  <c r="J985" i="2"/>
  <c r="J955" i="2"/>
  <c r="BK911" i="2"/>
  <c r="BK861" i="2"/>
  <c r="BK852" i="2"/>
  <c r="BK820" i="2"/>
  <c r="BK795" i="2"/>
  <c r="BK775" i="2"/>
  <c r="J761" i="2"/>
  <c r="J739" i="2"/>
  <c r="J727" i="2"/>
  <c r="BK684" i="2"/>
  <c r="BK659" i="2"/>
  <c r="J637" i="2"/>
  <c r="J619" i="2"/>
  <c r="BK566" i="2"/>
  <c r="J534" i="2"/>
  <c r="J523" i="2"/>
  <c r="J511" i="2"/>
  <c r="BK507" i="2"/>
  <c r="J492" i="2"/>
  <c r="J467" i="2"/>
  <c r="BK385" i="2"/>
  <c r="BK373" i="2"/>
  <c r="BK346" i="2"/>
  <c r="J338" i="2"/>
  <c r="BK317" i="2"/>
  <c r="BK279" i="2"/>
  <c r="J264" i="2"/>
  <c r="BK220" i="2"/>
  <c r="J183" i="2"/>
  <c r="BK158" i="2"/>
  <c r="J149" i="2"/>
  <c r="J1214" i="2"/>
  <c r="BK1195" i="2"/>
  <c r="J1160" i="2"/>
  <c r="BK1099" i="2"/>
  <c r="BK1046" i="2"/>
  <c r="BK1021" i="2"/>
  <c r="BK1013" i="2"/>
  <c r="BK1003" i="2"/>
  <c r="BK996" i="2"/>
  <c r="BK985" i="2"/>
  <c r="J947" i="2"/>
  <c r="J931" i="2"/>
  <c r="BK856" i="2"/>
  <c r="BK826" i="2"/>
  <c r="J814" i="2"/>
  <c r="BK805" i="2"/>
  <c r="J797" i="2"/>
  <c r="J771" i="2"/>
  <c r="BK759" i="2"/>
  <c r="BK733" i="2"/>
  <c r="J719" i="2"/>
  <c r="J705" i="2"/>
  <c r="BK695" i="2"/>
  <c r="BK685" i="2"/>
  <c r="BK675" i="2"/>
  <c r="J643" i="2"/>
  <c r="BK622" i="2"/>
  <c r="J615" i="2"/>
  <c r="J593" i="2"/>
  <c r="J515" i="2"/>
  <c r="BK505" i="2"/>
  <c r="BK473" i="2"/>
  <c r="J375" i="2"/>
  <c r="BK338" i="2"/>
  <c r="J317" i="2"/>
  <c r="BK309" i="2"/>
  <c r="J296" i="2"/>
  <c r="J246" i="2"/>
  <c r="J196" i="2"/>
  <c r="BK167" i="2"/>
  <c r="BK1176" i="2"/>
  <c r="J1130" i="2"/>
  <c r="J1118" i="2"/>
  <c r="BK1087" i="2"/>
  <c r="J1071" i="2"/>
  <c r="J1028" i="2"/>
  <c r="J1013" i="2"/>
  <c r="BK999" i="2"/>
  <c r="J981" i="2"/>
  <c r="BK947" i="2"/>
  <c r="J921" i="2"/>
  <c r="J896" i="2"/>
  <c r="BK847" i="2"/>
  <c r="J824" i="2"/>
  <c r="BK814" i="2"/>
  <c r="BK783" i="2"/>
  <c r="J755" i="2"/>
  <c r="BK743" i="2"/>
  <c r="J709" i="2"/>
  <c r="BK693" i="2"/>
  <c r="J669" i="2"/>
  <c r="BK631" i="2"/>
  <c r="J620" i="2"/>
  <c r="J599" i="2"/>
  <c r="J552" i="2"/>
  <c r="J506" i="2"/>
  <c r="J484" i="2"/>
  <c r="BK469" i="2"/>
  <c r="J387" i="2"/>
  <c r="BK366" i="2"/>
  <c r="J348" i="2"/>
  <c r="J281" i="2"/>
  <c r="J240" i="2"/>
  <c r="J207" i="2"/>
  <c r="BK179" i="2"/>
  <c r="BK146" i="2"/>
  <c r="BK1231" i="2"/>
  <c r="BK1224" i="2"/>
  <c r="BK1206" i="2"/>
  <c r="J1162" i="2"/>
  <c r="BK1110" i="2"/>
  <c r="BK1106" i="2"/>
  <c r="BK1092" i="2"/>
  <c r="J1082" i="2"/>
  <c r="BK1071" i="2"/>
  <c r="J1066" i="2"/>
  <c r="BK1037" i="2"/>
  <c r="BK1034" i="2"/>
  <c r="BK1028" i="2"/>
  <c r="BK1009" i="2"/>
  <c r="BK998" i="2"/>
  <c r="BK991" i="2"/>
  <c r="BK981" i="2"/>
  <c r="J968" i="2"/>
  <c r="J937" i="2"/>
  <c r="BK931" i="2"/>
  <c r="BK921" i="2"/>
  <c r="BK896" i="2"/>
  <c r="BK867" i="2"/>
  <c r="J845" i="2"/>
  <c r="BK830" i="2"/>
  <c r="J803" i="2"/>
  <c r="J795" i="2"/>
  <c r="J775" i="2"/>
  <c r="J743" i="2"/>
  <c r="J735" i="2"/>
  <c r="J707" i="2"/>
  <c r="BK682" i="2"/>
  <c r="J639" i="2"/>
  <c r="J633" i="2"/>
  <c r="BK573" i="2"/>
  <c r="J541" i="2"/>
  <c r="BK532" i="2"/>
  <c r="BK523" i="2"/>
  <c r="J505" i="2"/>
  <c r="J490" i="2"/>
  <c r="BK484" i="2"/>
  <c r="J471" i="2"/>
  <c r="J465" i="2"/>
  <c r="J381" i="2"/>
  <c r="J366" i="2"/>
  <c r="J358" i="2"/>
  <c r="BK348" i="2"/>
  <c r="J340" i="2"/>
  <c r="J313" i="2"/>
  <c r="J298" i="2"/>
  <c r="J260" i="2"/>
  <c r="BK246" i="2"/>
  <c r="J238" i="2"/>
  <c r="BK222" i="2"/>
  <c r="BK183" i="2"/>
  <c r="J158" i="2"/>
  <c r="J144" i="2"/>
  <c r="BK638" i="3"/>
  <c r="J637" i="3"/>
  <c r="BK618" i="3"/>
  <c r="J610" i="3"/>
  <c r="BK589" i="3"/>
  <c r="J559" i="3"/>
  <c r="J539" i="3"/>
  <c r="J510" i="3"/>
  <c r="BK491" i="3"/>
  <c r="J480" i="3"/>
  <c r="J447" i="3"/>
  <c r="BK442" i="3"/>
  <c r="BK429" i="3"/>
  <c r="J417" i="3"/>
  <c r="J396" i="3"/>
  <c r="BK384" i="3"/>
  <c r="BK373" i="3"/>
  <c r="BK347" i="3"/>
  <c r="BK334" i="3"/>
  <c r="J280" i="3"/>
  <c r="J273" i="3"/>
  <c r="BK260" i="3"/>
  <c r="J251" i="3"/>
  <c r="BK233" i="3"/>
  <c r="BK207" i="3"/>
  <c r="BK192" i="3"/>
  <c r="BK630" i="3"/>
  <c r="J612" i="3"/>
  <c r="BK565" i="3"/>
  <c r="J555" i="3"/>
  <c r="J545" i="3"/>
  <c r="BK508" i="3"/>
  <c r="BK495" i="3"/>
  <c r="J483" i="3"/>
  <c r="J452" i="3"/>
  <c r="J443" i="3"/>
  <c r="J414" i="3"/>
  <c r="BK404" i="3"/>
  <c r="BK377" i="3"/>
  <c r="J358" i="3"/>
  <c r="BK342" i="3"/>
  <c r="J326" i="3"/>
  <c r="BK317" i="3"/>
  <c r="BK298" i="3"/>
  <c r="J277" i="3"/>
  <c r="J247" i="3"/>
  <c r="BK242" i="3"/>
  <c r="J237" i="3"/>
  <c r="J231" i="3"/>
  <c r="BK211" i="3"/>
  <c r="BK203" i="3"/>
  <c r="J154" i="3"/>
  <c r="J616" i="3"/>
  <c r="J578" i="3"/>
  <c r="J573" i="3"/>
  <c r="BK567" i="3"/>
  <c r="J561" i="3"/>
  <c r="J553" i="3"/>
  <c r="BK537" i="3"/>
  <c r="J525" i="3"/>
  <c r="BK501" i="3"/>
  <c r="J466" i="3"/>
  <c r="BK445" i="3"/>
  <c r="BK439" i="3"/>
  <c r="BK428" i="3"/>
  <c r="BK406" i="3"/>
  <c r="BK390" i="3"/>
  <c r="J384" i="3"/>
  <c r="J373" i="3"/>
  <c r="BK362" i="3"/>
  <c r="J339" i="3"/>
  <c r="BK318" i="3"/>
  <c r="BK302" i="3"/>
  <c r="BK289" i="3"/>
  <c r="BK262" i="3"/>
  <c r="J249" i="3"/>
  <c r="BK231" i="3"/>
  <c r="J201" i="3"/>
  <c r="J173" i="3"/>
  <c r="BK154" i="3"/>
  <c r="BK632" i="3"/>
  <c r="BK616" i="3"/>
  <c r="BK608" i="3"/>
  <c r="J597" i="3"/>
  <c r="J591" i="3"/>
  <c r="BK571" i="3"/>
  <c r="BK553" i="3"/>
  <c r="BK539" i="3"/>
  <c r="J533" i="3"/>
  <c r="J514" i="3"/>
  <c r="J508" i="3"/>
  <c r="BK497" i="3"/>
  <c r="BK483" i="3"/>
  <c r="BK480" i="3"/>
  <c r="J450" i="3"/>
  <c r="BK432" i="3"/>
  <c r="J424" i="3"/>
  <c r="J419" i="3"/>
  <c r="BK414" i="3"/>
  <c r="J404" i="3"/>
  <c r="J386" i="3"/>
  <c r="BK369" i="3"/>
  <c r="J347" i="3"/>
  <c r="J334" i="3"/>
  <c r="BK306" i="3"/>
  <c r="J302" i="3"/>
  <c r="J266" i="3"/>
  <c r="BK251" i="3"/>
  <c r="BK241" i="3"/>
  <c r="BK235" i="3"/>
  <c r="BK182" i="3"/>
  <c r="BK140" i="3"/>
  <c r="J136" i="4"/>
  <c r="J129" i="4"/>
  <c r="BK123" i="4"/>
  <c r="J137" i="4"/>
  <c r="J132" i="4"/>
  <c r="J124" i="4"/>
  <c r="BK132" i="4"/>
  <c r="J130" i="4"/>
  <c r="J123" i="4"/>
  <c r="J127" i="4"/>
  <c r="J172" i="5"/>
  <c r="BK167" i="5"/>
  <c r="J164" i="5"/>
  <c r="J159" i="5"/>
  <c r="J153" i="5"/>
  <c r="BK150" i="5"/>
  <c r="J145" i="5"/>
  <c r="BK139" i="5"/>
  <c r="J133" i="5"/>
  <c r="BK128" i="5"/>
  <c r="BK174" i="5"/>
  <c r="BK170" i="5"/>
  <c r="BK166" i="5"/>
  <c r="BK161" i="5"/>
  <c r="BK151" i="5"/>
  <c r="BK145" i="5"/>
  <c r="BK130" i="5"/>
  <c r="BK126" i="5"/>
  <c r="J174" i="5"/>
  <c r="J170" i="5"/>
  <c r="BK165" i="5"/>
  <c r="J160" i="5"/>
  <c r="BK157" i="5"/>
  <c r="J152" i="5"/>
  <c r="BK148" i="5"/>
  <c r="BK142" i="5"/>
  <c r="J138" i="5"/>
  <c r="J134" i="5"/>
  <c r="J157" i="5"/>
  <c r="J135" i="5"/>
  <c r="BK133" i="5"/>
  <c r="J126" i="5"/>
  <c r="J134" i="6"/>
  <c r="BK129" i="6"/>
  <c r="BK125" i="6"/>
  <c r="J135" i="6"/>
  <c r="J130" i="6"/>
  <c r="BK126" i="6"/>
  <c r="BK122" i="6"/>
  <c r="J133" i="6"/>
  <c r="J125" i="6"/>
  <c r="J127" i="6"/>
  <c r="J246" i="7"/>
  <c r="J242" i="7"/>
  <c r="J236" i="7"/>
  <c r="BK231" i="7"/>
  <c r="BK226" i="7"/>
  <c r="BK222" i="7"/>
  <c r="BK215" i="7"/>
  <c r="J209" i="7"/>
  <c r="J202" i="7"/>
  <c r="J190" i="7"/>
  <c r="J179" i="7"/>
  <c r="BK167" i="7"/>
  <c r="BK138" i="7"/>
  <c r="BK237" i="7"/>
  <c r="BK236" i="7"/>
  <c r="BK234" i="7"/>
  <c r="J231" i="7"/>
  <c r="J227" i="7"/>
  <c r="J218" i="7"/>
  <c r="BK213" i="7"/>
  <c r="J204" i="7"/>
  <c r="J197" i="7"/>
  <c r="J188" i="7"/>
  <c r="J176" i="7"/>
  <c r="J163" i="7"/>
  <c r="J149" i="7"/>
  <c r="J249" i="7"/>
  <c r="J238" i="7"/>
  <c r="BK229" i="7"/>
  <c r="BK216" i="7"/>
  <c r="BK214" i="7"/>
  <c r="J208" i="7"/>
  <c r="J199" i="7"/>
  <c r="J193" i="7"/>
  <c r="J189" i="7"/>
  <c r="J180" i="7"/>
  <c r="BK168" i="7"/>
  <c r="BK158" i="7"/>
  <c r="J134" i="7"/>
  <c r="BK244" i="7"/>
  <c r="J237" i="7"/>
  <c r="BK233" i="7"/>
  <c r="J229" i="7"/>
  <c r="J224" i="7"/>
  <c r="BK219" i="7"/>
  <c r="J211" i="7"/>
  <c r="BK206" i="7"/>
  <c r="J201" i="7"/>
  <c r="BK197" i="7"/>
  <c r="BK192" i="7"/>
  <c r="BK189" i="7"/>
  <c r="J186" i="7"/>
  <c r="BK172" i="7"/>
  <c r="BK149" i="7"/>
  <c r="BK393" i="8"/>
  <c r="J388" i="8"/>
  <c r="BK385" i="8"/>
  <c r="BK382" i="8"/>
  <c r="BK377" i="8"/>
  <c r="BK375" i="8"/>
  <c r="BK372" i="8"/>
  <c r="J365" i="8"/>
  <c r="J361" i="8"/>
  <c r="BK358" i="8"/>
  <c r="BK353" i="8"/>
  <c r="J342" i="8"/>
  <c r="BK337" i="8"/>
  <c r="BK329" i="8"/>
  <c r="BK324" i="8"/>
  <c r="BK321" i="8"/>
  <c r="J317" i="8"/>
  <c r="BK314" i="8"/>
  <c r="BK312" i="8"/>
  <c r="J307" i="8"/>
  <c r="J302" i="8"/>
  <c r="J298" i="8"/>
  <c r="BK291" i="8"/>
  <c r="BK286" i="8"/>
  <c r="BK282" i="8"/>
  <c r="BK279" i="8"/>
  <c r="J273" i="8"/>
  <c r="J258" i="8"/>
  <c r="J253" i="8"/>
  <c r="J249" i="8"/>
  <c r="BK243" i="8"/>
  <c r="J240" i="8"/>
  <c r="J236" i="8"/>
  <c r="BK233" i="8"/>
  <c r="J229" i="8"/>
  <c r="BK225" i="8"/>
  <c r="BK218" i="8"/>
  <c r="J213" i="8"/>
  <c r="BK204" i="8"/>
  <c r="BK191" i="8"/>
  <c r="J184" i="8"/>
  <c r="J178" i="8"/>
  <c r="BK172" i="8"/>
  <c r="BK163" i="8"/>
  <c r="BK154" i="8"/>
  <c r="J147" i="8"/>
  <c r="BK130" i="8"/>
  <c r="J391" i="8"/>
  <c r="BK381" i="8"/>
  <c r="BK371" i="8"/>
  <c r="BK367" i="8"/>
  <c r="J358" i="8"/>
  <c r="BK355" i="8"/>
  <c r="BK349" i="8"/>
  <c r="J345" i="8"/>
  <c r="BK343" i="8"/>
  <c r="BK333" i="8"/>
  <c r="J330" i="8"/>
  <c r="J324" i="8"/>
  <c r="BK317" i="8"/>
  <c r="J314" i="8"/>
  <c r="BK309" i="8"/>
  <c r="J304" i="8"/>
  <c r="BK299" i="8"/>
  <c r="J294" i="8"/>
  <c r="J289" i="8"/>
  <c r="BK285" i="8"/>
  <c r="BK276" i="8"/>
  <c r="BK265" i="8"/>
  <c r="BK262" i="8"/>
  <c r="J257" i="8"/>
  <c r="BK250" i="8"/>
  <c r="J247" i="8"/>
  <c r="J235" i="8"/>
  <c r="J232" i="8"/>
  <c r="BK226" i="8"/>
  <c r="J220" i="8"/>
  <c r="BK215" i="8"/>
  <c r="J208" i="8"/>
  <c r="J205" i="8"/>
  <c r="J197" i="8"/>
  <c r="J194" i="8"/>
  <c r="BK187" i="8"/>
  <c r="BK182" i="8"/>
  <c r="J175" i="8"/>
  <c r="J168" i="8"/>
  <c r="J161" i="8"/>
  <c r="J155" i="8"/>
  <c r="BK144" i="8"/>
  <c r="J141" i="8"/>
  <c r="BK138" i="8"/>
  <c r="J135" i="8"/>
  <c r="BK132" i="8"/>
  <c r="J130" i="8"/>
  <c r="BK126" i="8"/>
  <c r="BK394" i="8"/>
  <c r="BK388" i="8"/>
  <c r="J382" i="8"/>
  <c r="J377" i="8"/>
  <c r="BK366" i="8"/>
  <c r="J360" i="8"/>
  <c r="BK354" i="8"/>
  <c r="J343" i="8"/>
  <c r="BK342" i="8"/>
  <c r="BK339" i="8"/>
  <c r="J336" i="8"/>
  <c r="J333" i="8"/>
  <c r="J331" i="8"/>
  <c r="J327" i="8"/>
  <c r="J320" i="8"/>
  <c r="J311" i="8"/>
  <c r="J305" i="8"/>
  <c r="BK284" i="8"/>
  <c r="BK281" i="8"/>
  <c r="J279" i="8"/>
  <c r="J274" i="8"/>
  <c r="J272" i="8"/>
  <c r="J269" i="8"/>
  <c r="J267" i="8"/>
  <c r="BK254" i="8"/>
  <c r="J251" i="8"/>
  <c r="BK247" i="8"/>
  <c r="J242" i="8"/>
  <c r="BK230" i="8"/>
  <c r="J226" i="8"/>
  <c r="J216" i="8"/>
  <c r="BK210" i="8"/>
  <c r="J202" i="8"/>
  <c r="BK198" i="8"/>
  <c r="J190" i="8"/>
  <c r="J186" i="8"/>
  <c r="BK173" i="8"/>
  <c r="J170" i="8"/>
  <c r="BK164" i="8"/>
  <c r="BK162" i="8"/>
  <c r="BK155" i="8"/>
  <c r="BK152" i="8"/>
  <c r="BK146" i="8"/>
  <c r="BK143" i="8"/>
  <c r="J129" i="8"/>
  <c r="J393" i="8"/>
  <c r="J389" i="8"/>
  <c r="J379" i="8"/>
  <c r="BK373" i="8"/>
  <c r="BK369" i="8"/>
  <c r="BK364" i="8"/>
  <c r="BK352" i="8"/>
  <c r="J349" i="8"/>
  <c r="BK340" i="8"/>
  <c r="BK330" i="8"/>
  <c r="BK326" i="8"/>
  <c r="J319" i="8"/>
  <c r="BK307" i="8"/>
  <c r="BK298" i="8"/>
  <c r="J293" i="8"/>
  <c r="BK290" i="8"/>
  <c r="BK288" i="8"/>
  <c r="J282" i="8"/>
  <c r="J271" i="8"/>
  <c r="BK267" i="8"/>
  <c r="BK264" i="8"/>
  <c r="BK261" i="8"/>
  <c r="BK255" i="8"/>
  <c r="J241" i="8"/>
  <c r="J239" i="8"/>
  <c r="BK231" i="8"/>
  <c r="J222" i="8"/>
  <c r="BK216" i="8"/>
  <c r="J206" i="8"/>
  <c r="BK202" i="8"/>
  <c r="J196" i="8"/>
  <c r="BK192" i="8"/>
  <c r="J189" i="8"/>
  <c r="J182" i="8"/>
  <c r="BK179" i="8"/>
  <c r="BK176" i="8"/>
  <c r="J169" i="8"/>
  <c r="J166" i="8"/>
  <c r="BK158" i="8"/>
  <c r="J153" i="8"/>
  <c r="BK147" i="8"/>
  <c r="J140" i="8"/>
  <c r="BK136" i="8"/>
  <c r="J132" i="8"/>
  <c r="BK133" i="9"/>
  <c r="BK145" i="9"/>
  <c r="J146" i="9"/>
  <c r="BK137" i="9"/>
  <c r="J133" i="9"/>
  <c r="J139" i="9"/>
  <c r="BK131" i="9"/>
  <c r="P130" i="7" l="1"/>
  <c r="T159" i="7"/>
  <c r="T166" i="7"/>
  <c r="T181" i="7"/>
  <c r="T185" i="7"/>
  <c r="P205" i="7"/>
  <c r="P223" i="7"/>
  <c r="P245" i="7"/>
  <c r="BK125" i="8"/>
  <c r="J125" i="8" s="1"/>
  <c r="J98" i="8" s="1"/>
  <c r="P128" i="8"/>
  <c r="T128" i="8"/>
  <c r="R148" i="8"/>
  <c r="T209" i="8"/>
  <c r="R260" i="8"/>
  <c r="P143" i="2"/>
  <c r="BK160" i="2"/>
  <c r="J160" i="2" s="1"/>
  <c r="J99" i="2" s="1"/>
  <c r="R160" i="2"/>
  <c r="P176" i="2"/>
  <c r="T176" i="2"/>
  <c r="P237" i="2"/>
  <c r="R237" i="2"/>
  <c r="T237" i="2"/>
  <c r="T245" i="2"/>
  <c r="R477" i="2"/>
  <c r="R609" i="2"/>
  <c r="BK670" i="2"/>
  <c r="J670" i="2" s="1"/>
  <c r="J109" i="2" s="1"/>
  <c r="T670" i="2"/>
  <c r="P813" i="2"/>
  <c r="R831" i="2"/>
  <c r="P956" i="2"/>
  <c r="T956" i="2"/>
  <c r="T984" i="2"/>
  <c r="BK1036" i="2"/>
  <c r="J1036" i="2"/>
  <c r="J115" i="2" s="1"/>
  <c r="T1036" i="2"/>
  <c r="R1065" i="2"/>
  <c r="P1076" i="2"/>
  <c r="BK1129" i="2"/>
  <c r="J1129" i="2" s="1"/>
  <c r="J119" i="2" s="1"/>
  <c r="T1129" i="2"/>
  <c r="R1226" i="2"/>
  <c r="R1235" i="2"/>
  <c r="BK139" i="3"/>
  <c r="J139" i="3"/>
  <c r="J98" i="3" s="1"/>
  <c r="T139" i="3"/>
  <c r="P259" i="3"/>
  <c r="BK321" i="3"/>
  <c r="J321" i="3" s="1"/>
  <c r="J100" i="3" s="1"/>
  <c r="T321" i="3"/>
  <c r="BK346" i="3"/>
  <c r="J346" i="3" s="1"/>
  <c r="J102" i="3" s="1"/>
  <c r="T346" i="3"/>
  <c r="R395" i="3"/>
  <c r="P412" i="3"/>
  <c r="T412" i="3"/>
  <c r="P416" i="3"/>
  <c r="BK441" i="3"/>
  <c r="J441" i="3" s="1"/>
  <c r="J106" i="3" s="1"/>
  <c r="T441" i="3"/>
  <c r="BK455" i="3"/>
  <c r="J455" i="3" s="1"/>
  <c r="J110" i="3" s="1"/>
  <c r="T455" i="3"/>
  <c r="R540" i="3"/>
  <c r="P564" i="3"/>
  <c r="BK570" i="3"/>
  <c r="J570" i="3" s="1"/>
  <c r="J113" i="3" s="1"/>
  <c r="R570" i="3"/>
  <c r="P579" i="3"/>
  <c r="BK609" i="3"/>
  <c r="J609" i="3" s="1"/>
  <c r="J115" i="3" s="1"/>
  <c r="R609" i="3"/>
  <c r="P619" i="3"/>
  <c r="BK636" i="3"/>
  <c r="J636" i="3" s="1"/>
  <c r="J117" i="3" s="1"/>
  <c r="T636" i="3"/>
  <c r="BK121" i="4"/>
  <c r="BK120" i="4" s="1"/>
  <c r="T121" i="4"/>
  <c r="T120" i="4" s="1"/>
  <c r="R135" i="4"/>
  <c r="R125" i="5"/>
  <c r="P132" i="5"/>
  <c r="T132" i="5"/>
  <c r="P136" i="5"/>
  <c r="BK146" i="5"/>
  <c r="J146" i="5"/>
  <c r="J101" i="5" s="1"/>
  <c r="BK156" i="5"/>
  <c r="J156" i="5" s="1"/>
  <c r="J102" i="5" s="1"/>
  <c r="T156" i="5"/>
  <c r="T121" i="6"/>
  <c r="T120" i="6" s="1"/>
  <c r="T119" i="6" s="1"/>
  <c r="R130" i="7"/>
  <c r="R159" i="7"/>
  <c r="R166" i="7"/>
  <c r="R181" i="7"/>
  <c r="R185" i="7"/>
  <c r="R205" i="7"/>
  <c r="BK223" i="7"/>
  <c r="J223" i="7"/>
  <c r="J106" i="7" s="1"/>
  <c r="BK245" i="7"/>
  <c r="J245" i="7"/>
  <c r="J107" i="7" s="1"/>
  <c r="R125" i="8"/>
  <c r="BK148" i="8"/>
  <c r="J148" i="8"/>
  <c r="J100" i="8" s="1"/>
  <c r="T148" i="8"/>
  <c r="P209" i="8"/>
  <c r="BK244" i="8"/>
  <c r="J244" i="8" s="1"/>
  <c r="J102" i="8" s="1"/>
  <c r="R244" i="8"/>
  <c r="BK260" i="8"/>
  <c r="J260" i="8" s="1"/>
  <c r="J103" i="8" s="1"/>
  <c r="BK143" i="2"/>
  <c r="J143" i="2"/>
  <c r="J98" i="2"/>
  <c r="T143" i="2"/>
  <c r="BK176" i="2"/>
  <c r="J176" i="2" s="1"/>
  <c r="J100" i="2" s="1"/>
  <c r="BK245" i="2"/>
  <c r="J245" i="2" s="1"/>
  <c r="J102" i="2" s="1"/>
  <c r="R245" i="2"/>
  <c r="T477" i="2"/>
  <c r="P609" i="2"/>
  <c r="BK624" i="2"/>
  <c r="J624" i="2" s="1"/>
  <c r="J107" i="2" s="1"/>
  <c r="R624" i="2"/>
  <c r="BK634" i="2"/>
  <c r="J634" i="2"/>
  <c r="J108" i="2" s="1"/>
  <c r="R634" i="2"/>
  <c r="P670" i="2"/>
  <c r="BK813" i="2"/>
  <c r="J813" i="2" s="1"/>
  <c r="J110" i="2" s="1"/>
  <c r="R813" i="2"/>
  <c r="T813" i="2"/>
  <c r="P831" i="2"/>
  <c r="BK956" i="2"/>
  <c r="J956" i="2"/>
  <c r="J112" i="2" s="1"/>
  <c r="R956" i="2"/>
  <c r="R984" i="2"/>
  <c r="P1031" i="2"/>
  <c r="T1031" i="2"/>
  <c r="R1036" i="2"/>
  <c r="P1065" i="2"/>
  <c r="T1065" i="2"/>
  <c r="R1076" i="2"/>
  <c r="BK1105" i="2"/>
  <c r="J1105" i="2" s="1"/>
  <c r="J118" i="2" s="1"/>
  <c r="R1105" i="2"/>
  <c r="P1129" i="2"/>
  <c r="P1226" i="2"/>
  <c r="BK1235" i="2"/>
  <c r="J1235" i="2"/>
  <c r="J121" i="2" s="1"/>
  <c r="P1235" i="2"/>
  <c r="P139" i="3"/>
  <c r="BK259" i="3"/>
  <c r="J259" i="3" s="1"/>
  <c r="J99" i="3" s="1"/>
  <c r="T259" i="3"/>
  <c r="R321" i="3"/>
  <c r="P338" i="3"/>
  <c r="P346" i="3"/>
  <c r="BK395" i="3"/>
  <c r="J395" i="3"/>
  <c r="J103" i="3" s="1"/>
  <c r="T395" i="3"/>
  <c r="BK416" i="3"/>
  <c r="J416" i="3"/>
  <c r="J105" i="3" s="1"/>
  <c r="R416" i="3"/>
  <c r="R441" i="3"/>
  <c r="P449" i="3"/>
  <c r="T449" i="3"/>
  <c r="R455" i="3"/>
  <c r="P540" i="3"/>
  <c r="BK564" i="3"/>
  <c r="J564" i="3" s="1"/>
  <c r="J112" i="3" s="1"/>
  <c r="T564" i="3"/>
  <c r="BK579" i="3"/>
  <c r="J579" i="3" s="1"/>
  <c r="J114" i="3" s="1"/>
  <c r="T579" i="3"/>
  <c r="T609" i="3"/>
  <c r="R619" i="3"/>
  <c r="R636" i="3"/>
  <c r="P121" i="4"/>
  <c r="P120" i="4" s="1"/>
  <c r="BK135" i="4"/>
  <c r="J135" i="4" s="1"/>
  <c r="J99" i="4" s="1"/>
  <c r="T135" i="4"/>
  <c r="P125" i="5"/>
  <c r="T125" i="5"/>
  <c r="BK136" i="5"/>
  <c r="J136" i="5"/>
  <c r="J100" i="5" s="1"/>
  <c r="R136" i="5"/>
  <c r="P146" i="5"/>
  <c r="T146" i="5"/>
  <c r="R156" i="5"/>
  <c r="BK121" i="6"/>
  <c r="J121" i="6" s="1"/>
  <c r="J98" i="6" s="1"/>
  <c r="R121" i="6"/>
  <c r="R120" i="6" s="1"/>
  <c r="R119" i="6" s="1"/>
  <c r="T130" i="7"/>
  <c r="BK159" i="7"/>
  <c r="J159" i="7" s="1"/>
  <c r="J100" i="7" s="1"/>
  <c r="BK166" i="7"/>
  <c r="J166" i="7" s="1"/>
  <c r="J101" i="7" s="1"/>
  <c r="BK181" i="7"/>
  <c r="J181" i="7" s="1"/>
  <c r="J102" i="7" s="1"/>
  <c r="P185" i="7"/>
  <c r="P184" i="7"/>
  <c r="T205" i="7"/>
  <c r="R223" i="7"/>
  <c r="R245" i="7"/>
  <c r="P125" i="8"/>
  <c r="T125" i="8"/>
  <c r="R128" i="8"/>
  <c r="P148" i="8"/>
  <c r="BK209" i="8"/>
  <c r="J209" i="8" s="1"/>
  <c r="J101" i="8" s="1"/>
  <c r="R209" i="8"/>
  <c r="P244" i="8"/>
  <c r="T244" i="8"/>
  <c r="P260" i="8"/>
  <c r="R143" i="2"/>
  <c r="P160" i="2"/>
  <c r="T160" i="2"/>
  <c r="R176" i="2"/>
  <c r="BK237" i="2"/>
  <c r="J237" i="2"/>
  <c r="J101" i="2" s="1"/>
  <c r="P245" i="2"/>
  <c r="BK477" i="2"/>
  <c r="J477" i="2" s="1"/>
  <c r="J103" i="2" s="1"/>
  <c r="P477" i="2"/>
  <c r="BK609" i="2"/>
  <c r="J609" i="2"/>
  <c r="J104" i="2" s="1"/>
  <c r="T609" i="2"/>
  <c r="P624" i="2"/>
  <c r="T624" i="2"/>
  <c r="P634" i="2"/>
  <c r="T634" i="2"/>
  <c r="R670" i="2"/>
  <c r="BK831" i="2"/>
  <c r="J831" i="2" s="1"/>
  <c r="J111" i="2" s="1"/>
  <c r="T831" i="2"/>
  <c r="BK984" i="2"/>
  <c r="J984" i="2" s="1"/>
  <c r="J113" i="2" s="1"/>
  <c r="P984" i="2"/>
  <c r="BK1031" i="2"/>
  <c r="J1031" i="2" s="1"/>
  <c r="J114" i="2" s="1"/>
  <c r="R1031" i="2"/>
  <c r="P1036" i="2"/>
  <c r="BK1065" i="2"/>
  <c r="J1065" i="2" s="1"/>
  <c r="J116" i="2" s="1"/>
  <c r="BK1076" i="2"/>
  <c r="J1076" i="2" s="1"/>
  <c r="J117" i="2" s="1"/>
  <c r="T1076" i="2"/>
  <c r="P1105" i="2"/>
  <c r="T1105" i="2"/>
  <c r="R1129" i="2"/>
  <c r="BK1226" i="2"/>
  <c r="J1226" i="2" s="1"/>
  <c r="J120" i="2" s="1"/>
  <c r="T1226" i="2"/>
  <c r="T1235" i="2"/>
  <c r="R139" i="3"/>
  <c r="R259" i="3"/>
  <c r="P321" i="3"/>
  <c r="BK338" i="3"/>
  <c r="J338" i="3"/>
  <c r="J101" i="3" s="1"/>
  <c r="R338" i="3"/>
  <c r="T338" i="3"/>
  <c r="R346" i="3"/>
  <c r="P395" i="3"/>
  <c r="BK412" i="3"/>
  <c r="J412" i="3"/>
  <c r="J104" i="3"/>
  <c r="R412" i="3"/>
  <c r="T416" i="3"/>
  <c r="P441" i="3"/>
  <c r="BK449" i="3"/>
  <c r="J449" i="3" s="1"/>
  <c r="J109" i="3" s="1"/>
  <c r="R449" i="3"/>
  <c r="P455" i="3"/>
  <c r="BK540" i="3"/>
  <c r="J540" i="3" s="1"/>
  <c r="J111" i="3" s="1"/>
  <c r="T540" i="3"/>
  <c r="R564" i="3"/>
  <c r="P570" i="3"/>
  <c r="T570" i="3"/>
  <c r="R579" i="3"/>
  <c r="P609" i="3"/>
  <c r="BK619" i="3"/>
  <c r="J619" i="3" s="1"/>
  <c r="J116" i="3" s="1"/>
  <c r="T619" i="3"/>
  <c r="P636" i="3"/>
  <c r="R121" i="4"/>
  <c r="R120" i="4" s="1"/>
  <c r="R119" i="4" s="1"/>
  <c r="P135" i="4"/>
  <c r="BK125" i="5"/>
  <c r="J125" i="5" s="1"/>
  <c r="J98" i="5" s="1"/>
  <c r="BK132" i="5"/>
  <c r="J132" i="5"/>
  <c r="J99" i="5" s="1"/>
  <c r="R132" i="5"/>
  <c r="T136" i="5"/>
  <c r="R146" i="5"/>
  <c r="P156" i="5"/>
  <c r="P121" i="6"/>
  <c r="P120" i="6" s="1"/>
  <c r="P119" i="6" s="1"/>
  <c r="AU99" i="1" s="1"/>
  <c r="BK130" i="7"/>
  <c r="J130" i="7" s="1"/>
  <c r="J98" i="7" s="1"/>
  <c r="P159" i="7"/>
  <c r="P166" i="7"/>
  <c r="P181" i="7"/>
  <c r="BK185" i="7"/>
  <c r="J185" i="7"/>
  <c r="J104" i="7" s="1"/>
  <c r="BK205" i="7"/>
  <c r="J205" i="7" s="1"/>
  <c r="J105" i="7" s="1"/>
  <c r="T223" i="7"/>
  <c r="T245" i="7"/>
  <c r="BK128" i="8"/>
  <c r="J128" i="8" s="1"/>
  <c r="J99" i="8" s="1"/>
  <c r="T260" i="8"/>
  <c r="BK144" i="9"/>
  <c r="J144" i="9" s="1"/>
  <c r="J106" i="9" s="1"/>
  <c r="P144" i="9"/>
  <c r="P127" i="9"/>
  <c r="P126" i="9" s="1"/>
  <c r="AU102" i="1" s="1"/>
  <c r="R144" i="9"/>
  <c r="R127" i="9"/>
  <c r="R126" i="9"/>
  <c r="T144" i="9"/>
  <c r="T127" i="9" s="1"/>
  <c r="T126" i="9" s="1"/>
  <c r="BK248" i="7"/>
  <c r="J248" i="7" s="1"/>
  <c r="J108" i="7" s="1"/>
  <c r="BK130" i="9"/>
  <c r="J130" i="9"/>
  <c r="J99" i="9" s="1"/>
  <c r="BK134" i="9"/>
  <c r="J134" i="9" s="1"/>
  <c r="J101" i="9" s="1"/>
  <c r="BK136" i="9"/>
  <c r="J136" i="9" s="1"/>
  <c r="J102" i="9" s="1"/>
  <c r="BK621" i="2"/>
  <c r="J621" i="2" s="1"/>
  <c r="J105" i="2" s="1"/>
  <c r="BK157" i="7"/>
  <c r="J157" i="7"/>
  <c r="J99" i="7" s="1"/>
  <c r="BK128" i="9"/>
  <c r="J128" i="9" s="1"/>
  <c r="J98" i="9" s="1"/>
  <c r="BK132" i="9"/>
  <c r="J132" i="9" s="1"/>
  <c r="J100" i="9" s="1"/>
  <c r="BK138" i="9"/>
  <c r="J138" i="9" s="1"/>
  <c r="J103" i="9" s="1"/>
  <c r="BK140" i="9"/>
  <c r="J140" i="9" s="1"/>
  <c r="J104" i="9" s="1"/>
  <c r="BK446" i="3"/>
  <c r="J446" i="3"/>
  <c r="J107" i="3" s="1"/>
  <c r="BK142" i="9"/>
  <c r="J142" i="9" s="1"/>
  <c r="J105" i="9" s="1"/>
  <c r="BK175" i="5"/>
  <c r="J175" i="5" s="1"/>
  <c r="J103" i="5" s="1"/>
  <c r="BK136" i="6"/>
  <c r="J136" i="6" s="1"/>
  <c r="J99" i="6" s="1"/>
  <c r="J89" i="9"/>
  <c r="F92" i="9"/>
  <c r="BE139" i="9"/>
  <c r="BE129" i="9"/>
  <c r="BE131" i="9"/>
  <c r="E85" i="9"/>
  <c r="BE133" i="9"/>
  <c r="BE135" i="9"/>
  <c r="BE137" i="9"/>
  <c r="BE141" i="9"/>
  <c r="BE143" i="9"/>
  <c r="BE145" i="9"/>
  <c r="BE146" i="9"/>
  <c r="J92" i="8"/>
  <c r="J117" i="8"/>
  <c r="BE127" i="8"/>
  <c r="BE129" i="8"/>
  <c r="BE144" i="8"/>
  <c r="BE150" i="8"/>
  <c r="BE154" i="8"/>
  <c r="BE163" i="8"/>
  <c r="BE164" i="8"/>
  <c r="BE171" i="8"/>
  <c r="BE183" i="8"/>
  <c r="BE185" i="8"/>
  <c r="BE186" i="8"/>
  <c r="BE196" i="8"/>
  <c r="BE200" i="8"/>
  <c r="BE208" i="8"/>
  <c r="BE213" i="8"/>
  <c r="BE227" i="8"/>
  <c r="BE228" i="8"/>
  <c r="BE232" i="8"/>
  <c r="BE234" i="8"/>
  <c r="BE239" i="8"/>
  <c r="BE245" i="8"/>
  <c r="BE246" i="8"/>
  <c r="BE247" i="8"/>
  <c r="BE249" i="8"/>
  <c r="BE250" i="8"/>
  <c r="BE251" i="8"/>
  <c r="BE253" i="8"/>
  <c r="BE272" i="8"/>
  <c r="BE274" i="8"/>
  <c r="BE279" i="8"/>
  <c r="BE280" i="8"/>
  <c r="BE284" i="8"/>
  <c r="BE286" i="8"/>
  <c r="BE288" i="8"/>
  <c r="BE289" i="8"/>
  <c r="BE291" i="8"/>
  <c r="BE293" i="8"/>
  <c r="BE302" i="8"/>
  <c r="BE304" i="8"/>
  <c r="BE305" i="8"/>
  <c r="BE309" i="8"/>
  <c r="BE310" i="8"/>
  <c r="BE313" i="8"/>
  <c r="BE320" i="8"/>
  <c r="BE331" i="8"/>
  <c r="BE332" i="8"/>
  <c r="BE335" i="8"/>
  <c r="BE337" i="8"/>
  <c r="BE338" i="8"/>
  <c r="BE342" i="8"/>
  <c r="BE343" i="8"/>
  <c r="BE345" i="8"/>
  <c r="BE347" i="8"/>
  <c r="BE354" i="8"/>
  <c r="BE355" i="8"/>
  <c r="BE357" i="8"/>
  <c r="BE359" i="8"/>
  <c r="BE377" i="8"/>
  <c r="BE378" i="8"/>
  <c r="BE380" i="8"/>
  <c r="BE381" i="8"/>
  <c r="BE387" i="8"/>
  <c r="BE388" i="8"/>
  <c r="BE393" i="8"/>
  <c r="E85" i="8"/>
  <c r="F119" i="8"/>
  <c r="BE126" i="8"/>
  <c r="BE130" i="8"/>
  <c r="BE134" i="8"/>
  <c r="BE135" i="8"/>
  <c r="BE140" i="8"/>
  <c r="BE147" i="8"/>
  <c r="BE149" i="8"/>
  <c r="BE156" i="8"/>
  <c r="BE167" i="8"/>
  <c r="BE168" i="8"/>
  <c r="BE173" i="8"/>
  <c r="BE177" i="8"/>
  <c r="BE178" i="8"/>
  <c r="BE179" i="8"/>
  <c r="BE181" i="8"/>
  <c r="BE184" i="8"/>
  <c r="BE191" i="8"/>
  <c r="BE204" i="8"/>
  <c r="BE205" i="8"/>
  <c r="BE207" i="8"/>
  <c r="BE214" i="8"/>
  <c r="BE222" i="8"/>
  <c r="BE223" i="8"/>
  <c r="BE225" i="8"/>
  <c r="BE229" i="8"/>
  <c r="BE233" i="8"/>
  <c r="BE235" i="8"/>
  <c r="BE236" i="8"/>
  <c r="BE258" i="8"/>
  <c r="BE259" i="8"/>
  <c r="BE262" i="8"/>
  <c r="BE263" i="8"/>
  <c r="BE265" i="8"/>
  <c r="BE285" i="8"/>
  <c r="BE295" i="8"/>
  <c r="BE296" i="8"/>
  <c r="BE298" i="8"/>
  <c r="BE299" i="8"/>
  <c r="BE303" i="8"/>
  <c r="BE306" i="8"/>
  <c r="BE307" i="8"/>
  <c r="BE312" i="8"/>
  <c r="BE316" i="8"/>
  <c r="BE317" i="8"/>
  <c r="BE318" i="8"/>
  <c r="BE321" i="8"/>
  <c r="BE323" i="8"/>
  <c r="BE324" i="8"/>
  <c r="BE325" i="8"/>
  <c r="BE329" i="8"/>
  <c r="BE333" i="8"/>
  <c r="BE336" i="8"/>
  <c r="BE348" i="8"/>
  <c r="BE350" i="8"/>
  <c r="BE358" i="8"/>
  <c r="BE362" i="8"/>
  <c r="BE364" i="8"/>
  <c r="BE368" i="8"/>
  <c r="BE369" i="8"/>
  <c r="BE370" i="8"/>
  <c r="BE375" i="8"/>
  <c r="BE383" i="8"/>
  <c r="BE384" i="8"/>
  <c r="BE394" i="8"/>
  <c r="BE395" i="8"/>
  <c r="BK184" i="7"/>
  <c r="F120" i="8"/>
  <c r="BE131" i="8"/>
  <c r="BE145" i="8"/>
  <c r="BE146" i="8"/>
  <c r="BE153" i="8"/>
  <c r="BE157" i="8"/>
  <c r="BE159" i="8"/>
  <c r="BE161" i="8"/>
  <c r="BE162" i="8"/>
  <c r="BE166" i="8"/>
  <c r="BE170" i="8"/>
  <c r="BE174" i="8"/>
  <c r="BE180" i="8"/>
  <c r="BE188" i="8"/>
  <c r="BE190" i="8"/>
  <c r="BE197" i="8"/>
  <c r="BE198" i="8"/>
  <c r="BE202" i="8"/>
  <c r="BE203" i="8"/>
  <c r="BE210" i="8"/>
  <c r="BE211" i="8"/>
  <c r="BE212" i="8"/>
  <c r="BE216" i="8"/>
  <c r="BE217" i="8"/>
  <c r="BE218" i="8"/>
  <c r="BE220" i="8"/>
  <c r="BE221" i="8"/>
  <c r="BE224" i="8"/>
  <c r="BE230" i="8"/>
  <c r="BE237" i="8"/>
  <c r="BE241" i="8"/>
  <c r="BE242" i="8"/>
  <c r="BE243" i="8"/>
  <c r="BE248" i="8"/>
  <c r="BE252" i="8"/>
  <c r="BE254" i="8"/>
  <c r="BE255" i="8"/>
  <c r="BE257" i="8"/>
  <c r="BE267" i="8"/>
  <c r="BE271" i="8"/>
  <c r="BE273" i="8"/>
  <c r="BE278" i="8"/>
  <c r="BE281" i="8"/>
  <c r="BE282" i="8"/>
  <c r="BE283" i="8"/>
  <c r="BE287" i="8"/>
  <c r="BE292" i="8"/>
  <c r="BE297" i="8"/>
  <c r="BE300" i="8"/>
  <c r="BE301" i="8"/>
  <c r="BE311" i="8"/>
  <c r="BE314" i="8"/>
  <c r="BE315" i="8"/>
  <c r="BE322" i="8"/>
  <c r="BE328" i="8"/>
  <c r="BE334" i="8"/>
  <c r="BE339" i="8"/>
  <c r="BE341" i="8"/>
  <c r="BE346" i="8"/>
  <c r="BE352" i="8"/>
  <c r="BE353" i="8"/>
  <c r="BE360" i="8"/>
  <c r="BE363" i="8"/>
  <c r="BE365" i="8"/>
  <c r="BE371" i="8"/>
  <c r="BE372" i="8"/>
  <c r="BE373" i="8"/>
  <c r="BE374" i="8"/>
  <c r="BE382" i="8"/>
  <c r="BE385" i="8"/>
  <c r="BE389" i="8"/>
  <c r="BE390" i="8"/>
  <c r="J91" i="8"/>
  <c r="BE132" i="8"/>
  <c r="BE133" i="8"/>
  <c r="BE136" i="8"/>
  <c r="BE137" i="8"/>
  <c r="BE138" i="8"/>
  <c r="BE139" i="8"/>
  <c r="BE141" i="8"/>
  <c r="BE142" i="8"/>
  <c r="BE143" i="8"/>
  <c r="BE151" i="8"/>
  <c r="BE152" i="8"/>
  <c r="BE155" i="8"/>
  <c r="BE158" i="8"/>
  <c r="BE160" i="8"/>
  <c r="BE165" i="8"/>
  <c r="BE169" i="8"/>
  <c r="BE172" i="8"/>
  <c r="BE175" i="8"/>
  <c r="BE176" i="8"/>
  <c r="BE182" i="8"/>
  <c r="BE187" i="8"/>
  <c r="BE189" i="8"/>
  <c r="BE192" i="8"/>
  <c r="BE193" i="8"/>
  <c r="BE194" i="8"/>
  <c r="BE195" i="8"/>
  <c r="BE199" i="8"/>
  <c r="BE201" i="8"/>
  <c r="BE206" i="8"/>
  <c r="BE215" i="8"/>
  <c r="BE219" i="8"/>
  <c r="BE226" i="8"/>
  <c r="BE231" i="8"/>
  <c r="BE238" i="8"/>
  <c r="BE240" i="8"/>
  <c r="BE256" i="8"/>
  <c r="BE261" i="8"/>
  <c r="BE264" i="8"/>
  <c r="BE266" i="8"/>
  <c r="BE268" i="8"/>
  <c r="BE269" i="8"/>
  <c r="BE270" i="8"/>
  <c r="BE275" i="8"/>
  <c r="BE276" i="8"/>
  <c r="BE277" i="8"/>
  <c r="BE290" i="8"/>
  <c r="BE294" i="8"/>
  <c r="BE308" i="8"/>
  <c r="BE319" i="8"/>
  <c r="BE326" i="8"/>
  <c r="BE327" i="8"/>
  <c r="BE330" i="8"/>
  <c r="BE340" i="8"/>
  <c r="BE344" i="8"/>
  <c r="BE349" i="8"/>
  <c r="BE351" i="8"/>
  <c r="BE356" i="8"/>
  <c r="BE361" i="8"/>
  <c r="BE366" i="8"/>
  <c r="BE367" i="8"/>
  <c r="BE376" i="8"/>
  <c r="BE379" i="8"/>
  <c r="BE386" i="8"/>
  <c r="BE391" i="8"/>
  <c r="BE392" i="8"/>
  <c r="J91" i="7"/>
  <c r="BE163" i="7"/>
  <c r="BE167" i="7"/>
  <c r="BE176" i="7"/>
  <c r="BE182" i="7"/>
  <c r="BE193" i="7"/>
  <c r="BE208" i="7"/>
  <c r="BE212" i="7"/>
  <c r="BE213" i="7"/>
  <c r="BE214" i="7"/>
  <c r="BE215" i="7"/>
  <c r="BE216" i="7"/>
  <c r="BE220" i="7"/>
  <c r="BE221" i="7"/>
  <c r="BE227" i="7"/>
  <c r="BE230" i="7"/>
  <c r="BE239" i="7"/>
  <c r="BE241" i="7"/>
  <c r="BE243" i="7"/>
  <c r="BE247" i="7"/>
  <c r="E85" i="7"/>
  <c r="F91" i="7"/>
  <c r="BE152" i="7"/>
  <c r="BE160" i="7"/>
  <c r="BE183" i="7"/>
  <c r="BE187" i="7"/>
  <c r="BE195" i="7"/>
  <c r="BE196" i="7"/>
  <c r="BE204" i="7"/>
  <c r="BE217" i="7"/>
  <c r="BE225" i="7"/>
  <c r="BE226" i="7"/>
  <c r="BE231" i="7"/>
  <c r="BE234" i="7"/>
  <c r="BE235" i="7"/>
  <c r="BE236" i="7"/>
  <c r="BE237" i="7"/>
  <c r="BE242" i="7"/>
  <c r="BE246" i="7"/>
  <c r="J89" i="7"/>
  <c r="J92" i="7"/>
  <c r="BE134" i="7"/>
  <c r="BE138" i="7"/>
  <c r="BE172" i="7"/>
  <c r="BE175" i="7"/>
  <c r="BE179" i="7"/>
  <c r="BE186" i="7"/>
  <c r="BE188" i="7"/>
  <c r="BE189" i="7"/>
  <c r="BE190" i="7"/>
  <c r="BE191" i="7"/>
  <c r="BE194" i="7"/>
  <c r="BE201" i="7"/>
  <c r="BE206" i="7"/>
  <c r="BE207" i="7"/>
  <c r="BE209" i="7"/>
  <c r="BE210" i="7"/>
  <c r="BE211" i="7"/>
  <c r="BE222" i="7"/>
  <c r="BE224" i="7"/>
  <c r="BE232" i="7"/>
  <c r="BE240" i="7"/>
  <c r="BE244" i="7"/>
  <c r="F92" i="7"/>
  <c r="BE131" i="7"/>
  <c r="BE141" i="7"/>
  <c r="BE146" i="7"/>
  <c r="BE149" i="7"/>
  <c r="BE158" i="7"/>
  <c r="BE168" i="7"/>
  <c r="BE171" i="7"/>
  <c r="BE180" i="7"/>
  <c r="BE192" i="7"/>
  <c r="BE197" i="7"/>
  <c r="BE198" i="7"/>
  <c r="BE199" i="7"/>
  <c r="BE200" i="7"/>
  <c r="BE202" i="7"/>
  <c r="BE203" i="7"/>
  <c r="BE218" i="7"/>
  <c r="BE219" i="7"/>
  <c r="BE228" i="7"/>
  <c r="BE229" i="7"/>
  <c r="BE233" i="7"/>
  <c r="BE238" i="7"/>
  <c r="BE249" i="7"/>
  <c r="J91" i="6"/>
  <c r="E109" i="6"/>
  <c r="F116" i="6"/>
  <c r="BE122" i="6"/>
  <c r="BE124" i="6"/>
  <c r="J89" i="6"/>
  <c r="BE125" i="6"/>
  <c r="BE127" i="6"/>
  <c r="BE137" i="6"/>
  <c r="BE123" i="6"/>
  <c r="BE128" i="6"/>
  <c r="BE134" i="6"/>
  <c r="F91" i="6"/>
  <c r="J92" i="6"/>
  <c r="BE126" i="6"/>
  <c r="BE129" i="6"/>
  <c r="BE130" i="6"/>
  <c r="BE131" i="6"/>
  <c r="BE132" i="6"/>
  <c r="BE133" i="6"/>
  <c r="BE135" i="6"/>
  <c r="E85" i="5"/>
  <c r="J91" i="5"/>
  <c r="F119" i="5"/>
  <c r="BE127" i="5"/>
  <c r="BE137" i="5"/>
  <c r="BE144" i="5"/>
  <c r="BE145" i="5"/>
  <c r="BE148" i="5"/>
  <c r="BE150" i="5"/>
  <c r="BE151" i="5"/>
  <c r="BE152" i="5"/>
  <c r="BE158" i="5"/>
  <c r="BE160" i="5"/>
  <c r="BE161" i="5"/>
  <c r="BE164" i="5"/>
  <c r="BE165" i="5"/>
  <c r="BE166" i="5"/>
  <c r="BE168" i="5"/>
  <c r="BE169" i="5"/>
  <c r="J89" i="5"/>
  <c r="F92" i="5"/>
  <c r="BE126" i="5"/>
  <c r="BE128" i="5"/>
  <c r="BE129" i="5"/>
  <c r="BE138" i="5"/>
  <c r="BE163" i="5"/>
  <c r="BE172" i="5"/>
  <c r="J120" i="5"/>
  <c r="BE131" i="5"/>
  <c r="BE134" i="5"/>
  <c r="BE135" i="5"/>
  <c r="BE139" i="5"/>
  <c r="BE142" i="5"/>
  <c r="BE143" i="5"/>
  <c r="BE147" i="5"/>
  <c r="BE159" i="5"/>
  <c r="BE162" i="5"/>
  <c r="BE171" i="5"/>
  <c r="BE173" i="5"/>
  <c r="BE174" i="5"/>
  <c r="BE176" i="5"/>
  <c r="BE130" i="5"/>
  <c r="BE133" i="5"/>
  <c r="BE140" i="5"/>
  <c r="BE141" i="5"/>
  <c r="BE149" i="5"/>
  <c r="BE153" i="5"/>
  <c r="BE154" i="5"/>
  <c r="BE155" i="5"/>
  <c r="BE157" i="5"/>
  <c r="BE167" i="5"/>
  <c r="BE170" i="5"/>
  <c r="J113" i="4"/>
  <c r="F116" i="4"/>
  <c r="BE122" i="4"/>
  <c r="BE128" i="4"/>
  <c r="BE134" i="4"/>
  <c r="BE136" i="4"/>
  <c r="J91" i="4"/>
  <c r="E109" i="4"/>
  <c r="BE124" i="4"/>
  <c r="BE127" i="4"/>
  <c r="BE132" i="4"/>
  <c r="BE133" i="4"/>
  <c r="F91" i="4"/>
  <c r="J92" i="4"/>
  <c r="BE123" i="4"/>
  <c r="BE125" i="4"/>
  <c r="BE129" i="4"/>
  <c r="BE130" i="4"/>
  <c r="BE137" i="4"/>
  <c r="BE126" i="4"/>
  <c r="BE131" i="4"/>
  <c r="BE166" i="3"/>
  <c r="BE169" i="3"/>
  <c r="BE192" i="3"/>
  <c r="BE201" i="3"/>
  <c r="BE203" i="3"/>
  <c r="BE209" i="3"/>
  <c r="BE231" i="3"/>
  <c r="BE244" i="3"/>
  <c r="BE251" i="3"/>
  <c r="BE257" i="3"/>
  <c r="BE266" i="3"/>
  <c r="BE273" i="3"/>
  <c r="BE276" i="3"/>
  <c r="BE317" i="3"/>
  <c r="BE318" i="3"/>
  <c r="BE339" i="3"/>
  <c r="BE360" i="3"/>
  <c r="BE373" i="3"/>
  <c r="BE379" i="3"/>
  <c r="BE386" i="3"/>
  <c r="BE388" i="3"/>
  <c r="BE390" i="3"/>
  <c r="BE400" i="3"/>
  <c r="BE404" i="3"/>
  <c r="BE424" i="3"/>
  <c r="BE442" i="3"/>
  <c r="BE443" i="3"/>
  <c r="BE445" i="3"/>
  <c r="BE456" i="3"/>
  <c r="BE491" i="3"/>
  <c r="BE557" i="3"/>
  <c r="BE559" i="3"/>
  <c r="BE561" i="3"/>
  <c r="BE563" i="3"/>
  <c r="BE578" i="3"/>
  <c r="E127" i="3"/>
  <c r="J131" i="3"/>
  <c r="BE205" i="3"/>
  <c r="BE211" i="3"/>
  <c r="BE233" i="3"/>
  <c r="BE237" i="3"/>
  <c r="BE241" i="3"/>
  <c r="BE242" i="3"/>
  <c r="BE253" i="3"/>
  <c r="BE262" i="3"/>
  <c r="BE270" i="3"/>
  <c r="BE277" i="3"/>
  <c r="BE297" i="3"/>
  <c r="BE306" i="3"/>
  <c r="BE307" i="3"/>
  <c r="BE330" i="3"/>
  <c r="BE342" i="3"/>
  <c r="BE345" i="3"/>
  <c r="BE369" i="3"/>
  <c r="BE375" i="3"/>
  <c r="BE402" i="3"/>
  <c r="BE413" i="3"/>
  <c r="BE414" i="3"/>
  <c r="BE419" i="3"/>
  <c r="BE429" i="3"/>
  <c r="BE476" i="3"/>
  <c r="BE481" i="3"/>
  <c r="BE484" i="3"/>
  <c r="BE487" i="3"/>
  <c r="BE495" i="3"/>
  <c r="BE508" i="3"/>
  <c r="BE512" i="3"/>
  <c r="BE553" i="3"/>
  <c r="BE593" i="3"/>
  <c r="BE595" i="3"/>
  <c r="BE610" i="3"/>
  <c r="BE618" i="3"/>
  <c r="BE620" i="3"/>
  <c r="F92" i="3"/>
  <c r="BE182" i="3"/>
  <c r="BE207" i="3"/>
  <c r="BE245" i="3"/>
  <c r="BE247" i="3"/>
  <c r="BE249" i="3"/>
  <c r="BE255" i="3"/>
  <c r="BE260" i="3"/>
  <c r="BE289" i="3"/>
  <c r="BE302" i="3"/>
  <c r="BE334" i="3"/>
  <c r="BE336" i="3"/>
  <c r="BE347" i="3"/>
  <c r="BE371" i="3"/>
  <c r="BE384" i="3"/>
  <c r="BE396" i="3"/>
  <c r="BE415" i="3"/>
  <c r="BE423" i="3"/>
  <c r="BE428" i="3"/>
  <c r="BE430" i="3"/>
  <c r="BE437" i="3"/>
  <c r="BE439" i="3"/>
  <c r="BE447" i="3"/>
  <c r="BE450" i="3"/>
  <c r="BE480" i="3"/>
  <c r="BE501" i="3"/>
  <c r="BE510" i="3"/>
  <c r="BE514" i="3"/>
  <c r="BE525" i="3"/>
  <c r="BE531" i="3"/>
  <c r="BE537" i="3"/>
  <c r="BE539" i="3"/>
  <c r="BE555" i="3"/>
  <c r="BE567" i="3"/>
  <c r="BE576" i="3"/>
  <c r="BE580" i="3"/>
  <c r="BE589" i="3"/>
  <c r="BE608" i="3"/>
  <c r="BE612" i="3"/>
  <c r="BE614" i="3"/>
  <c r="BE616" i="3"/>
  <c r="BE632" i="3"/>
  <c r="BE140" i="3"/>
  <c r="BE150" i="3"/>
  <c r="BE154" i="3"/>
  <c r="BE156" i="3"/>
  <c r="BE173" i="3"/>
  <c r="BE213" i="3"/>
  <c r="BE235" i="3"/>
  <c r="BE239" i="3"/>
  <c r="BE280" i="3"/>
  <c r="BE298" i="3"/>
  <c r="BE314" i="3"/>
  <c r="BE322" i="3"/>
  <c r="BE326" i="3"/>
  <c r="BE351" i="3"/>
  <c r="BE358" i="3"/>
  <c r="BE362" i="3"/>
  <c r="BE377" i="3"/>
  <c r="BE406" i="3"/>
  <c r="BE417" i="3"/>
  <c r="BE421" i="3"/>
  <c r="BE432" i="3"/>
  <c r="BE433" i="3"/>
  <c r="BE452" i="3"/>
  <c r="BE454" i="3"/>
  <c r="BE466" i="3"/>
  <c r="BE483" i="3"/>
  <c r="BE497" i="3"/>
  <c r="BE504" i="3"/>
  <c r="BE522" i="3"/>
  <c r="BE533" i="3"/>
  <c r="BE541" i="3"/>
  <c r="BE545" i="3"/>
  <c r="BE549" i="3"/>
  <c r="BE565" i="3"/>
  <c r="BE569" i="3"/>
  <c r="BE571" i="3"/>
  <c r="BE573" i="3"/>
  <c r="BE574" i="3"/>
  <c r="BE591" i="3"/>
  <c r="BE597" i="3"/>
  <c r="BE599" i="3"/>
  <c r="BE630" i="3"/>
  <c r="BE634" i="3"/>
  <c r="BE637" i="3"/>
  <c r="BE638" i="3"/>
  <c r="BE639" i="3"/>
  <c r="J89" i="2"/>
  <c r="BE144" i="2"/>
  <c r="BE177" i="2"/>
  <c r="BE187" i="2"/>
  <c r="BE192" i="2"/>
  <c r="BE194" i="2"/>
  <c r="BE260" i="2"/>
  <c r="BE264" i="2"/>
  <c r="BE270" i="2"/>
  <c r="BE277" i="2"/>
  <c r="BE309" i="2"/>
  <c r="BE322" i="2"/>
  <c r="BE328" i="2"/>
  <c r="BE366" i="2"/>
  <c r="BE381" i="2"/>
  <c r="BE478" i="2"/>
  <c r="BE506" i="2"/>
  <c r="BE509" i="2"/>
  <c r="BE513" i="2"/>
  <c r="BE527" i="2"/>
  <c r="BE541" i="2"/>
  <c r="BE583" i="2"/>
  <c r="BE593" i="2"/>
  <c r="BE599" i="2"/>
  <c r="BE602" i="2"/>
  <c r="BE616" i="2"/>
  <c r="BE617" i="2"/>
  <c r="BE618" i="2"/>
  <c r="BE620" i="2"/>
  <c r="BE625" i="2"/>
  <c r="BE629" i="2"/>
  <c r="BE639" i="2"/>
  <c r="BE669" i="2"/>
  <c r="BE671" i="2"/>
  <c r="BE681" i="2"/>
  <c r="BE685" i="2"/>
  <c r="BE689" i="2"/>
  <c r="BE693" i="2"/>
  <c r="BE698" i="2"/>
  <c r="BE709" i="2"/>
  <c r="BE721" i="2"/>
  <c r="BE747" i="2"/>
  <c r="BE751" i="2"/>
  <c r="BE757" i="2"/>
  <c r="BE765" i="2"/>
  <c r="BE767" i="2"/>
  <c r="BE779" i="2"/>
  <c r="BE805" i="2"/>
  <c r="BE818" i="2"/>
  <c r="BE820" i="2"/>
  <c r="BE822" i="2"/>
  <c r="BE824" i="2"/>
  <c r="BE826" i="2"/>
  <c r="BE847" i="2"/>
  <c r="BE854" i="2"/>
  <c r="BE871" i="2"/>
  <c r="BE945" i="2"/>
  <c r="BE955" i="2"/>
  <c r="BE985" i="2"/>
  <c r="BE996" i="2"/>
  <c r="BE999" i="2"/>
  <c r="BE1003" i="2"/>
  <c r="BE1042" i="2"/>
  <c r="BE1046" i="2"/>
  <c r="BE1050" i="2"/>
  <c r="BE1058" i="2"/>
  <c r="BE1075" i="2"/>
  <c r="BE1094" i="2"/>
  <c r="BE1118" i="2"/>
  <c r="BE1130" i="2"/>
  <c r="BE1158" i="2"/>
  <c r="BE1160" i="2"/>
  <c r="BE1176" i="2"/>
  <c r="BE1195" i="2"/>
  <c r="BE1197" i="2"/>
  <c r="BE1199" i="2"/>
  <c r="BE1222" i="2"/>
  <c r="BE1224" i="2"/>
  <c r="BE146" i="2"/>
  <c r="BE149" i="2"/>
  <c r="BE151" i="2"/>
  <c r="BE155" i="2"/>
  <c r="BE158" i="2"/>
  <c r="BE167" i="2"/>
  <c r="BE224" i="2"/>
  <c r="BE233" i="2"/>
  <c r="BE240" i="2"/>
  <c r="BE246" i="2"/>
  <c r="BE296" i="2"/>
  <c r="BE298" i="2"/>
  <c r="BE302" i="2"/>
  <c r="BE311" i="2"/>
  <c r="BE315" i="2"/>
  <c r="BE317" i="2"/>
  <c r="BE336" i="2"/>
  <c r="BE338" i="2"/>
  <c r="BE340" i="2"/>
  <c r="BE346" i="2"/>
  <c r="BE360" i="2"/>
  <c r="BE362" i="2"/>
  <c r="BE373" i="2"/>
  <c r="BE375" i="2"/>
  <c r="BE385" i="2"/>
  <c r="BE488" i="2"/>
  <c r="BE490" i="2"/>
  <c r="BE492" i="2"/>
  <c r="BE496" i="2"/>
  <c r="BE502" i="2"/>
  <c r="BE504" i="2"/>
  <c r="BE511" i="2"/>
  <c r="BE515" i="2"/>
  <c r="BE519" i="2"/>
  <c r="BE529" i="2"/>
  <c r="BE534" i="2"/>
  <c r="BE569" i="2"/>
  <c r="BE637" i="2"/>
  <c r="BE643" i="2"/>
  <c r="BE647" i="2"/>
  <c r="BE651" i="2"/>
  <c r="BE655" i="2"/>
  <c r="BE675" i="2"/>
  <c r="BE682" i="2"/>
  <c r="BE714" i="2"/>
  <c r="BE719" i="2"/>
  <c r="BE727" i="2"/>
  <c r="BE733" i="2"/>
  <c r="BE745" i="2"/>
  <c r="BE755" i="2"/>
  <c r="BE759" i="2"/>
  <c r="BE761" i="2"/>
  <c r="BE763" i="2"/>
  <c r="BE775" i="2"/>
  <c r="BE785" i="2"/>
  <c r="BE787" i="2"/>
  <c r="BE795" i="2"/>
  <c r="BE797" i="2"/>
  <c r="BE809" i="2"/>
  <c r="BE856" i="2"/>
  <c r="BE907" i="2"/>
  <c r="BE921" i="2"/>
  <c r="BE923" i="2"/>
  <c r="BE931" i="2"/>
  <c r="BE957" i="2"/>
  <c r="BE968" i="2"/>
  <c r="BE983" i="2"/>
  <c r="BE987" i="2"/>
  <c r="BE989" i="2"/>
  <c r="BE991" i="2"/>
  <c r="BE992" i="2"/>
  <c r="BE997" i="2"/>
  <c r="BE1004" i="2"/>
  <c r="BE1021" i="2"/>
  <c r="BE1032" i="2"/>
  <c r="BE1035" i="2"/>
  <c r="BE1066" i="2"/>
  <c r="BE1077" i="2"/>
  <c r="BE1092" i="2"/>
  <c r="BE1099" i="2"/>
  <c r="BE1178" i="2"/>
  <c r="BE1180" i="2"/>
  <c r="BE1214" i="2"/>
  <c r="BE1216" i="2"/>
  <c r="BE1227" i="2"/>
  <c r="BE1231" i="2"/>
  <c r="BE1236" i="2"/>
  <c r="E85" i="2"/>
  <c r="BE174" i="2"/>
  <c r="BE181" i="2"/>
  <c r="BE183" i="2"/>
  <c r="BE207" i="2"/>
  <c r="BE216" i="2"/>
  <c r="BE220" i="2"/>
  <c r="BE238" i="2"/>
  <c r="BE256" i="2"/>
  <c r="BE268" i="2"/>
  <c r="BE279" i="2"/>
  <c r="BE281" i="2"/>
  <c r="BE324" i="2"/>
  <c r="BE342" i="2"/>
  <c r="BE350" i="2"/>
  <c r="BE352" i="2"/>
  <c r="BE358" i="2"/>
  <c r="BE369" i="2"/>
  <c r="BE371" i="2"/>
  <c r="BE379" i="2"/>
  <c r="BE383" i="2"/>
  <c r="BE387" i="2"/>
  <c r="BE414" i="2"/>
  <c r="BE467" i="2"/>
  <c r="BE469" i="2"/>
  <c r="BE473" i="2"/>
  <c r="BE482" i="2"/>
  <c r="BE523" i="2"/>
  <c r="BE532" i="2"/>
  <c r="BE537" i="2"/>
  <c r="BE559" i="2"/>
  <c r="BE566" i="2"/>
  <c r="BE573" i="2"/>
  <c r="BE619" i="2"/>
  <c r="BE635" i="2"/>
  <c r="BE659" i="2"/>
  <c r="BE664" i="2"/>
  <c r="BE676" i="2"/>
  <c r="BE684" i="2"/>
  <c r="BE705" i="2"/>
  <c r="BE735" i="2"/>
  <c r="BE737" i="2"/>
  <c r="BE739" i="2"/>
  <c r="BE741" i="2"/>
  <c r="BE749" i="2"/>
  <c r="BE753" i="2"/>
  <c r="BE771" i="2"/>
  <c r="BE783" i="2"/>
  <c r="BE814" i="2"/>
  <c r="BE832" i="2"/>
  <c r="BE845" i="2"/>
  <c r="BE852" i="2"/>
  <c r="BE861" i="2"/>
  <c r="BE867" i="2"/>
  <c r="BE881" i="2"/>
  <c r="BE886" i="2"/>
  <c r="BE891" i="2"/>
  <c r="BE896" i="2"/>
  <c r="BE911" i="2"/>
  <c r="BE919" i="2"/>
  <c r="BE935" i="2"/>
  <c r="BE943" i="2"/>
  <c r="BE951" i="2"/>
  <c r="BE981" i="2"/>
  <c r="BE993" i="2"/>
  <c r="BE994" i="2"/>
  <c r="BE998" i="2"/>
  <c r="BE1001" i="2"/>
  <c r="BE1002" i="2"/>
  <c r="BE1025" i="2"/>
  <c r="BE1028" i="2"/>
  <c r="BE1030" i="2"/>
  <c r="BE1034" i="2"/>
  <c r="BE1062" i="2"/>
  <c r="BE1069" i="2"/>
  <c r="BE1071" i="2"/>
  <c r="BE1073" i="2"/>
  <c r="BE1082" i="2"/>
  <c r="BE1087" i="2"/>
  <c r="BE1104" i="2"/>
  <c r="BE1106" i="2"/>
  <c r="BE1108" i="2"/>
  <c r="BE1110" i="2"/>
  <c r="BE1112" i="2"/>
  <c r="BE1122" i="2"/>
  <c r="BE1124" i="2"/>
  <c r="BE1128" i="2"/>
  <c r="BE1157" i="2"/>
  <c r="BE1164" i="2"/>
  <c r="BE1204" i="2"/>
  <c r="BE1208" i="2"/>
  <c r="F92" i="2"/>
  <c r="BE153" i="2"/>
  <c r="BE161" i="2"/>
  <c r="BE179" i="2"/>
  <c r="BE196" i="2"/>
  <c r="BE222" i="2"/>
  <c r="BE227" i="2"/>
  <c r="BE243" i="2"/>
  <c r="BE283" i="2"/>
  <c r="BE300" i="2"/>
  <c r="BE313" i="2"/>
  <c r="BE326" i="2"/>
  <c r="BE348" i="2"/>
  <c r="BE364" i="2"/>
  <c r="BE426" i="2"/>
  <c r="BE447" i="2"/>
  <c r="BE465" i="2"/>
  <c r="BE471" i="2"/>
  <c r="BE475" i="2"/>
  <c r="BE484" i="2"/>
  <c r="BE486" i="2"/>
  <c r="BE505" i="2"/>
  <c r="BE507" i="2"/>
  <c r="BE552" i="2"/>
  <c r="BE607" i="2"/>
  <c r="BE610" i="2"/>
  <c r="BE615" i="2"/>
  <c r="BE622" i="2"/>
  <c r="BE627" i="2"/>
  <c r="BE631" i="2"/>
  <c r="BE633" i="2"/>
  <c r="BE695" i="2"/>
  <c r="BE697" i="2"/>
  <c r="BE703" i="2"/>
  <c r="BE707" i="2"/>
  <c r="BE723" i="2"/>
  <c r="BE731" i="2"/>
  <c r="BE743" i="2"/>
  <c r="BE799" i="2"/>
  <c r="BE801" i="2"/>
  <c r="BE803" i="2"/>
  <c r="BE807" i="2"/>
  <c r="BE812" i="2"/>
  <c r="BE816" i="2"/>
  <c r="BE828" i="2"/>
  <c r="BE830" i="2"/>
  <c r="BE863" i="2"/>
  <c r="BE865" i="2"/>
  <c r="BE900" i="2"/>
  <c r="BE929" i="2"/>
  <c r="BE933" i="2"/>
  <c r="BE937" i="2"/>
  <c r="BE947" i="2"/>
  <c r="BE949" i="2"/>
  <c r="BE969" i="2"/>
  <c r="BE975" i="2"/>
  <c r="BE995" i="2"/>
  <c r="BE1000" i="2"/>
  <c r="BE1005" i="2"/>
  <c r="BE1009" i="2"/>
  <c r="BE1013" i="2"/>
  <c r="BE1015" i="2"/>
  <c r="BE1017" i="2"/>
  <c r="BE1037" i="2"/>
  <c r="BE1060" i="2"/>
  <c r="BE1064" i="2"/>
  <c r="BE1116" i="2"/>
  <c r="BE1162" i="2"/>
  <c r="BE1206" i="2"/>
  <c r="BE1237" i="2"/>
  <c r="F37" i="2"/>
  <c r="BD95" i="1"/>
  <c r="F34" i="3"/>
  <c r="BA96" i="1" s="1"/>
  <c r="F36" i="3"/>
  <c r="BC96" i="1" s="1"/>
  <c r="F37" i="6"/>
  <c r="BD99" i="1" s="1"/>
  <c r="F37" i="7"/>
  <c r="BD100" i="1" s="1"/>
  <c r="F35" i="8"/>
  <c r="BB101" i="1" s="1"/>
  <c r="F37" i="9"/>
  <c r="BD102" i="1"/>
  <c r="J34" i="2"/>
  <c r="AW95" i="1" s="1"/>
  <c r="J34" i="3"/>
  <c r="AW96" i="1"/>
  <c r="F35" i="3"/>
  <c r="BB96" i="1" s="1"/>
  <c r="J34" i="5"/>
  <c r="AW98" i="1" s="1"/>
  <c r="F34" i="6"/>
  <c r="BA99" i="1" s="1"/>
  <c r="J34" i="6"/>
  <c r="AW99" i="1" s="1"/>
  <c r="F35" i="7"/>
  <c r="BB100" i="1" s="1"/>
  <c r="J34" i="8"/>
  <c r="AW101" i="1" s="1"/>
  <c r="F35" i="9"/>
  <c r="BB102" i="1" s="1"/>
  <c r="J34" i="9"/>
  <c r="AW102" i="1"/>
  <c r="F34" i="2"/>
  <c r="BA95" i="1" s="1"/>
  <c r="F37" i="3"/>
  <c r="BD96" i="1" s="1"/>
  <c r="F35" i="4"/>
  <c r="BB97" i="1" s="1"/>
  <c r="F36" i="4"/>
  <c r="BC97" i="1" s="1"/>
  <c r="F34" i="4"/>
  <c r="BA97" i="1" s="1"/>
  <c r="J34" i="4"/>
  <c r="AW97" i="1"/>
  <c r="F37" i="4"/>
  <c r="BD97" i="1" s="1"/>
  <c r="F34" i="5"/>
  <c r="BA98" i="1"/>
  <c r="F36" i="5"/>
  <c r="BC98" i="1" s="1"/>
  <c r="F35" i="5"/>
  <c r="BB98" i="1" s="1"/>
  <c r="F36" i="6"/>
  <c r="BC99" i="1" s="1"/>
  <c r="J34" i="7"/>
  <c r="AW100" i="1" s="1"/>
  <c r="F37" i="8"/>
  <c r="BD101" i="1" s="1"/>
  <c r="F34" i="8"/>
  <c r="BA101" i="1" s="1"/>
  <c r="F36" i="9"/>
  <c r="BC102" i="1" s="1"/>
  <c r="F34" i="9"/>
  <c r="BA102" i="1"/>
  <c r="F36" i="2"/>
  <c r="BC95" i="1" s="1"/>
  <c r="F35" i="2"/>
  <c r="BB95" i="1" s="1"/>
  <c r="F37" i="5"/>
  <c r="BD98" i="1" s="1"/>
  <c r="F35" i="6"/>
  <c r="BB99" i="1" s="1"/>
  <c r="F34" i="7"/>
  <c r="BA100" i="1" s="1"/>
  <c r="F36" i="7"/>
  <c r="BC100" i="1"/>
  <c r="F36" i="8"/>
  <c r="BC101" i="1" s="1"/>
  <c r="T129" i="7" l="1"/>
  <c r="T128" i="7" s="1"/>
  <c r="J120" i="4"/>
  <c r="J97" i="4" s="1"/>
  <c r="BK119" i="4"/>
  <c r="J119" i="4" s="1"/>
  <c r="J96" i="4" s="1"/>
  <c r="J121" i="4"/>
  <c r="J98" i="4" s="1"/>
  <c r="BK138" i="3"/>
  <c r="J138" i="3" s="1"/>
  <c r="J97" i="3" s="1"/>
  <c r="R448" i="3"/>
  <c r="T124" i="5"/>
  <c r="T123" i="5" s="1"/>
  <c r="R623" i="2"/>
  <c r="R184" i="7"/>
  <c r="T138" i="3"/>
  <c r="T184" i="7"/>
  <c r="R138" i="3"/>
  <c r="R137" i="3" s="1"/>
  <c r="R142" i="2"/>
  <c r="R141" i="2" s="1"/>
  <c r="P124" i="8"/>
  <c r="P123" i="8" s="1"/>
  <c r="AU101" i="1" s="1"/>
  <c r="P124" i="5"/>
  <c r="P123" i="5"/>
  <c r="AU98" i="1" s="1"/>
  <c r="P448" i="3"/>
  <c r="R124" i="8"/>
  <c r="R123" i="8"/>
  <c r="T119" i="4"/>
  <c r="P623" i="2"/>
  <c r="P119" i="4"/>
  <c r="AU97" i="1" s="1"/>
  <c r="T448" i="3"/>
  <c r="R129" i="7"/>
  <c r="R128" i="7" s="1"/>
  <c r="R124" i="5"/>
  <c r="R123" i="5"/>
  <c r="T623" i="2"/>
  <c r="T124" i="8"/>
  <c r="T123" i="8" s="1"/>
  <c r="P138" i="3"/>
  <c r="P137" i="3" s="1"/>
  <c r="AU96" i="1" s="1"/>
  <c r="T142" i="2"/>
  <c r="T141" i="2" s="1"/>
  <c r="P142" i="2"/>
  <c r="P141" i="2"/>
  <c r="AU95" i="1" s="1"/>
  <c r="P129" i="7"/>
  <c r="P128" i="7" s="1"/>
  <c r="AU100" i="1" s="1"/>
  <c r="BK142" i="2"/>
  <c r="BK124" i="5"/>
  <c r="J124" i="5" s="1"/>
  <c r="J97" i="5" s="1"/>
  <c r="BK124" i="8"/>
  <c r="J124" i="8"/>
  <c r="J97" i="8" s="1"/>
  <c r="BK127" i="9"/>
  <c r="J127" i="9" s="1"/>
  <c r="J97" i="9" s="1"/>
  <c r="BK623" i="2"/>
  <c r="J623" i="2"/>
  <c r="J106" i="2" s="1"/>
  <c r="BK448" i="3"/>
  <c r="J448" i="3" s="1"/>
  <c r="J108" i="3" s="1"/>
  <c r="BK120" i="6"/>
  <c r="J120" i="6" s="1"/>
  <c r="J97" i="6" s="1"/>
  <c r="BK129" i="7"/>
  <c r="J129" i="7" s="1"/>
  <c r="J97" i="7" s="1"/>
  <c r="J184" i="7"/>
  <c r="J103" i="7"/>
  <c r="J33" i="3"/>
  <c r="AV96" i="1" s="1"/>
  <c r="AT96" i="1" s="1"/>
  <c r="F33" i="4"/>
  <c r="AZ97" i="1" s="1"/>
  <c r="J30" i="4"/>
  <c r="AG97" i="1" s="1"/>
  <c r="F33" i="5"/>
  <c r="AZ98" i="1" s="1"/>
  <c r="J33" i="6"/>
  <c r="AV99" i="1" s="1"/>
  <c r="AT99" i="1" s="1"/>
  <c r="J33" i="7"/>
  <c r="AV100" i="1"/>
  <c r="AT100" i="1" s="1"/>
  <c r="F33" i="8"/>
  <c r="AZ101" i="1" s="1"/>
  <c r="F33" i="3"/>
  <c r="AZ96" i="1" s="1"/>
  <c r="J33" i="4"/>
  <c r="AV97" i="1" s="1"/>
  <c r="AT97" i="1" s="1"/>
  <c r="J33" i="5"/>
  <c r="AV98" i="1" s="1"/>
  <c r="AT98" i="1" s="1"/>
  <c r="F33" i="6"/>
  <c r="AZ99" i="1"/>
  <c r="F33" i="7"/>
  <c r="AZ100" i="1" s="1"/>
  <c r="J33" i="8"/>
  <c r="AV101" i="1" s="1"/>
  <c r="AT101" i="1" s="1"/>
  <c r="F33" i="2"/>
  <c r="AZ95" i="1" s="1"/>
  <c r="J33" i="9"/>
  <c r="AV102" i="1"/>
  <c r="AT102" i="1" s="1"/>
  <c r="BB94" i="1"/>
  <c r="AX94" i="1" s="1"/>
  <c r="BD94" i="1"/>
  <c r="W33" i="1" s="1"/>
  <c r="J33" i="2"/>
  <c r="AV95" i="1" s="1"/>
  <c r="AT95" i="1" s="1"/>
  <c r="BC94" i="1"/>
  <c r="AY94" i="1" s="1"/>
  <c r="BA94" i="1"/>
  <c r="AW94" i="1"/>
  <c r="AK30" i="1" s="1"/>
  <c r="F33" i="9"/>
  <c r="AZ102" i="1" s="1"/>
  <c r="BK137" i="3" l="1"/>
  <c r="J137" i="3" s="1"/>
  <c r="J30" i="3" s="1"/>
  <c r="AG96" i="1" s="1"/>
  <c r="AN96" i="1" s="1"/>
  <c r="BK141" i="2"/>
  <c r="J141" i="2"/>
  <c r="J96" i="2"/>
  <c r="T137" i="3"/>
  <c r="BK123" i="8"/>
  <c r="J123" i="8"/>
  <c r="J30" i="8" s="1"/>
  <c r="AG101" i="1" s="1"/>
  <c r="J142" i="2"/>
  <c r="J97" i="2" s="1"/>
  <c r="BK128" i="7"/>
  <c r="J128" i="7"/>
  <c r="J96" i="7" s="1"/>
  <c r="BK123" i="5"/>
  <c r="J123" i="5" s="1"/>
  <c r="J96" i="5" s="1"/>
  <c r="BK119" i="6"/>
  <c r="J119" i="6" s="1"/>
  <c r="J96" i="6" s="1"/>
  <c r="BK126" i="9"/>
  <c r="J126" i="9"/>
  <c r="J30" i="9" s="1"/>
  <c r="AG102" i="1" s="1"/>
  <c r="AN97" i="1"/>
  <c r="J39" i="4"/>
  <c r="W30" i="1"/>
  <c r="AU94" i="1"/>
  <c r="W31" i="1"/>
  <c r="AZ94" i="1"/>
  <c r="W29" i="1" s="1"/>
  <c r="W32" i="1"/>
  <c r="J39" i="3" l="1"/>
  <c r="J96" i="3"/>
  <c r="J39" i="8"/>
  <c r="J39" i="9"/>
  <c r="J96" i="8"/>
  <c r="J96" i="9"/>
  <c r="AN101" i="1"/>
  <c r="AN102" i="1"/>
  <c r="J30" i="5"/>
  <c r="AG98" i="1"/>
  <c r="J30" i="6"/>
  <c r="AG99" i="1" s="1"/>
  <c r="J30" i="2"/>
  <c r="AG95" i="1" s="1"/>
  <c r="J30" i="7"/>
  <c r="AG100" i="1" s="1"/>
  <c r="AN100" i="1" s="1"/>
  <c r="AV94" i="1"/>
  <c r="AK29" i="1" s="1"/>
  <c r="J39" i="6" l="1"/>
  <c r="J39" i="2"/>
  <c r="J39" i="7"/>
  <c r="J39" i="5"/>
  <c r="AN99" i="1"/>
  <c r="AN98" i="1"/>
  <c r="AN95" i="1"/>
  <c r="AT94" i="1"/>
  <c r="AG94" i="1"/>
  <c r="AK26" i="1" s="1"/>
  <c r="AK35" i="1" l="1"/>
  <c r="AN94" i="1"/>
</calcChain>
</file>

<file path=xl/sharedStrings.xml><?xml version="1.0" encoding="utf-8"?>
<sst xmlns="http://schemas.openxmlformats.org/spreadsheetml/2006/main" count="27740" uniqueCount="3751">
  <si>
    <t>Export Komplet</t>
  </si>
  <si>
    <t/>
  </si>
  <si>
    <t>2.0</t>
  </si>
  <si>
    <t>False</t>
  </si>
  <si>
    <t>{12b5cfd2-fa73-47e3-ac3f-6ce3aa367d77}</t>
  </si>
  <si>
    <t>&gt;&gt;  skryté sloupce  &lt;&lt;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</si>
  <si>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</si>
  <si>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</si>
  <si>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</si>
  <si>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</si>
  <si>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</si>
  <si>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</si>
  <si>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</si>
  <si>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</si>
  <si>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</si>
  <si>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Bartosova15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</si>
  <si>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</si>
  <si>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</si>
  <si>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č.p.210 ve Vrchlabí</t>
  </si>
  <si>
    <t>KSO:</t>
  </si>
  <si>
    <t>CC-CZ:</t>
  </si>
  <si>
    <t>Místo:</t>
  </si>
  <si>
    <t>Vrchlabí</t>
  </si>
  <si>
    <t>Datum:</t>
  </si>
  <si>
    <t>22. 5. 2023</t>
  </si>
  <si>
    <t>Zadavatel:</t>
  </si>
  <si>
    <t>IČ:</t>
  </si>
  <si>
    <t>Město Vrchlabí, Zámek č.p.1, Vrchlabí</t>
  </si>
  <si>
    <t>DIČ:</t>
  </si>
  <si>
    <t>Uchazeč:</t>
  </si>
  <si>
    <t>Vyplň údaj</t>
  </si>
  <si>
    <t>Projektant:</t>
  </si>
  <si>
    <t>ing. Jan Chaloupský, U hřiště 639, Trutnov</t>
  </si>
  <si>
    <t>True</t>
  </si>
  <si>
    <t>Zpracovatel:</t>
  </si>
  <si>
    <t>ing. V. Švehla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</si>
  <si>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</si>
  <si>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</si>
  <si>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</si>
  <si>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</si>
  <si>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</si>
  <si>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</si>
  <si>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</si>
  <si>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</si>
  <si>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</si>
  <si>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</si>
  <si>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</si>
  <si>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</si>
  <si>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</si>
  <si>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</si>
  <si>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</si>
  <si>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</si>
  <si>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</si>
  <si>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</si>
  <si>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</si>
  <si>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</si>
  <si>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</si>
  <si>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</si>
  <si>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</si>
  <si>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</si>
  <si>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</si>
  <si>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</si>
  <si>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</si>
  <si>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</si>
  <si>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</si>
  <si>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</si>
  <si>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</si>
  <si>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</si>
  <si>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</si>
  <si>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</si>
  <si>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</si>
  <si>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</si>
  <si>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</si>
  <si>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</si>
  <si>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</si>
  <si>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</si>
  <si>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</si>
  <si>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</si>
  <si>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</si>
  <si>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</si>
  <si>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</si>
  <si>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</si>
  <si>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Stavební část</t>
  </si>
  <si>
    <t>STA</t>
  </si>
  <si>
    <t>{8166abf2-7142-4ac3-bf09-997a5f5cb3ce}</t>
  </si>
  <si>
    <t>2</t>
  </si>
  <si>
    <t xml:space="preserve">Zpevněné plochy </t>
  </si>
  <si>
    <t>{bbfe9aac-83b1-4467-bb7f-ee4dcbdbef36}</t>
  </si>
  <si>
    <t>3</t>
  </si>
  <si>
    <t>Rozvod plynu</t>
  </si>
  <si>
    <t>{0f969e91-0cbc-4f95-b73f-8cf982451790}</t>
  </si>
  <si>
    <t>4</t>
  </si>
  <si>
    <t>Vytápění</t>
  </si>
  <si>
    <t>{3c215eea-07a0-4690-bbfd-c41d7c25e03b}</t>
  </si>
  <si>
    <t>5</t>
  </si>
  <si>
    <t>Větrání</t>
  </si>
  <si>
    <t>{6fd8eb86-9a4b-4960-bb66-f5c510fc5daa}</t>
  </si>
  <si>
    <t>6</t>
  </si>
  <si>
    <t>Zdravotní technika</t>
  </si>
  <si>
    <t>{60ab7fee-6049-4e12-a63b-b7f7f407653b}</t>
  </si>
  <si>
    <t>7</t>
  </si>
  <si>
    <t>Elektroinstalace</t>
  </si>
  <si>
    <t>{28f10976-95d9-477a-a362-89e1afb8c573}</t>
  </si>
  <si>
    <t>8</t>
  </si>
  <si>
    <t>Vedlejší náklady</t>
  </si>
  <si>
    <t>{d0ec2fe9-aa6a-4ad0-afae-822d4ef41665}</t>
  </si>
  <si>
    <t>fig8</t>
  </si>
  <si>
    <t>příčka z cihel broušených tl. 115 mm</t>
  </si>
  <si>
    <t>37,756</t>
  </si>
  <si>
    <t>fig9</t>
  </si>
  <si>
    <t>příčka z tvárnic porobetonových tl. 100 mm</t>
  </si>
  <si>
    <t>5,02</t>
  </si>
  <si>
    <t>KRYCÍ LIST SOUPISU PRACÍ</t>
  </si>
  <si>
    <t>fig11</t>
  </si>
  <si>
    <t>omítka stropů v 1.n.p.</t>
  </si>
  <si>
    <t>72,55</t>
  </si>
  <si>
    <t>fig12</t>
  </si>
  <si>
    <t>omítka stropů ve 2.n.p.</t>
  </si>
  <si>
    <t>141,42</t>
  </si>
  <si>
    <t>fig13</t>
  </si>
  <si>
    <t>sanační omítka stropů</t>
  </si>
  <si>
    <t>28,197</t>
  </si>
  <si>
    <t>fig14</t>
  </si>
  <si>
    <t>omítka stěn vápenná</t>
  </si>
  <si>
    <t>316,643</t>
  </si>
  <si>
    <t>Objekt:</t>
  </si>
  <si>
    <t>fig15</t>
  </si>
  <si>
    <t>omítka stěn vápenocementová</t>
  </si>
  <si>
    <t>85,552</t>
  </si>
  <si>
    <t>1 - Stavební část</t>
  </si>
  <si>
    <t>fig16</t>
  </si>
  <si>
    <t>omítka stěn hliněná</t>
  </si>
  <si>
    <t>213,536</t>
  </si>
  <si>
    <t>fig17</t>
  </si>
  <si>
    <t>omítka stěn sanační</t>
  </si>
  <si>
    <t>50</t>
  </si>
  <si>
    <t>fig18</t>
  </si>
  <si>
    <t>omítka stěn trasvápenná</t>
  </si>
  <si>
    <t>100,308</t>
  </si>
  <si>
    <t>fig1</t>
  </si>
  <si>
    <t>podkladní beton v 1.n.p.</t>
  </si>
  <si>
    <t>88,554</t>
  </si>
  <si>
    <t>fig2</t>
  </si>
  <si>
    <t>podlaha v 1.p.p.</t>
  </si>
  <si>
    <t>8,778</t>
  </si>
  <si>
    <t>P11</t>
  </si>
  <si>
    <t>76,83</t>
  </si>
  <si>
    <t>P12</t>
  </si>
  <si>
    <t>8,55</t>
  </si>
  <si>
    <t>P22</t>
  </si>
  <si>
    <t>88,23</t>
  </si>
  <si>
    <t>P23</t>
  </si>
  <si>
    <t>23,96</t>
  </si>
  <si>
    <t>P24</t>
  </si>
  <si>
    <t>19,11</t>
  </si>
  <si>
    <t>P25</t>
  </si>
  <si>
    <t>36,37</t>
  </si>
  <si>
    <t>P26</t>
  </si>
  <si>
    <t>4,69</t>
  </si>
  <si>
    <t>fig71</t>
  </si>
  <si>
    <t>keramický obklad</t>
  </si>
  <si>
    <t>46,12</t>
  </si>
  <si>
    <t>fig3</t>
  </si>
  <si>
    <t>plocha schodiště</t>
  </si>
  <si>
    <t>12,75</t>
  </si>
  <si>
    <t>fig21</t>
  </si>
  <si>
    <t>demontáž záklopů stropů</t>
  </si>
  <si>
    <t>200,524</t>
  </si>
  <si>
    <t>fig31</t>
  </si>
  <si>
    <t>falcovaná krytina do 30°</t>
  </si>
  <si>
    <t>52,643</t>
  </si>
  <si>
    <t>fig32</t>
  </si>
  <si>
    <t>falcovaná krytina do 60°</t>
  </si>
  <si>
    <t>32,782</t>
  </si>
  <si>
    <t>fig33</t>
  </si>
  <si>
    <t>falcovaná krytina přes 60°</t>
  </si>
  <si>
    <t>4,9</t>
  </si>
  <si>
    <t>fig34</t>
  </si>
  <si>
    <t>krytina ze šablon do 60°</t>
  </si>
  <si>
    <t>253,767</t>
  </si>
  <si>
    <t>fig25</t>
  </si>
  <si>
    <t>omítka vnějších stěn - P12</t>
  </si>
  <si>
    <t>74,57</t>
  </si>
  <si>
    <t>fig26</t>
  </si>
  <si>
    <t>omítka vnějších stěn štítu od východu</t>
  </si>
  <si>
    <t>9</t>
  </si>
  <si>
    <t>fig27</t>
  </si>
  <si>
    <t>očištění kamenných prvků</t>
  </si>
  <si>
    <t>39,222</t>
  </si>
  <si>
    <t>fig28</t>
  </si>
  <si>
    <t>očišťení vnějších stěn v P9</t>
  </si>
  <si>
    <t>193,039</t>
  </si>
  <si>
    <t>fig36</t>
  </si>
  <si>
    <t>obnovení nátěrů truhlářských výrobků dle P4</t>
  </si>
  <si>
    <t>176,544</t>
  </si>
  <si>
    <t>fig37</t>
  </si>
  <si>
    <t>obnovení nátěrů tesařských kcí dle P5,P6,P7,P17</t>
  </si>
  <si>
    <t>193,229</t>
  </si>
  <si>
    <t>fig38</t>
  </si>
  <si>
    <t>obnovení nátěrů zámečnických výrobků - Z2,P8,P11</t>
  </si>
  <si>
    <t>5,89</t>
  </si>
  <si>
    <t>fig24</t>
  </si>
  <si>
    <t>omítka komínů</t>
  </si>
  <si>
    <t>22,5</t>
  </si>
  <si>
    <t>fig99</t>
  </si>
  <si>
    <t>fasádní lešení</t>
  </si>
  <si>
    <t>535,54</t>
  </si>
  <si>
    <t>fig101</t>
  </si>
  <si>
    <t>rýha pro uzemnění</t>
  </si>
  <si>
    <t>10,398</t>
  </si>
  <si>
    <t>fig72</t>
  </si>
  <si>
    <t>dřevěná lišta nad obklady</t>
  </si>
  <si>
    <t>23,06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</si>
  <si>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</si>
  <si>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</si>
  <si>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</si>
  <si>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</si>
  <si>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</si>
  <si>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</si>
  <si>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</si>
  <si>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</si>
  <si>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</si>
  <si>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</si>
  <si>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</si>
  <si>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</si>
  <si>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</si>
  <si>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</si>
  <si>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</si>
  <si>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</si>
  <si>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</si>
  <si>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</si>
  <si>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</si>
  <si>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</si>
  <si>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</si>
  <si>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</si>
  <si>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</si>
  <si>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</si>
  <si>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</si>
  <si>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</si>
  <si>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</si>
  <si>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</si>
  <si>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</si>
  <si>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</si>
  <si>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</si>
  <si>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</si>
  <si>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</si>
  <si>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</si>
  <si>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</si>
  <si>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</si>
  <si>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</si>
  <si>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</si>
  <si>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</si>
  <si>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</si>
  <si>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</si>
  <si>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</si>
  <si>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</si>
  <si>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</si>
  <si>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</si>
  <si>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</si>
  <si>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</si>
  <si>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</si>
  <si>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131113701</t>
  </si>
  <si>
    <t>Hloubení nezapažených jam v soudržných horninách třídy těžitelnosti I skupiny 1 a 2 ručně</t>
  </si>
  <si>
    <t>m3</t>
  </si>
  <si>
    <t>CS ÚRS 2022 02</t>
  </si>
  <si>
    <t>483101359</t>
  </si>
  <si>
    <t>VV</t>
  </si>
  <si>
    <t>fig2*0,25                                                   "naplavená zemina"</t>
  </si>
  <si>
    <t>132251101</t>
  </si>
  <si>
    <t>Hloubení rýh nezapažených š do 800 mm v hornině třídy těžitelnosti I skupiny 3 objem do 20 m3 strojně</t>
  </si>
  <si>
    <t>921473066</t>
  </si>
  <si>
    <t>(9,14+7,17+1,35+12,21+2,59+2,2)*0,3*1,0</t>
  </si>
  <si>
    <t>Mezisoučet</t>
  </si>
  <si>
    <t>162211201</t>
  </si>
  <si>
    <t>Vodorovné přemístění do 10 m nošením výkopku z horniny třídy těžitelnosti I skupiny 1 až 3</t>
  </si>
  <si>
    <t>-2121714183</t>
  </si>
  <si>
    <t>162211209</t>
  </si>
  <si>
    <t>Příplatek k vodorovnému přemístění nošením za každých dalších 10 m nošení výkopku z horniny třídy těžitelnosti I skupiny 1 až 3</t>
  </si>
  <si>
    <t>984716809</t>
  </si>
  <si>
    <t>162751117</t>
  </si>
  <si>
    <t>Vodorovné přemístění přes 9 000 do 10000 m výkopku/sypaniny z horniny třídy těžitelnosti I skupiny 1 až 3</t>
  </si>
  <si>
    <t>-971996280</t>
  </si>
  <si>
    <t>162751119</t>
  </si>
  <si>
    <t>Příplatek k vodorovnému přemístění výkopku/sypaniny z horniny třídy těžitelnosti I skupiny 1 až 3 ZKD 1000 m přes 10000 m</t>
  </si>
  <si>
    <t>-934705671</t>
  </si>
  <si>
    <t>2,195*10 'Přepočtené koeficientem množství</t>
  </si>
  <si>
    <t>174151101</t>
  </si>
  <si>
    <t>Zásyp jam, šachet rýh nebo kolem objektů sypaninou se zhutněním</t>
  </si>
  <si>
    <t>1781576561</t>
  </si>
  <si>
    <t>Zakládání</t>
  </si>
  <si>
    <t>271532212</t>
  </si>
  <si>
    <t>Podsyp pod základové konstrukce se zhutněním z hrubého kameniva frakce 16 až 32 mm</t>
  </si>
  <si>
    <t>-1486391180</t>
  </si>
  <si>
    <t>3,08*2,85</t>
  </si>
  <si>
    <t>Mezisoučet                                   "1.p.p."</t>
  </si>
  <si>
    <t>fig2*(0,20+0,25)/2</t>
  </si>
  <si>
    <t>fig1*0,12</t>
  </si>
  <si>
    <t>273321411</t>
  </si>
  <si>
    <t>Základové desky ze ŽB bez zvýšených nároků na prostředí tř. C 20/25</t>
  </si>
  <si>
    <t>318346017</t>
  </si>
  <si>
    <t>(1,73+0,115+2,445)*3,22+0,8*(1,3+1,0)/2         "103"</t>
  </si>
  <si>
    <t>(2,75+2,65)/2*(0,3+0,75+0,3)+1,2*0,35+1,5*0,25   "104"</t>
  </si>
  <si>
    <t>3,0*7,5-1,2*4,1+0,25*3,9+1,5*0,3                "101,108"</t>
  </si>
  <si>
    <t>6,5*7,75                                           "102"</t>
  </si>
  <si>
    <t>fig1*0,15</t>
  </si>
  <si>
    <t>10</t>
  </si>
  <si>
    <t>273362021</t>
  </si>
  <si>
    <t>Výztuž základových desek svařovanými sítěmi Kari</t>
  </si>
  <si>
    <t>t</t>
  </si>
  <si>
    <t>877958218</t>
  </si>
  <si>
    <t>fig1*4,44*0,001*1,20*2                "2 x 6/100 x 6/100"</t>
  </si>
  <si>
    <t>Svislé a kompletní konstrukce</t>
  </si>
  <si>
    <t>11</t>
  </si>
  <si>
    <t>3102178511</t>
  </si>
  <si>
    <t>Zazdívka otvorů pl přes 0,09 do 0,25 m2 ve zdivu nadzákladovém kamenem - P16</t>
  </si>
  <si>
    <t>kus</t>
  </si>
  <si>
    <t>2023373837</t>
  </si>
  <si>
    <t>1                                                 "P16"</t>
  </si>
  <si>
    <t>12</t>
  </si>
  <si>
    <t>3102198111</t>
  </si>
  <si>
    <t>Zazdívka otvorů ve zdivu kamenem pl do 4 m2 - P19</t>
  </si>
  <si>
    <t>-1940044088</t>
  </si>
  <si>
    <t>5,0*0,5*0,25                                "P19"</t>
  </si>
  <si>
    <t>13</t>
  </si>
  <si>
    <t>310236241</t>
  </si>
  <si>
    <t>Zazdívka otvorů pl přes 0,0225 do 0,09 m2 ve zdivu nadzákladovém cihlami pálenými tl do 300 mm</t>
  </si>
  <si>
    <t>-1913046879</t>
  </si>
  <si>
    <t>6                                "podezdívka vazných trámů"</t>
  </si>
  <si>
    <t>14</t>
  </si>
  <si>
    <t>310238211</t>
  </si>
  <si>
    <t>Zazdívka otvorů pl přes 0,25 do 1 m2 ve zdivu nadzákladovém cihlami pálenými na MVC</t>
  </si>
  <si>
    <t>-2077451422</t>
  </si>
  <si>
    <t>0,1                                            "zazdívka kavern v 1.p.p."</t>
  </si>
  <si>
    <t>0,3*2,0*0,3                            "posunutí dveří ve 2.n.p."</t>
  </si>
  <si>
    <t>310239211</t>
  </si>
  <si>
    <t>Zazdívka otvorů pl přes 1 do 4 m2 ve zdivu nadzákladovém cihlami pálenými na MVC</t>
  </si>
  <si>
    <t>-1227208146</t>
  </si>
  <si>
    <t>2,0+1,8                                             "poznámka č.9"</t>
  </si>
  <si>
    <t>1,0*2,1*0,3</t>
  </si>
  <si>
    <t>0,9*1,9*0,22</t>
  </si>
  <si>
    <t>16</t>
  </si>
  <si>
    <t>316381117</t>
  </si>
  <si>
    <t>Komínové krycí desky tl přes 100 do 120 mm z betonu tř. C 12/15 až C 16/20 s přesahy do 70 mm</t>
  </si>
  <si>
    <t>m2</t>
  </si>
  <si>
    <t>1860734571</t>
  </si>
  <si>
    <t>0,65*0,65                                "P3"</t>
  </si>
  <si>
    <t>17</t>
  </si>
  <si>
    <t>317168012</t>
  </si>
  <si>
    <t>Překlad keramický plochý š 115 mm dl 1250 mm</t>
  </si>
  <si>
    <t>638694605</t>
  </si>
  <si>
    <t>1*3</t>
  </si>
  <si>
    <t>18</t>
  </si>
  <si>
    <t>317944321</t>
  </si>
  <si>
    <t>Válcované nosníky do č.12 dodatečně osazované do připravených otvorů</t>
  </si>
  <si>
    <t>597418001</t>
  </si>
  <si>
    <t>1,2*3*11,1*0,001                                  "3 x I 120"</t>
  </si>
  <si>
    <t xml:space="preserve">1,1*1*11,1*0,001                                  "1 x I 120"  </t>
  </si>
  <si>
    <t xml:space="preserve">1,0*1*8,34*0,001                                  "1 x I 100"  </t>
  </si>
  <si>
    <t xml:space="preserve">1,1*2*8,34*0,001                                  "2 x I 100"  </t>
  </si>
  <si>
    <t>Mezisoučet                                                "1.n.p."</t>
  </si>
  <si>
    <t>1,4*2*11,1*0,001                                   "2 x I 120"</t>
  </si>
  <si>
    <t>1,5*2*11,1*0,001                                   "2 x I 120"</t>
  </si>
  <si>
    <t>1,2*5,94*0,001*2                                   "2 x I 80"</t>
  </si>
  <si>
    <t>Mezisoučet                                                 "2.n.p."</t>
  </si>
  <si>
    <t>Součet</t>
  </si>
  <si>
    <t>19</t>
  </si>
  <si>
    <t>319201321</t>
  </si>
  <si>
    <t>Vyrovnání nerovného povrchu zdiva tl do 30 mm maltou</t>
  </si>
  <si>
    <t>1896674866</t>
  </si>
  <si>
    <t>3,08*2,85                              "001 - klenba"</t>
  </si>
  <si>
    <t>2,9*2,0*2                            "schody - stěny"</t>
  </si>
  <si>
    <t>Mezisoučet                                       "1.p.p."</t>
  </si>
  <si>
    <t>(3,3+7,5)*2*3,1                         "101,108"</t>
  </si>
  <si>
    <t>(6,5+7,7)*2*3,1                                "102"</t>
  </si>
  <si>
    <t>3,22*4,29*1,20                         "103,107 - klenba"</t>
  </si>
  <si>
    <t>Mezisoučet                                        "1.n.p."</t>
  </si>
  <si>
    <t>20</t>
  </si>
  <si>
    <t>319202321</t>
  </si>
  <si>
    <t>Vyrovnání nerovného povrchu zdiva tl přes 30 do 80 mm přizděním</t>
  </si>
  <si>
    <t>2132221676</t>
  </si>
  <si>
    <t>(3,22+4,3+0,7)*2*3,0                         "103,107"</t>
  </si>
  <si>
    <t>(2,75+1,35+2,65+1,4)*2,65                      "104"</t>
  </si>
  <si>
    <t>Mezisoučet                                               "1.n.p."</t>
  </si>
  <si>
    <t>319211124</t>
  </si>
  <si>
    <t>Dodatečná izolace PE fólií zdiva smíšeného tl přes 600 do 900 mm ručním podbouráním v do 300 mm</t>
  </si>
  <si>
    <t>486454196</t>
  </si>
  <si>
    <t>5,0*0,70                                           "103 - P19"</t>
  </si>
  <si>
    <t>22</t>
  </si>
  <si>
    <t>340239212</t>
  </si>
  <si>
    <t>Zazdívka otvorů v příčkách nebo stěnách pl přes 1 do 4 m2 cihlami plnými tl přes 100 mm</t>
  </si>
  <si>
    <t>-992798547</t>
  </si>
  <si>
    <t>10,0+15,0                                             "poznámka č.8"</t>
  </si>
  <si>
    <t>23</t>
  </si>
  <si>
    <t>342244201</t>
  </si>
  <si>
    <t>Příčka z cihel broušených na tenkovrstvou maltu tloušťky 80 mm</t>
  </si>
  <si>
    <t>1714331835</t>
  </si>
  <si>
    <t>2,145*2,25                               "103"</t>
  </si>
  <si>
    <t>24</t>
  </si>
  <si>
    <t>342244211</t>
  </si>
  <si>
    <t>Příčka z cihel broušených na tenkovrstvou maltu tloušťky 115 mm</t>
  </si>
  <si>
    <t>-1833825548</t>
  </si>
  <si>
    <t>(1,73+0,115+2,445+2,145+0,95+3,0)*3,0         "103"</t>
  </si>
  <si>
    <t>-(0,7*1,97+0,8*1,97)</t>
  </si>
  <si>
    <t>(1,56+2,085)*3,0                               "108"</t>
  </si>
  <si>
    <t>-0,7*1,97</t>
  </si>
  <si>
    <t>25</t>
  </si>
  <si>
    <t>342272225</t>
  </si>
  <si>
    <t>Příčka z pórobetonových hladkých tvárnic na tenkovrstvou maltu tl 100 mm</t>
  </si>
  <si>
    <t>1356999793</t>
  </si>
  <si>
    <t>(1,7+1,7)*2,30                             "208"</t>
  </si>
  <si>
    <t>-0,7*2,0*2</t>
  </si>
  <si>
    <t>Vodorovné konstrukce</t>
  </si>
  <si>
    <t>26</t>
  </si>
  <si>
    <t>411388531</t>
  </si>
  <si>
    <t>Zabetonování otvorů pl do 1 m2 ve stropech</t>
  </si>
  <si>
    <t>-1729332621</t>
  </si>
  <si>
    <t>1,3*0,6*0,08       "betonová deska na komíně"</t>
  </si>
  <si>
    <t>27</t>
  </si>
  <si>
    <t>434191423</t>
  </si>
  <si>
    <t>Osazení schodišťových stupňů kamenných pemrlovaných na desku</t>
  </si>
  <si>
    <t>m</t>
  </si>
  <si>
    <t>516740361</t>
  </si>
  <si>
    <t>1,2*2                                            "104"</t>
  </si>
  <si>
    <t>Mezisoučet                                 "p3"</t>
  </si>
  <si>
    <t>28</t>
  </si>
  <si>
    <t>M</t>
  </si>
  <si>
    <t>583880101</t>
  </si>
  <si>
    <t>stupeň schodišťový žulový plný 140x300 mm rovný - vyrobený ze stávajícího ostění</t>
  </si>
  <si>
    <t>-1439553619</t>
  </si>
  <si>
    <t>Úpravy povrchů, podlahy a osazování výplní</t>
  </si>
  <si>
    <t>29</t>
  </si>
  <si>
    <t>611131100</t>
  </si>
  <si>
    <t>Vápenný postřik vnitřních stropů nanášený ručně</t>
  </si>
  <si>
    <t>-766326739</t>
  </si>
  <si>
    <t>3,0*7,5                                 "101,108"</t>
  </si>
  <si>
    <t>6,5*7,7                                     "102"</t>
  </si>
  <si>
    <t>Mezisoučet                            "1.n.p."</t>
  </si>
  <si>
    <t>26,75+30,54+19,11+23,96+12,43+23,94+4,69   "201,203-208"</t>
  </si>
  <si>
    <t xml:space="preserve">Mezisoučet                            "2.n.p." </t>
  </si>
  <si>
    <t>fig12*0,6</t>
  </si>
  <si>
    <t>30</t>
  </si>
  <si>
    <t>611311111</t>
  </si>
  <si>
    <t>Vápenná omítka hrubá jednovrstvá zatřená vnitřních stropů rovných nanášená ručně</t>
  </si>
  <si>
    <t>-462750625</t>
  </si>
  <si>
    <t>31</t>
  </si>
  <si>
    <t>611311191</t>
  </si>
  <si>
    <t>Příplatek k vápenné omítce vnitřních stropů za každých dalších 5 mm tloušťky ručně</t>
  </si>
  <si>
    <t>-1011160319</t>
  </si>
  <si>
    <t>32</t>
  </si>
  <si>
    <t>611311131</t>
  </si>
  <si>
    <t>Potažení vnitřních rovných stropů vápenným štukem tloušťky do 3 mm</t>
  </si>
  <si>
    <t>-1442746316</t>
  </si>
  <si>
    <t>33</t>
  </si>
  <si>
    <t>611142022</t>
  </si>
  <si>
    <t>Potažení vnitřních stropů rákosovou rohoží v jedné vrstvě</t>
  </si>
  <si>
    <t>367040882</t>
  </si>
  <si>
    <t>34</t>
  </si>
  <si>
    <t>611131151</t>
  </si>
  <si>
    <t>Sanační postřik vnitřních stropů nanášený celoplošně ručně</t>
  </si>
  <si>
    <t>-1083681511</t>
  </si>
  <si>
    <t>0,98*2,9                                "schody - strop"</t>
  </si>
  <si>
    <t>Mezisoučet                                "1.p.p."</t>
  </si>
  <si>
    <t>3,22*4,29*1,20                    "103,107 - klenba"</t>
  </si>
  <si>
    <t>Mezisoučet                                 "1.n.p."</t>
  </si>
  <si>
    <t>35</t>
  </si>
  <si>
    <t>611325133</t>
  </si>
  <si>
    <t>Omítka sanační jádrová vnitřních kleneb nebo skořepin nanášená ručně</t>
  </si>
  <si>
    <t>1748623825</t>
  </si>
  <si>
    <t>36</t>
  </si>
  <si>
    <t>611325191</t>
  </si>
  <si>
    <t>Příplatek k sanační jádrové omítce vnitřních stropů za každých dalších 5 mm tloušťky přes 15 mm ručně</t>
  </si>
  <si>
    <t>36767687</t>
  </si>
  <si>
    <t>37</t>
  </si>
  <si>
    <t>611328133</t>
  </si>
  <si>
    <t>Potažení vnitřních kleneb nebo skořepin sanačním štukem tloušťky do 3 mm</t>
  </si>
  <si>
    <t>-1888467305</t>
  </si>
  <si>
    <t>38</t>
  </si>
  <si>
    <t>612131100</t>
  </si>
  <si>
    <t>Vápenný postřik vnitřních stěn nanášený ručně</t>
  </si>
  <si>
    <t>285900641</t>
  </si>
  <si>
    <t>(3,3+7,5)*2*(3,1-1,0)                         "101,108"</t>
  </si>
  <si>
    <t>(6,5+7,7)*2*(3,1-1,0)                                "102"</t>
  </si>
  <si>
    <t>Mezisoučet                                              "1.n.p."</t>
  </si>
  <si>
    <t>(4,6+0,4*2)*2,7                                 "201"</t>
  </si>
  <si>
    <t>4,6*2,7                                                  "203"</t>
  </si>
  <si>
    <t>(4,4+2,6+0,7)*2,53                            "204"</t>
  </si>
  <si>
    <t>(4,1+6,1+4,01+1,05)*2,7                  "205"</t>
  </si>
  <si>
    <t>(2,87+4,33)*2*3,0                              "206"</t>
  </si>
  <si>
    <t>(5,74+4,21)*2*3,0                               "207"</t>
  </si>
  <si>
    <t>(1,68+0,98+1,7+0,98+1,68)*3,0      "208"</t>
  </si>
  <si>
    <t>Mezisoučet                                       "2.n.p."</t>
  </si>
  <si>
    <t>39</t>
  </si>
  <si>
    <t>612311111</t>
  </si>
  <si>
    <t>Vápenná omítka hrubá jednovrstvá zatřená vnitřních stěn nanášená ručně</t>
  </si>
  <si>
    <t>-1254445292</t>
  </si>
  <si>
    <t>40</t>
  </si>
  <si>
    <t>612311191</t>
  </si>
  <si>
    <t>Příplatek k vápenné omítce vnitřních stěn za každých dalších 5 mm tloušťky ručně</t>
  </si>
  <si>
    <t>349013795</t>
  </si>
  <si>
    <t>41</t>
  </si>
  <si>
    <t>612311131</t>
  </si>
  <si>
    <t>Potažení vnitřních stěn vápenným štukem tloušťky do 3 mm</t>
  </si>
  <si>
    <t>1619461553</t>
  </si>
  <si>
    <t>42</t>
  </si>
  <si>
    <t>612131131</t>
  </si>
  <si>
    <t>Jílový postřik vnitřních stěn nanášený ručně</t>
  </si>
  <si>
    <t>-432625753</t>
  </si>
  <si>
    <t>((3,45+9,51)*2-4,6)*2,7                       "201"</t>
  </si>
  <si>
    <t>(6,64+4,66)*2*3,0                                   "202"</t>
  </si>
  <si>
    <t>(6,64+4,6+6,64)*2,7                              "203"</t>
  </si>
  <si>
    <t>(4,61+3,47+2,0+0,3)*2,53                  "204"</t>
  </si>
  <si>
    <t>(6,1-1,05)*2,7                                        "205"</t>
  </si>
  <si>
    <t>43</t>
  </si>
  <si>
    <t>612131141</t>
  </si>
  <si>
    <t>Penetrační hliněný nátěr vnitřních stěn nanášený ručně</t>
  </si>
  <si>
    <t>-194070882</t>
  </si>
  <si>
    <t>44</t>
  </si>
  <si>
    <t>612351101</t>
  </si>
  <si>
    <t>Hliněná omítka hrubá (jádrová) jednovrstvá tl. 10 mm vnitřních stěn ručně</t>
  </si>
  <si>
    <t>-468885239</t>
  </si>
  <si>
    <t>45</t>
  </si>
  <si>
    <t>612351141</t>
  </si>
  <si>
    <t>Příplatek k hladké hliněné omítce vnitřních stěn za každých dalších 5 mm tloušťky ručně</t>
  </si>
  <si>
    <t>1729013845</t>
  </si>
  <si>
    <t>46</t>
  </si>
  <si>
    <t>612351151</t>
  </si>
  <si>
    <t>Hliněná omítka štuková jednovrstvá tl. 3 mm vnitřních stěn ručně</t>
  </si>
  <si>
    <t>1977645290</t>
  </si>
  <si>
    <t>47</t>
  </si>
  <si>
    <t>612131151</t>
  </si>
  <si>
    <t>Sanační postřik vnitřních stěn nanášený celoplošně ručně</t>
  </si>
  <si>
    <t>1513748207</t>
  </si>
  <si>
    <t>(3,3+7,5)*2*1,0                         "101,108"</t>
  </si>
  <si>
    <t>(6,5+7,7)*2*1,0                                "102"</t>
  </si>
  <si>
    <t>Mezisoučet                                      "1.n.p."</t>
  </si>
  <si>
    <t>48</t>
  </si>
  <si>
    <t>612325131</t>
  </si>
  <si>
    <t>Omítka sanační jádrová vnitřních stěn nanášená ručně</t>
  </si>
  <si>
    <t>-1656668714</t>
  </si>
  <si>
    <t>49</t>
  </si>
  <si>
    <t>612325191</t>
  </si>
  <si>
    <t>Příplatek k sanační jádrové omítce vnitřních stěn za každých dalších 5 mm tloušťky přes 15 mm ručně</t>
  </si>
  <si>
    <t>1390387579</t>
  </si>
  <si>
    <t>612328131</t>
  </si>
  <si>
    <t>Potažení vnitřních stěn sanačním štukem tloušťky do 3 mm</t>
  </si>
  <si>
    <t>-432604448</t>
  </si>
  <si>
    <t>51</t>
  </si>
  <si>
    <t>6121311511</t>
  </si>
  <si>
    <t>Trasvápenný postřik vnitřních stěn nanášený celoplošně ručně</t>
  </si>
  <si>
    <t>672110492</t>
  </si>
  <si>
    <t>(3,08+2,85)*2*1,5                    "001 - stěny"</t>
  </si>
  <si>
    <t>2,9*2,0*2                                    "schody - stěny"</t>
  </si>
  <si>
    <t>Mezisoučet                                      "1.p.p."</t>
  </si>
  <si>
    <t>(2,75+1,35+2,65+1,4)*2,65               "104"</t>
  </si>
  <si>
    <t>Mezisoučet                                    "1.n.p."</t>
  </si>
  <si>
    <t>52</t>
  </si>
  <si>
    <t>6123251311</t>
  </si>
  <si>
    <t>Omítka trasvápenná jádrová vnitřních stěn nanášená ručně</t>
  </si>
  <si>
    <t>694913774</t>
  </si>
  <si>
    <t>53</t>
  </si>
  <si>
    <t>6123251911</t>
  </si>
  <si>
    <t>Příplatek k trasvápenné jádrové omítce vnitřních stěn za každých dalších 5 mm tloušťky přes 15 mm ručně</t>
  </si>
  <si>
    <t>-123449874</t>
  </si>
  <si>
    <t>54</t>
  </si>
  <si>
    <t>180350901</t>
  </si>
  <si>
    <t>55</t>
  </si>
  <si>
    <t>612131101</t>
  </si>
  <si>
    <t>Cementový postřik vnitřních stěn nanášený celoplošně ručně</t>
  </si>
  <si>
    <t>-1263921524</t>
  </si>
  <si>
    <t>fig8*2</t>
  </si>
  <si>
    <t>fig9*2</t>
  </si>
  <si>
    <t>56</t>
  </si>
  <si>
    <t>612321111</t>
  </si>
  <si>
    <t>Vápenocementová omítka hrubá jednovrstvá zatřená vnitřních stěn nanášená ručně</t>
  </si>
  <si>
    <t>-818474381</t>
  </si>
  <si>
    <t>57</t>
  </si>
  <si>
    <t>612321191</t>
  </si>
  <si>
    <t>Příplatek k vápenocementové omítce vnitřních stěn za každých dalších 5 mm tloušťky ručně</t>
  </si>
  <si>
    <t>154776713</t>
  </si>
  <si>
    <t>58</t>
  </si>
  <si>
    <t>-2113577441</t>
  </si>
  <si>
    <t>59</t>
  </si>
  <si>
    <t>622131100</t>
  </si>
  <si>
    <t>Vápenný postřik vnějších stěn nanášený celoplošně ručně</t>
  </si>
  <si>
    <t>1068863978</t>
  </si>
  <si>
    <t>4,3*7,5</t>
  </si>
  <si>
    <t>2,2*9,5</t>
  </si>
  <si>
    <t>2,52*(7,5+9,5)/2</t>
  </si>
  <si>
    <t>Mezisoučet                                   "J"</t>
  </si>
  <si>
    <t>Součet                                             "P12"</t>
  </si>
  <si>
    <t>60</t>
  </si>
  <si>
    <t>6223111011</t>
  </si>
  <si>
    <t>Trasvápenná omítka hrubá jednovrstvá nezatřená vnějších stěn nanášená ručně</t>
  </si>
  <si>
    <t>964690605</t>
  </si>
  <si>
    <t>61</t>
  </si>
  <si>
    <t>6223111311</t>
  </si>
  <si>
    <t>Potažení vnějších stěn trasvápenným štukem tloušťky do 3 mm</t>
  </si>
  <si>
    <t>-1514906692</t>
  </si>
  <si>
    <t>62</t>
  </si>
  <si>
    <t>6223111911</t>
  </si>
  <si>
    <t>Příplatek k trasvápenné omítce vnějších stěn za každých dalších 5 mm tloušťky ručně</t>
  </si>
  <si>
    <t>462444692</t>
  </si>
  <si>
    <t>63</t>
  </si>
  <si>
    <t>622131101</t>
  </si>
  <si>
    <t>Cementový postřik vnějších stěn nanášený celoplošně ručně</t>
  </si>
  <si>
    <t>2062112709</t>
  </si>
  <si>
    <t>64</t>
  </si>
  <si>
    <t>622142012</t>
  </si>
  <si>
    <t>Potažení vnějších stěn rabicovým pletivem</t>
  </si>
  <si>
    <t>478075928</t>
  </si>
  <si>
    <t xml:space="preserve">9,0                                           "štítová stěna od V" </t>
  </si>
  <si>
    <t>65</t>
  </si>
  <si>
    <t>622321101</t>
  </si>
  <si>
    <t>Vápenocementová omítka hrubá jednovrstvá nezatřená vnějších stěn nanášená ručně</t>
  </si>
  <si>
    <t>-137066177</t>
  </si>
  <si>
    <t>66</t>
  </si>
  <si>
    <t>622321131</t>
  </si>
  <si>
    <t>Potažení vnějších stěn vápenocementovým aktivovaným štukem tloušťky do 3 mm</t>
  </si>
  <si>
    <t>1107901924</t>
  </si>
  <si>
    <t>67</t>
  </si>
  <si>
    <t>622321191</t>
  </si>
  <si>
    <t>Příplatek k vápenocementové omítce vnějších stěn za každých dalších 5 mm tloušťky ručně</t>
  </si>
  <si>
    <t>1563738866</t>
  </si>
  <si>
    <t>68</t>
  </si>
  <si>
    <t>623131101</t>
  </si>
  <si>
    <t>Cementový postřik vnějších pilířů nebo sloupů nanášený celoplošně ručně</t>
  </si>
  <si>
    <t>-164166371</t>
  </si>
  <si>
    <t>(0,5+0,6)*2*4,5                           "P3"</t>
  </si>
  <si>
    <t xml:space="preserve">(0,6+0,8)*2*4,5                        "řez C"  </t>
  </si>
  <si>
    <t>69</t>
  </si>
  <si>
    <t>623321101</t>
  </si>
  <si>
    <t>Vápenocementová omítka hrubá jednovrstvá nezatřená vnějších pilířů nebo sloupů nanášená ručně</t>
  </si>
  <si>
    <t>1942849075</t>
  </si>
  <si>
    <t>70</t>
  </si>
  <si>
    <t>623321131</t>
  </si>
  <si>
    <t>Potažení vnějších pilířů nebo sloupů vápenocementovým aktivovaným vápenným štukem tloušťky do 3 mm</t>
  </si>
  <si>
    <t>-392305688</t>
  </si>
  <si>
    <t>71</t>
  </si>
  <si>
    <t>623321191</t>
  </si>
  <si>
    <t>Příplatek k vápenocementové omítce vnějších sloupů za každých dalších 5 mm tloušťky ručně</t>
  </si>
  <si>
    <t>218334881</t>
  </si>
  <si>
    <t>72</t>
  </si>
  <si>
    <t>6236450011</t>
  </si>
  <si>
    <t>Kamenické opracování povrchu sloupů, stěn a stropů z kamene - P1,P2,P10,P15,P16,P19</t>
  </si>
  <si>
    <t>894838996</t>
  </si>
  <si>
    <t>73</t>
  </si>
  <si>
    <t>629991011</t>
  </si>
  <si>
    <t>Zakrytí výplní otvorů a svislých ploch fólií přilepenou lepící páskou</t>
  </si>
  <si>
    <t>666985615</t>
  </si>
  <si>
    <t>1,0*1,3*3</t>
  </si>
  <si>
    <t>1,35*2,1*1</t>
  </si>
  <si>
    <t>0,5*0,6*1</t>
  </si>
  <si>
    <t>0,9*1,2*1</t>
  </si>
  <si>
    <t>0,9*1,2*3</t>
  </si>
  <si>
    <t>0,8*1,95*1</t>
  </si>
  <si>
    <t>0,4*0,8*1</t>
  </si>
  <si>
    <t>0,9*1,2*2</t>
  </si>
  <si>
    <t>1,0*1,7*1</t>
  </si>
  <si>
    <t>0,8*1,0*2</t>
  </si>
  <si>
    <t>1,0*1,3*1</t>
  </si>
  <si>
    <t>1,0*1,2*2</t>
  </si>
  <si>
    <t>0,6*0,7*3</t>
  </si>
  <si>
    <t>0,4*0,4*2</t>
  </si>
  <si>
    <t>0,5*0,6*2</t>
  </si>
  <si>
    <t xml:space="preserve">Mezisoučet                                     "V" </t>
  </si>
  <si>
    <t>1,03*1,9*1</t>
  </si>
  <si>
    <t>1,3*2,3*1</t>
  </si>
  <si>
    <t>1,0*1,7*2</t>
  </si>
  <si>
    <t>1,3*2,8*1</t>
  </si>
  <si>
    <t>0,9*1,2*5</t>
  </si>
  <si>
    <t>1,05*1,5*3</t>
  </si>
  <si>
    <t>Mezisoučet                                      "S"</t>
  </si>
  <si>
    <t>74</t>
  </si>
  <si>
    <t>629995101</t>
  </si>
  <si>
    <t>Očištění vnějších ploch tlakovou vodou</t>
  </si>
  <si>
    <t>-1087228270</t>
  </si>
  <si>
    <t>4,51*7,5</t>
  </si>
  <si>
    <t>3,4*3,0</t>
  </si>
  <si>
    <t>7,17*3,0</t>
  </si>
  <si>
    <t>Mezisoučet                                    "J"</t>
  </si>
  <si>
    <t>1,44*3,0+1,35*(6,0-3,0)</t>
  </si>
  <si>
    <t>9,14*3,0</t>
  </si>
  <si>
    <t>Mezisoučet                                    "V"</t>
  </si>
  <si>
    <t>14,73*2,8</t>
  </si>
  <si>
    <t>7,21*7,0</t>
  </si>
  <si>
    <t>Mezisoučet                                     "S"</t>
  </si>
  <si>
    <t xml:space="preserve">Součet                                               "P9" </t>
  </si>
  <si>
    <t>75</t>
  </si>
  <si>
    <t>6299952151</t>
  </si>
  <si>
    <t>Očištění vnějších ploch otryskáním pískem kamenného měkkého povrchu - P1,P2,P10,P15,P16,P19</t>
  </si>
  <si>
    <t>1620456338</t>
  </si>
  <si>
    <t>(0,88+2*1,77)*(0,2+0,2)                "ostění dveří 001"</t>
  </si>
  <si>
    <t xml:space="preserve">(0,88+2*1,77)*(0,2+0,2)               "ostění dveří schody"  </t>
  </si>
  <si>
    <t>0,98*8*(0,25+0,19)                      "schodišťové stupně"</t>
  </si>
  <si>
    <t>0,98*1,35+0,69*1,0                 "podesta schodiště na -1,480"</t>
  </si>
  <si>
    <t xml:space="preserve">(1,06+2*1,77)*(0,2+0,2)                 "ostění  dveří 103" </t>
  </si>
  <si>
    <t>(1,2+1,6)*2*(0,2+0,2)                      "ostění okna 103"</t>
  </si>
  <si>
    <t>0,7*0,7                                                 "hlavice komína - P1"</t>
  </si>
  <si>
    <t>(0,6+0,8)*2*(0,6+1,4)/2                  "boky komína - P2"</t>
  </si>
  <si>
    <t>(2,2+2,52)*0,20                                   "sokl P16"</t>
  </si>
  <si>
    <t xml:space="preserve">4,3*0,3                                                  "sokl P10" </t>
  </si>
  <si>
    <t>4,51*0,25                                             "sokl P19"</t>
  </si>
  <si>
    <t>3,4*0,25                                                "sokl P10"</t>
  </si>
  <si>
    <t>(1,35+7,17)*0,4                                   "sokl P10"</t>
  </si>
  <si>
    <t>(1,9+1,4+1,9)*(0,1+0,2+0,1)          "ostění P15"</t>
  </si>
  <si>
    <t>9,14*(0,5+0,3)/2                                  "sokl P10"</t>
  </si>
  <si>
    <t>14,73*0,4                                                "sokl P10"</t>
  </si>
  <si>
    <t>7,21*0,5                                                "sokl P10"</t>
  </si>
  <si>
    <t>76</t>
  </si>
  <si>
    <t>99999901</t>
  </si>
  <si>
    <t>výpis podlahových ploch - neoceňovat</t>
  </si>
  <si>
    <t>-153177186</t>
  </si>
  <si>
    <t>18,77+49,94+5,13+2,99</t>
  </si>
  <si>
    <t>Mezisoučet                                          "P11"</t>
  </si>
  <si>
    <t xml:space="preserve">Mezisoučet                                          "P12" </t>
  </si>
  <si>
    <t>4,0</t>
  </si>
  <si>
    <t>P13</t>
  </si>
  <si>
    <t>Mezisoučet                                           "P13"</t>
  </si>
  <si>
    <t>26,75+30,94+30,54</t>
  </si>
  <si>
    <t>Mezisoučet                                           "P22"</t>
  </si>
  <si>
    <t>Mezisoučet                                           "P23"</t>
  </si>
  <si>
    <t>Mezisoučet                                           "P24"</t>
  </si>
  <si>
    <t>12,43+23,94</t>
  </si>
  <si>
    <t xml:space="preserve">Mezisoučet                                            "P25" </t>
  </si>
  <si>
    <t>Mezisoučet                                            "P26"</t>
  </si>
  <si>
    <t>77</t>
  </si>
  <si>
    <t>631311116</t>
  </si>
  <si>
    <t>Mazanina tl přes 50 do 80 mm z betonu prostého bez zvýšených nároků na prostředí tř. C 25/30</t>
  </si>
  <si>
    <t>-1206602629</t>
  </si>
  <si>
    <t>P25*0,05</t>
  </si>
  <si>
    <t>78</t>
  </si>
  <si>
    <t>631319011</t>
  </si>
  <si>
    <t>Příplatek k mazanině tl přes 50 do 80 mm za přehlazení povrchu</t>
  </si>
  <si>
    <t>-353145407</t>
  </si>
  <si>
    <t>79</t>
  </si>
  <si>
    <t>631319171</t>
  </si>
  <si>
    <t>Příplatek k mazanině tl přes 50 do 80 mm za stržení povrchu spodní vrstvy před vložením výztuže</t>
  </si>
  <si>
    <t>-1498876447</t>
  </si>
  <si>
    <t>80</t>
  </si>
  <si>
    <t>631362021</t>
  </si>
  <si>
    <t>Výztuž mazanin svařovanými sítěmi Kari</t>
  </si>
  <si>
    <t>-1984163308</t>
  </si>
  <si>
    <t>P25*4,44*0,001*1,20             "6/100 x 6/100"</t>
  </si>
  <si>
    <t>81</t>
  </si>
  <si>
    <t>632441218</t>
  </si>
  <si>
    <t>Potěr anhydritový samonivelační litý C25 přes 35 do 40 mm</t>
  </si>
  <si>
    <t>-1501105989</t>
  </si>
  <si>
    <t>82</t>
  </si>
  <si>
    <t>632451107</t>
  </si>
  <si>
    <t>Cementový samonivelační potěr ze suchých směsí tl přes 15 do 20 mm</t>
  </si>
  <si>
    <t>221368809</t>
  </si>
  <si>
    <t>Ostatní konstrukce a práce, bourání</t>
  </si>
  <si>
    <t>83</t>
  </si>
  <si>
    <t>941111131</t>
  </si>
  <si>
    <t>Montáž lešení řadového trubkového lehkého s podlahami zatížení do 200 kg/m2 š od 1,2 do 1,5 m v do 10 m</t>
  </si>
  <si>
    <t>614321094</t>
  </si>
  <si>
    <t>(2,2+2,59+12,21+1,35+7,17+10,11+14,73+1,65+7,21+1,5*2*5)*7,0</t>
  </si>
  <si>
    <t xml:space="preserve">8,0*4,0/2 </t>
  </si>
  <si>
    <t>84</t>
  </si>
  <si>
    <t>941111231</t>
  </si>
  <si>
    <t>Příplatek k lešení řadovému trubkovému lehkému s podlahami š 1,5 m v 10 m za první a ZKD den použití</t>
  </si>
  <si>
    <t>1330376610</t>
  </si>
  <si>
    <t>fig99*30*6</t>
  </si>
  <si>
    <t>85</t>
  </si>
  <si>
    <t>941111831</t>
  </si>
  <si>
    <t>Demontáž lešení řadového trubkového lehkého s podlahami zatížení do 200 kg/m2 š od 1,2 do 1,5 m v do 10 m</t>
  </si>
  <si>
    <t>1528287969</t>
  </si>
  <si>
    <t>86</t>
  </si>
  <si>
    <t>944511111</t>
  </si>
  <si>
    <t>Montáž ochranné sítě z textilie z umělých vláken</t>
  </si>
  <si>
    <t>-1643403155</t>
  </si>
  <si>
    <t>87</t>
  </si>
  <si>
    <t>944511211</t>
  </si>
  <si>
    <t>Příplatek k ochranné síti za první a ZKD den použití</t>
  </si>
  <si>
    <t>126788242</t>
  </si>
  <si>
    <t>88</t>
  </si>
  <si>
    <t>944511811</t>
  </si>
  <si>
    <t>Demontáž ochranné sítě z textilie z umělých vláken</t>
  </si>
  <si>
    <t>-653467792</t>
  </si>
  <si>
    <t>89</t>
  </si>
  <si>
    <t>949101111</t>
  </si>
  <si>
    <t>Lešení pomocné pro objekty pozemních staveb s lešeňovou podlahou v do 1,9 m zatížení do 150 kg/m2</t>
  </si>
  <si>
    <t>1062574238</t>
  </si>
  <si>
    <t>18,77+49,94+8,55+5,13+4,0+2,99      "101-104,107,108"</t>
  </si>
  <si>
    <t>26,75+30,94+30,54+19,11+23,96+12,43+23,94+4,69 "201-208"</t>
  </si>
  <si>
    <t>90</t>
  </si>
  <si>
    <t>952901111</t>
  </si>
  <si>
    <t>Vyčištění budov bytové a občanské výstavby při výšce podlaží do 4 m</t>
  </si>
  <si>
    <t>1981998138</t>
  </si>
  <si>
    <t>7,17*9,14+(12,21-3,7)*(9,14+1,35)</t>
  </si>
  <si>
    <t>10,36*10,11+(14,73-10,36)*(10,11+1,72)+7,21*(10,11+1,72-1,65)-2,2*2,59</t>
  </si>
  <si>
    <t>Mezisoučet                                  "2.n.p."</t>
  </si>
  <si>
    <t>91</t>
  </si>
  <si>
    <t>953943211</t>
  </si>
  <si>
    <t>Osazování hasicího přístroje</t>
  </si>
  <si>
    <t>344807502</t>
  </si>
  <si>
    <t>92</t>
  </si>
  <si>
    <t>44932114</t>
  </si>
  <si>
    <t>přístroj hasicí ruční práškový PG 6 LE</t>
  </si>
  <si>
    <t>1024829962</t>
  </si>
  <si>
    <t>93</t>
  </si>
  <si>
    <t>449321141</t>
  </si>
  <si>
    <t>přístroj hasicí ruční práškový PG 10 LE</t>
  </si>
  <si>
    <t>-2052033722</t>
  </si>
  <si>
    <t>94</t>
  </si>
  <si>
    <t>44932211</t>
  </si>
  <si>
    <t>přístroj hasicí ruční sněhový KS 5 BG</t>
  </si>
  <si>
    <t>174054327</t>
  </si>
  <si>
    <t>95</t>
  </si>
  <si>
    <t>962022390</t>
  </si>
  <si>
    <t>Bourání zdiva nadzákladového kamenného na MV nebo MVC do 1 m3</t>
  </si>
  <si>
    <t>576590584</t>
  </si>
  <si>
    <t>96</t>
  </si>
  <si>
    <t>962031132</t>
  </si>
  <si>
    <t>Bourání příček z cihel pálených na MVC tl do 100 mm</t>
  </si>
  <si>
    <t>1212987875</t>
  </si>
  <si>
    <t>2,47*3,0                                      "102"</t>
  </si>
  <si>
    <t>97</t>
  </si>
  <si>
    <t>962031133</t>
  </si>
  <si>
    <t>Bourání příček z cihel pálených na MVC tl do 150 mm</t>
  </si>
  <si>
    <t>-1662594629</t>
  </si>
  <si>
    <t>(1,435+1,1)*3,0                       "101,108"</t>
  </si>
  <si>
    <t>98</t>
  </si>
  <si>
    <t>962032631</t>
  </si>
  <si>
    <t>Bourání zdiva komínového nad střechou z cihel na MV nebo MVC</t>
  </si>
  <si>
    <t>-1389390471</t>
  </si>
  <si>
    <t>0,51*1,23*4,5                                 "P3"</t>
  </si>
  <si>
    <t>99</t>
  </si>
  <si>
    <t>965042141</t>
  </si>
  <si>
    <t>Bourání podkladů pod dlažby nebo mazanin betonových nebo z litého asfaltu tl do 100 mm pl přes 4 m2</t>
  </si>
  <si>
    <t>1943521495</t>
  </si>
  <si>
    <t>P24*0,04</t>
  </si>
  <si>
    <t>P26*0,04</t>
  </si>
  <si>
    <t>100</t>
  </si>
  <si>
    <t>965081213</t>
  </si>
  <si>
    <t>Bourání podlah z dlaždic keramických nebo xylolitových tl do 10 mm plochy přes 1 m2</t>
  </si>
  <si>
    <t>1627244812</t>
  </si>
  <si>
    <t>101</t>
  </si>
  <si>
    <t>968072455</t>
  </si>
  <si>
    <t>Vybourání kovových dveřních zárubní pl do 2 m2</t>
  </si>
  <si>
    <t>286290077</t>
  </si>
  <si>
    <t>0,7*1,97*2</t>
  </si>
  <si>
    <t>0,8*1,97*4</t>
  </si>
  <si>
    <t>102</t>
  </si>
  <si>
    <t>971033541</t>
  </si>
  <si>
    <t>Vybourání otvorů ve zdivu cihelném pl do 1 m2 na MVC nebo MV tl do 300 mm</t>
  </si>
  <si>
    <t>-110999387</t>
  </si>
  <si>
    <t>103</t>
  </si>
  <si>
    <t>971033641</t>
  </si>
  <si>
    <t>Vybourání otvorů ve zdivu cihelném pl do 4 m2 na MVC nebo MV tl do 300 mm</t>
  </si>
  <si>
    <t>-1725411485</t>
  </si>
  <si>
    <t>0,9*2,1*0,3                                "107"</t>
  </si>
  <si>
    <t>104</t>
  </si>
  <si>
    <t>973031151</t>
  </si>
  <si>
    <t>Vysekání výklenků ve zdivu cihelném na MV nebo MVC pl přes 0,25 m2</t>
  </si>
  <si>
    <t>289929840</t>
  </si>
  <si>
    <t>0,75*2,3*0,15                               "104"</t>
  </si>
  <si>
    <t>105</t>
  </si>
  <si>
    <t>973031812</t>
  </si>
  <si>
    <t>Vysekání kapes ve zdivu cihelném na MV nebo MVC pro zavázání příček tl do 100 mm</t>
  </si>
  <si>
    <t>286915995</t>
  </si>
  <si>
    <t>4*2,30                                       "208"</t>
  </si>
  <si>
    <t>106</t>
  </si>
  <si>
    <t>973031813</t>
  </si>
  <si>
    <t>Vysekání kapes ve zdivu cihelném na MV nebo MVC pro zavázání příček tl do 150 mm</t>
  </si>
  <si>
    <t>-1094465171</t>
  </si>
  <si>
    <t>4*3,0                                        "103"</t>
  </si>
  <si>
    <t>2*3,0                                        "108"</t>
  </si>
  <si>
    <t>107</t>
  </si>
  <si>
    <t>974031664</t>
  </si>
  <si>
    <t>Vysekání rýh ve zdivu cihelném pro vtahování nosníků hl do 150 mm v do 150 mm</t>
  </si>
  <si>
    <t>375939138</t>
  </si>
  <si>
    <t>1,2*3                                  "3 x I 120"</t>
  </si>
  <si>
    <t xml:space="preserve">1,1*1                                  "1 x I 120"  </t>
  </si>
  <si>
    <t xml:space="preserve">1,0*1                                  "1 x I 100"  </t>
  </si>
  <si>
    <t xml:space="preserve">1,1*2                                  "2 x I 100"  </t>
  </si>
  <si>
    <t>Mezisoučet                        "1.n.p."</t>
  </si>
  <si>
    <t>1,4*2                                   "2 x I 120"</t>
  </si>
  <si>
    <t>1,5*2                                   "2 x I 120"</t>
  </si>
  <si>
    <t>1,2*2                                   "2 x I 80"</t>
  </si>
  <si>
    <t>Mezisoučet                        "2.n.p."</t>
  </si>
  <si>
    <t>108</t>
  </si>
  <si>
    <t>977151121</t>
  </si>
  <si>
    <t>Jádrové vrty diamantovými korunkami do stavebních materiálů D přes 110 do 120 mm</t>
  </si>
  <si>
    <t>-1827013325</t>
  </si>
  <si>
    <t>0,3+0,7</t>
  </si>
  <si>
    <t>0,7+0,4</t>
  </si>
  <si>
    <t>Mezisoučet                                                   "p1"</t>
  </si>
  <si>
    <t>1,0</t>
  </si>
  <si>
    <t>Mezisoučet                                               "napojení komínu"</t>
  </si>
  <si>
    <t>109</t>
  </si>
  <si>
    <t>978011191</t>
  </si>
  <si>
    <t>Otlučení (osekání) vnitřní vápenné nebo vápenocementové omítky stropů v rozsahu přes 50 do 100 %</t>
  </si>
  <si>
    <t>-2124786316</t>
  </si>
  <si>
    <t>3,08*2,85                                    "001 - klenba"</t>
  </si>
  <si>
    <t>0,98*2,9                                     "schody - strop"</t>
  </si>
  <si>
    <t>Mezisoučet                                          "1.p.p."</t>
  </si>
  <si>
    <t>3,22*4,29*1,2                           "103,107 - klenba"</t>
  </si>
  <si>
    <t>Mezisoučet                                          "1.n.p."</t>
  </si>
  <si>
    <t>110</t>
  </si>
  <si>
    <t>978012161</t>
  </si>
  <si>
    <t>Otlučení (osekání) vnitřní vápenné nebo vápenocementové omítky stropů rákosových v rozsahu přes 30 do 50 %</t>
  </si>
  <si>
    <t>-133747074</t>
  </si>
  <si>
    <t>111</t>
  </si>
  <si>
    <t>978012191</t>
  </si>
  <si>
    <t>Otlučení (osekání) vnitřní vápenné nebo vápenocementové omítky stropů rákosových v rozsahu přes 50 do 100 %</t>
  </si>
  <si>
    <t>-1515121905</t>
  </si>
  <si>
    <t>112</t>
  </si>
  <si>
    <t>978013161</t>
  </si>
  <si>
    <t>Otlučení (osekání) vnitřní vápenné nebo vápenocementové omítky stěn v rozsahu přes 30 do 50 %</t>
  </si>
  <si>
    <t>1703295790</t>
  </si>
  <si>
    <t>(2,87+4,33)*2*3,0                               "206"</t>
  </si>
  <si>
    <t>113</t>
  </si>
  <si>
    <t>978013191</t>
  </si>
  <si>
    <t>Otlučení (osekání) vnitřní vápenné nebo vápenocementové omítky stěn v rozsahu přes 50 do 100 %</t>
  </si>
  <si>
    <t>-1357200181</t>
  </si>
  <si>
    <t>(3,08+2,85)*2*1,5                        "001 - stěny"</t>
  </si>
  <si>
    <t>2,9*2,0*2                                       "schody - stěny"</t>
  </si>
  <si>
    <t>(3,3+7,5)*2*3,1                                "101,108"</t>
  </si>
  <si>
    <t>(6,5+7,7)*2*3,1                                    "102"</t>
  </si>
  <si>
    <t>Mezisoučet                                       "1.n.p."</t>
  </si>
  <si>
    <t>114</t>
  </si>
  <si>
    <t>978015391</t>
  </si>
  <si>
    <t>Otlučení (osekání) vnější vápenné nebo vápenocementové omítky stupně členitosti 1 a 2 v rozsahu přes 80 do 100 %</t>
  </si>
  <si>
    <t>-1136870448</t>
  </si>
  <si>
    <t>115</t>
  </si>
  <si>
    <t>978023251</t>
  </si>
  <si>
    <t>Vyškrabání spár zdiva kamenného režného</t>
  </si>
  <si>
    <t>-43318280</t>
  </si>
  <si>
    <t>Mezisoučet                                           "1.p.p."</t>
  </si>
  <si>
    <t>116</t>
  </si>
  <si>
    <t>978023411</t>
  </si>
  <si>
    <t>Vyškrabání spár zdiva cihelného mimo komínového</t>
  </si>
  <si>
    <t>1080303334</t>
  </si>
  <si>
    <t>117</t>
  </si>
  <si>
    <t>985441112</t>
  </si>
  <si>
    <t>Přídavná šroubovitá nerezová výztuž 1 táhlo D 6 mm v drážce v cihelném zdivu hl do 70 mm</t>
  </si>
  <si>
    <t>1657779141</t>
  </si>
  <si>
    <t>25*1,2+25*1,4                                     "103 - poznámka č. 11"</t>
  </si>
  <si>
    <t>997</t>
  </si>
  <si>
    <t>Přesun sutě</t>
  </si>
  <si>
    <t>118</t>
  </si>
  <si>
    <t>997013011</t>
  </si>
  <si>
    <t>Vyklizení ulehlé suti z prostorů přes 15 m2 s naložením z hl do 2 m</t>
  </si>
  <si>
    <t>-1772245517</t>
  </si>
  <si>
    <t>2,0                          "vyklizení stávajících stavebních odpadů ze sklepa"</t>
  </si>
  <si>
    <t>2,0                          "vyklizení stávajících stavebních odpadů z 1.n.p."</t>
  </si>
  <si>
    <t>2,0                          "vyklizení stávajících stavebních odpadů z 2.n.p."</t>
  </si>
  <si>
    <t>119</t>
  </si>
  <si>
    <t>997013153</t>
  </si>
  <si>
    <t>Vnitrostaveništní doprava suti a vybouraných hmot pro budovy v přes 9 do 12 m s omezením mechanizace</t>
  </si>
  <si>
    <t>1339536393</t>
  </si>
  <si>
    <t>120</t>
  </si>
  <si>
    <t>997013501</t>
  </si>
  <si>
    <t>Odvoz suti a vybouraných hmot na skládku nebo meziskládku do 1 km se složením</t>
  </si>
  <si>
    <t>1996749048</t>
  </si>
  <si>
    <t>121</t>
  </si>
  <si>
    <t>997013509</t>
  </si>
  <si>
    <t>Příplatek k odvozu suti a vybouraných hmot na skládku ZKD 1 km přes 1 km</t>
  </si>
  <si>
    <t>1845766161</t>
  </si>
  <si>
    <t>122</t>
  </si>
  <si>
    <t>997013811</t>
  </si>
  <si>
    <t>Poplatek za uložení na skládce (skládkovné) stavebního odpadu dřevěného kód odpadu 17 02 01</t>
  </si>
  <si>
    <t>-1352131026</t>
  </si>
  <si>
    <t>123</t>
  </si>
  <si>
    <t>997013821</t>
  </si>
  <si>
    <t>Poplatek za uložení na skládce (skládkovné) stavebního odpadu s obsahem azbestu kód odpadu 17 06 05</t>
  </si>
  <si>
    <t>2081857931</t>
  </si>
  <si>
    <t>124</t>
  </si>
  <si>
    <t>997013869</t>
  </si>
  <si>
    <t>Poplatek za uložení stavebního odpadu na recyklační skládce (skládkovné) ze směsí betonu, cihel a keramických výrobků kód odpadu 17 01 07</t>
  </si>
  <si>
    <t>1491705921</t>
  </si>
  <si>
    <t>998</t>
  </si>
  <si>
    <t>Přesun hmot</t>
  </si>
  <si>
    <t>125</t>
  </si>
  <si>
    <t>998017002</t>
  </si>
  <si>
    <t>Přesun hmot s omezením mechanizace pro budovy v přes 6 do 12 m</t>
  </si>
  <si>
    <t>-940526660</t>
  </si>
  <si>
    <t>PSV</t>
  </si>
  <si>
    <t>Práce a dodávky PSV</t>
  </si>
  <si>
    <t>711</t>
  </si>
  <si>
    <t>Izolace proti vodě, vlhkosti a plynům</t>
  </si>
  <si>
    <t>126</t>
  </si>
  <si>
    <t>711111001</t>
  </si>
  <si>
    <t>Provedení izolace proti zemní vlhkosti vodorovné za studena nátěrem penetračním</t>
  </si>
  <si>
    <t>-41737370</t>
  </si>
  <si>
    <t>127</t>
  </si>
  <si>
    <t>11163150</t>
  </si>
  <si>
    <t>lak penetrační asfaltový</t>
  </si>
  <si>
    <t>-256033746</t>
  </si>
  <si>
    <t>fig1*0,00033</t>
  </si>
  <si>
    <t>128</t>
  </si>
  <si>
    <t>711141559</t>
  </si>
  <si>
    <t>Provedení izolace proti zemní vlhkosti pásy přitavením vodorovné NAIP</t>
  </si>
  <si>
    <t>1841425460</t>
  </si>
  <si>
    <t>129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</si>
  <si>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</si>
  <si>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</si>
  <si>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-1554766836</t>
  </si>
  <si>
    <t>fig1*1,20</t>
  </si>
  <si>
    <t>130</t>
  </si>
  <si>
    <t>998711102</t>
  </si>
  <si>
    <t>Přesun hmot tonážní pro izolace proti vodě, vlhkosti a plynům v objektech v přes 6 do 12 m</t>
  </si>
  <si>
    <t>1370505941</t>
  </si>
  <si>
    <t>713</t>
  </si>
  <si>
    <t>Izolace tepelné</t>
  </si>
  <si>
    <t>131</t>
  </si>
  <si>
    <t>713121111</t>
  </si>
  <si>
    <t>Montáž izolace tepelné podlah volně kladenými rohožemi, pásy, dílci, deskami 1 vrstva</t>
  </si>
  <si>
    <t>804825248</t>
  </si>
  <si>
    <t>132</t>
  </si>
  <si>
    <t>63150927</t>
  </si>
  <si>
    <t>deska speciální akustická ze skleněných vláken jednostranně kašírovaná černou netkanou textílií tl 20mm</t>
  </si>
  <si>
    <t>1979015917</t>
  </si>
  <si>
    <t>P22*1,05</t>
  </si>
  <si>
    <t>133</t>
  </si>
  <si>
    <t>713121112</t>
  </si>
  <si>
    <t>Montáž izolace tepelné podlah volně kladenými mezi trámy nebo rošt rohožemi, pásy, dílci, deskami 1 vrstva</t>
  </si>
  <si>
    <t>329561909</t>
  </si>
  <si>
    <t>134</t>
  </si>
  <si>
    <t>63148104</t>
  </si>
  <si>
    <t>deska tepelně izolační minerální univerzální λ=0,038-0,039 tl 100mm</t>
  </si>
  <si>
    <t>360357569</t>
  </si>
  <si>
    <t>P23*1,05</t>
  </si>
  <si>
    <t>135</t>
  </si>
  <si>
    <t>713121122</t>
  </si>
  <si>
    <t>Montáž izolace tepelné podlah volně kladenými mezi trámy nebo rošt rohožemi, pásy, dílci, deskami 2 vrstvy</t>
  </si>
  <si>
    <t>-1871353503</t>
  </si>
  <si>
    <t>136</t>
  </si>
  <si>
    <t>-1558491923</t>
  </si>
  <si>
    <t>fig21*1,05</t>
  </si>
  <si>
    <t>P24*1,05</t>
  </si>
  <si>
    <t>137</t>
  </si>
  <si>
    <t>63148105</t>
  </si>
  <si>
    <t>deska tepelně izolační minerální univerzální λ=0,038-0,039 tl 120mm</t>
  </si>
  <si>
    <t>94990963</t>
  </si>
  <si>
    <t>138</t>
  </si>
  <si>
    <t>713191133</t>
  </si>
  <si>
    <t>Montáž izolace tepelné podlah, stropů vrchem nebo střech překrytí fólií s přelepeným spojem</t>
  </si>
  <si>
    <t>-162558015</t>
  </si>
  <si>
    <t>139</t>
  </si>
  <si>
    <t>28329028</t>
  </si>
  <si>
    <t>fólie PE vyztužená Al vrstvou pro parotěsnou vrstvu 150g/m2 s integrovanou lepící páskou</t>
  </si>
  <si>
    <t>-1845663920</t>
  </si>
  <si>
    <t>fig21*1,20</t>
  </si>
  <si>
    <t>P24*1,20</t>
  </si>
  <si>
    <t>P23*1,20</t>
  </si>
  <si>
    <t>140</t>
  </si>
  <si>
    <t>998713102</t>
  </si>
  <si>
    <t>Přesun hmot tonážní pro izolace tepelné v objektech v přes 6 do 12 m</t>
  </si>
  <si>
    <t>-2050684370</t>
  </si>
  <si>
    <t>762</t>
  </si>
  <si>
    <t>Konstrukce tesařské</t>
  </si>
  <si>
    <t>141</t>
  </si>
  <si>
    <t>762085112</t>
  </si>
  <si>
    <t>Montáž svorníků nebo šroubů dl přes 150 do 300 mm</t>
  </si>
  <si>
    <t>1112368821</t>
  </si>
  <si>
    <t>5*8                                "vazné trámy 200/260"</t>
  </si>
  <si>
    <t>5*8                                     "krokve 140/160"</t>
  </si>
  <si>
    <t>142</t>
  </si>
  <si>
    <t>553999004</t>
  </si>
  <si>
    <t>svorníky</t>
  </si>
  <si>
    <t>911932876</t>
  </si>
  <si>
    <t>143</t>
  </si>
  <si>
    <t>762085113</t>
  </si>
  <si>
    <t>Montáž svorníků nebo šroubů dl přes 300 do 450 mm</t>
  </si>
  <si>
    <t>-2086087618</t>
  </si>
  <si>
    <t>20*1</t>
  </si>
  <si>
    <t>6*2*2</t>
  </si>
  <si>
    <t>9*1</t>
  </si>
  <si>
    <t>144</t>
  </si>
  <si>
    <t>5539990041</t>
  </si>
  <si>
    <t>svorníky délky 450 mm</t>
  </si>
  <si>
    <t>1669008697</t>
  </si>
  <si>
    <t>145</t>
  </si>
  <si>
    <t>762085114</t>
  </si>
  <si>
    <t>Montáž svorníků nebo šroubů dl přes 450 do 1000 mm</t>
  </si>
  <si>
    <t>-1569740430</t>
  </si>
  <si>
    <t>146</t>
  </si>
  <si>
    <t>5539990042</t>
  </si>
  <si>
    <t>svorníky délky 600 mm</t>
  </si>
  <si>
    <t>-180000690</t>
  </si>
  <si>
    <t>147</t>
  </si>
  <si>
    <t>762111811</t>
  </si>
  <si>
    <t>Demontáž stěn a příček z hraněného řeziva</t>
  </si>
  <si>
    <t>1613458913</t>
  </si>
  <si>
    <t>3,0*3,0/2                        "boční stěna schodiště"</t>
  </si>
  <si>
    <t>4,0*1,3                          "šikmý podhled pod schodištěm"</t>
  </si>
  <si>
    <t>148</t>
  </si>
  <si>
    <t>762131811</t>
  </si>
  <si>
    <t>Demontáž bednění svislých stěn z hrubých prken</t>
  </si>
  <si>
    <t>-253999756</t>
  </si>
  <si>
    <t>149</t>
  </si>
  <si>
    <t>762212811</t>
  </si>
  <si>
    <t>Demontáž schodiště přímočarého nebo křivočarého š do 1,5 m bez podstupnic</t>
  </si>
  <si>
    <t>-1134893130</t>
  </si>
  <si>
    <t>4,0                              "schodiště na půdu"</t>
  </si>
  <si>
    <t>150</t>
  </si>
  <si>
    <t>611990081</t>
  </si>
  <si>
    <t>M+D dřevěné schodiště - t1</t>
  </si>
  <si>
    <t>-1252524106</t>
  </si>
  <si>
    <t>3                                         "t1"</t>
  </si>
  <si>
    <t>151</t>
  </si>
  <si>
    <t>611990082</t>
  </si>
  <si>
    <t>M+D kapotáž potrubí domovního plynovodu - t2</t>
  </si>
  <si>
    <t>kpl</t>
  </si>
  <si>
    <t>1556557680</t>
  </si>
  <si>
    <t>152</t>
  </si>
  <si>
    <t>7623229121</t>
  </si>
  <si>
    <t>Zavětrování a ztužení vazníků hranoly průřezové plochy přes 200 cm2</t>
  </si>
  <si>
    <t>1859235406</t>
  </si>
  <si>
    <t>10,0                                        "100/220"</t>
  </si>
  <si>
    <t>7,3*2*2                                  "100/200"</t>
  </si>
  <si>
    <t>4,1*1                                       "100/200"</t>
  </si>
  <si>
    <t>153</t>
  </si>
  <si>
    <t>762331921</t>
  </si>
  <si>
    <t>Vyřezání části střešní vazby průřezové pl řeziva přes 120 do 224 cm2 dl do 3 m</t>
  </si>
  <si>
    <t>-1584702211</t>
  </si>
  <si>
    <t>2,4*5                                    "krokve 140/160"</t>
  </si>
  <si>
    <t>154</t>
  </si>
  <si>
    <t>762331942</t>
  </si>
  <si>
    <t>Vyřezání části střešní vazby průřezové pl řeziva přes 288 do 450 cm2 dl přes 3 do 5 m</t>
  </si>
  <si>
    <t>1082245349</t>
  </si>
  <si>
    <t>4,1                             "vaznice 160/200"</t>
  </si>
  <si>
    <t>155</t>
  </si>
  <si>
    <t>762331951</t>
  </si>
  <si>
    <t>Vyřezání části střešní vazby průřezové pl řeziva přes 450 cm2 dl do 3 m</t>
  </si>
  <si>
    <t>1288461668</t>
  </si>
  <si>
    <t>2,8*5                               "vazné trámy 200/260"</t>
  </si>
  <si>
    <t>156</t>
  </si>
  <si>
    <t>762332932</t>
  </si>
  <si>
    <t>Montáž doplnění části střešní vazby hranoly nehoblovanými průřezové pl přes 120 do 224 cm2</t>
  </si>
  <si>
    <t>-1891317021</t>
  </si>
  <si>
    <t>1,2*10                                    "pásky 120/120"</t>
  </si>
  <si>
    <t>1,8*2+1,4*1                       "sloupky 140/140"</t>
  </si>
  <si>
    <t>157</t>
  </si>
  <si>
    <t>60512130</t>
  </si>
  <si>
    <t>hranol stavební řezivo průřezu do 224cm2 do dl 6m</t>
  </si>
  <si>
    <t>181661376</t>
  </si>
  <si>
    <t>1,2*10*0,12*0,12*1,1                                      "pásky 120/120"</t>
  </si>
  <si>
    <t>(1,8*2+1,4*1)*0,14*0,14*1,1                       "sloupky 140/140"</t>
  </si>
  <si>
    <t>2,4*5*0,14*0,16*1,1                                      "krokve 140/160"</t>
  </si>
  <si>
    <t>158</t>
  </si>
  <si>
    <t>762332933</t>
  </si>
  <si>
    <t>Montáž doplnění části střešní vazby hranoly nehoblovanými průřezové pl přes 224 do 288 cm2</t>
  </si>
  <si>
    <t>135087837</t>
  </si>
  <si>
    <t>4,0                                        "140/180 - vaznice"</t>
  </si>
  <si>
    <t>159</t>
  </si>
  <si>
    <t>60512135</t>
  </si>
  <si>
    <t>hranol stavební řezivo průřezu do 288cm2 do dl 6m</t>
  </si>
  <si>
    <t>-2110351034</t>
  </si>
  <si>
    <t>4,0*0,14*0,18*1,1                           "140/180 - vaznice"</t>
  </si>
  <si>
    <t>160</t>
  </si>
  <si>
    <t>762332934</t>
  </si>
  <si>
    <t>Montáž doplnění části střešní vazby hranoly nehoblovanými průřezové pl přes 288 do 450 cm2</t>
  </si>
  <si>
    <t>1916848474</t>
  </si>
  <si>
    <t>4,1                                   "vaznice 160/200"</t>
  </si>
  <si>
    <t>5,1+4,55                         "bačkory 200/220"</t>
  </si>
  <si>
    <t>161</t>
  </si>
  <si>
    <t>60512140</t>
  </si>
  <si>
    <t>hranol stavební řezivo průřezu do 450cm2 do dl 6m</t>
  </si>
  <si>
    <t>1875278133</t>
  </si>
  <si>
    <t>4,1*0,16*0,20*1,1                                   "vaznice 160/200"</t>
  </si>
  <si>
    <t>(5,1+4,55)*0,20*0,22*1,1                    "bačkory 200/220"</t>
  </si>
  <si>
    <t>162</t>
  </si>
  <si>
    <t>762332935</t>
  </si>
  <si>
    <t>Montáž doplnění části střešní vazby hranoly nehoblovanými průřezové pl přes 450 do 600 cm2</t>
  </si>
  <si>
    <t>-983891603</t>
  </si>
  <si>
    <t>163</t>
  </si>
  <si>
    <t>60512145</t>
  </si>
  <si>
    <t>hranol stavební řezivo průřezu nad 450cm2 do dl 6m</t>
  </si>
  <si>
    <t>1962551043</t>
  </si>
  <si>
    <t>2,8*5*0,20*0,26*1,1                      "vazné trámy 200/260"</t>
  </si>
  <si>
    <t>164</t>
  </si>
  <si>
    <t>762341210</t>
  </si>
  <si>
    <t>Montáž bednění střech rovných a šikmých sklonu do 60° z hrubých prken na sraz tl do 32 mm</t>
  </si>
  <si>
    <t>-199549594</t>
  </si>
  <si>
    <t>(fig31+fig32+fig33+fig34)*0,20</t>
  </si>
  <si>
    <t>165</t>
  </si>
  <si>
    <t>60511112</t>
  </si>
  <si>
    <t>řezivo jehličnaté smrk, borovice š přes 80mm tl 24mm dl 4-5m</t>
  </si>
  <si>
    <t>-732184819</t>
  </si>
  <si>
    <t>(fig31+fig32+fig33+fig34)*0,20*0,024*1,1</t>
  </si>
  <si>
    <t>166</t>
  </si>
  <si>
    <t>762341811</t>
  </si>
  <si>
    <t>Demontáž bednění střech z prken</t>
  </si>
  <si>
    <t>1626814328</t>
  </si>
  <si>
    <t>167</t>
  </si>
  <si>
    <t>762342511</t>
  </si>
  <si>
    <t>Montáž kontralatí na podklad bez tepelné izolace</t>
  </si>
  <si>
    <t>-1312391459</t>
  </si>
  <si>
    <t>1,0*110                              "100/50 - kotvení sněhových zachytávačů a nástřešního žlabu "</t>
  </si>
  <si>
    <t>168</t>
  </si>
  <si>
    <t>60511022</t>
  </si>
  <si>
    <t>řezivo jehličnaté středové smrk tl 33-100mm dl 2-3,5m</t>
  </si>
  <si>
    <t>-209346464</t>
  </si>
  <si>
    <t>1,0*110*0,10*0,05*1,1                              "100/50 - kotvení sněhových zachytávačů a nástřešního žlabu "</t>
  </si>
  <si>
    <t>169</t>
  </si>
  <si>
    <t>762361127</t>
  </si>
  <si>
    <t>Montáž spádových klínů pro střechy rovné z řeziva průřezové pl přes 224 do 288 cm2</t>
  </si>
  <si>
    <t>652430700</t>
  </si>
  <si>
    <t xml:space="preserve">0,7*2                          "klíny pro sjezd invalidním vozíkem" </t>
  </si>
  <si>
    <t>170</t>
  </si>
  <si>
    <t>1023520630</t>
  </si>
  <si>
    <t xml:space="preserve">0,7*2*0,15*0,15*1,1       "klíny pro sjezd invalidním vozíkem" </t>
  </si>
  <si>
    <t>171</t>
  </si>
  <si>
    <t>762395000</t>
  </si>
  <si>
    <t>Spojovací prostředky krovů, bednění, laťování, nadstřešních konstrukcí</t>
  </si>
  <si>
    <t>-1456605032</t>
  </si>
  <si>
    <t>(fig31+fig32+fig33+fig34)*0,20*0,024</t>
  </si>
  <si>
    <t>172</t>
  </si>
  <si>
    <t>762510875</t>
  </si>
  <si>
    <t>Demontáž kce podkladové dvouvrstvé z desek cementotřískových tl do 2x14 mm na sraz šroubovaných</t>
  </si>
  <si>
    <t>880297114</t>
  </si>
  <si>
    <t>173</t>
  </si>
  <si>
    <t>762511173</t>
  </si>
  <si>
    <t>Podlahové kce podkladové dvouvrstvé z cementotřískových desek tl 2x12 mm na sraz šroubovaných</t>
  </si>
  <si>
    <t>-61922814</t>
  </si>
  <si>
    <t>174</t>
  </si>
  <si>
    <t>762511175</t>
  </si>
  <si>
    <t>Podlahové kce podkladové dvouvrstvé z cementotřískových desek tl 2x14 mm na sraz šroubovaných</t>
  </si>
  <si>
    <t>1328985464</t>
  </si>
  <si>
    <t>175</t>
  </si>
  <si>
    <t>762522811</t>
  </si>
  <si>
    <t>Demontáž podlah s polštáři z prken tloušťky do 32 mm</t>
  </si>
  <si>
    <t>566912474</t>
  </si>
  <si>
    <t>176</t>
  </si>
  <si>
    <t>762525104</t>
  </si>
  <si>
    <t>Položení podlahy z palubek</t>
  </si>
  <si>
    <t>-1142276994</t>
  </si>
  <si>
    <t>177</t>
  </si>
  <si>
    <t>61191162</t>
  </si>
  <si>
    <t>palubky obkladové sibiřský modřín prkno hoblované 24x145mm jakost A/B</t>
  </si>
  <si>
    <t>-1551655290</t>
  </si>
  <si>
    <t>P22*1,1</t>
  </si>
  <si>
    <t>178</t>
  </si>
  <si>
    <t>762526130</t>
  </si>
  <si>
    <t>Položení polštáře pod podlahy při osové vzdálenosti 100 cm</t>
  </si>
  <si>
    <t>-1286775253</t>
  </si>
  <si>
    <t>179</t>
  </si>
  <si>
    <t>60512125</t>
  </si>
  <si>
    <t>hranol stavební řezivo průřezu do 120cm2 do dl 6m</t>
  </si>
  <si>
    <t>-567991856</t>
  </si>
  <si>
    <t>P22*1,5*0,12*0,06</t>
  </si>
  <si>
    <t>180</t>
  </si>
  <si>
    <t>762527811</t>
  </si>
  <si>
    <t>Demontáž podlah k dalšímu použití bez polštářů z prken tloušťky do 32 mm</t>
  </si>
  <si>
    <t>1051992016</t>
  </si>
  <si>
    <t>181</t>
  </si>
  <si>
    <t>762811210</t>
  </si>
  <si>
    <t>Montáž vrchního záklopu z hrubých prken na sraz spáry zakryté</t>
  </si>
  <si>
    <t>1272957535</t>
  </si>
  <si>
    <t>182</t>
  </si>
  <si>
    <t>60511110</t>
  </si>
  <si>
    <t>řezivo jehličnaté smrk, borovice š přes 80mm tl 24mm dl 4m</t>
  </si>
  <si>
    <t>-1513524793</t>
  </si>
  <si>
    <t>fig21*0,50*0,024*1,1</t>
  </si>
  <si>
    <t>P24*0,70*0,024*1,1</t>
  </si>
  <si>
    <t>183</t>
  </si>
  <si>
    <t>605111101</t>
  </si>
  <si>
    <t>řezivo jehličnaté smrk, borovice š přes 80mm tl 24mm dl 4m - použité</t>
  </si>
  <si>
    <t>-232758584</t>
  </si>
  <si>
    <t>P24*0,30*0,024*1,1</t>
  </si>
  <si>
    <t>184</t>
  </si>
  <si>
    <t>762811410</t>
  </si>
  <si>
    <t>Montáž zapuštěného záklopu z hrubých prken na sraz spáry nekryté</t>
  </si>
  <si>
    <t>420549640</t>
  </si>
  <si>
    <t>185</t>
  </si>
  <si>
    <t>60511081</t>
  </si>
  <si>
    <t>řezivo jehličnaté středové smrk tl 18-32mm dl 4-5m</t>
  </si>
  <si>
    <t>-1637354248</t>
  </si>
  <si>
    <t>P22*0,035*1,1</t>
  </si>
  <si>
    <t>186</t>
  </si>
  <si>
    <t>762811811</t>
  </si>
  <si>
    <t>Demontáž záklopů stropů z hrubých prken tl do 32 mm</t>
  </si>
  <si>
    <t>468354607</t>
  </si>
  <si>
    <t>(15,19-0,20)*9,5</t>
  </si>
  <si>
    <t>(0,4+1,24+1,23+1,27)*1,35</t>
  </si>
  <si>
    <t>-0,7*2,0</t>
  </si>
  <si>
    <t>(0,4+1,23+1,21+1,17+1,21+1,2+0,11)*(3,2+3,9+2,58)</t>
  </si>
  <si>
    <t>-(0,4+2,5)*3,2</t>
  </si>
  <si>
    <t>fig21*0,50</t>
  </si>
  <si>
    <t>187</t>
  </si>
  <si>
    <t>762815811</t>
  </si>
  <si>
    <t>Demontáž záklopů stropů k dalšímu použití z hrubých prken tl do 32 mm</t>
  </si>
  <si>
    <t>1045174963</t>
  </si>
  <si>
    <t>188</t>
  </si>
  <si>
    <t>762822932</t>
  </si>
  <si>
    <t>Doplnění části stropního trámu z hranolů průřezové pl přes 120 do 224 cm2 - montáž</t>
  </si>
  <si>
    <t>-1558814620</t>
  </si>
  <si>
    <t>1,1*2+1,2                      "trámové výměny 100/160"</t>
  </si>
  <si>
    <t>189</t>
  </si>
  <si>
    <t>1967786432</t>
  </si>
  <si>
    <t>(1,1*2+1,2)*0,10*0,16*1,1         "trámové výměny 100/160"</t>
  </si>
  <si>
    <t>190</t>
  </si>
  <si>
    <t>762841111</t>
  </si>
  <si>
    <t>Montáž podbíjení stropů a střech rovných z hrubých prken s mezerou 10 až 15 mm</t>
  </si>
  <si>
    <t>912190563</t>
  </si>
  <si>
    <t>6,5*3,0                           "podbíjení nad 1.n.p."</t>
  </si>
  <si>
    <t>191</t>
  </si>
  <si>
    <t>-889102923</t>
  </si>
  <si>
    <t>6,5*3,0*0,024*1,1                           "podbíjení nad 1.n.p."</t>
  </si>
  <si>
    <t>192</t>
  </si>
  <si>
    <t>762841964</t>
  </si>
  <si>
    <t>Doplnění části podbíjení hrubými prkny pl jednotlivě přes 1 do 4 m2 - montáž</t>
  </si>
  <si>
    <t>-235049744</t>
  </si>
  <si>
    <t>2,5                                "doplnění podbití stropu nad 2.n.p."</t>
  </si>
  <si>
    <t>193</t>
  </si>
  <si>
    <t>1889647147</t>
  </si>
  <si>
    <t>2,5*0,024*1,1              "doplnění podbití stropu nad 2.n.p."</t>
  </si>
  <si>
    <t>194</t>
  </si>
  <si>
    <t>762895000</t>
  </si>
  <si>
    <t>Spojovací prostředky pro montáž záklopu, stropnice a podbíjení</t>
  </si>
  <si>
    <t>1686334393</t>
  </si>
  <si>
    <t>6,5*3,0*0,024                           "podbíjení nad 1.n.p."</t>
  </si>
  <si>
    <t>195</t>
  </si>
  <si>
    <t>998762102</t>
  </si>
  <si>
    <t>Přesun hmot tonážní pro kce tesařské v objektech v přes 6 do 12 m</t>
  </si>
  <si>
    <t>992931756</t>
  </si>
  <si>
    <t>763</t>
  </si>
  <si>
    <t>Konstrukce suché výstavby</t>
  </si>
  <si>
    <t>196</t>
  </si>
  <si>
    <t>763131431</t>
  </si>
  <si>
    <t>SDK podhled deska 1xDF 12,5 bez izolace dvouvrstvá spodní kce profil CD+UD REI do 90</t>
  </si>
  <si>
    <t>1395850620</t>
  </si>
  <si>
    <t>2,7*1,35                                  "104"</t>
  </si>
  <si>
    <t>197</t>
  </si>
  <si>
    <t>763131751</t>
  </si>
  <si>
    <t>Montáž parotěsné zábrany do SDK podhledu</t>
  </si>
  <si>
    <t>1816699661</t>
  </si>
  <si>
    <t>198</t>
  </si>
  <si>
    <t>28329282</t>
  </si>
  <si>
    <t>fólie PE vyztužená Al vrstvou pro parotěsnou vrstvu 170g/m2</t>
  </si>
  <si>
    <t>-1626471997</t>
  </si>
  <si>
    <t>2,7*1,35*1,15                                  "104"</t>
  </si>
  <si>
    <t>199</t>
  </si>
  <si>
    <t>763131752</t>
  </si>
  <si>
    <t>Montáž jedné vrstvy tepelné izolace do SDK podhledu</t>
  </si>
  <si>
    <t>-678129018</t>
  </si>
  <si>
    <t>2,7*1,35*2                                  "104"</t>
  </si>
  <si>
    <t>200</t>
  </si>
  <si>
    <t>-655345556</t>
  </si>
  <si>
    <t>2,7*1,35*1,02                                  "104"</t>
  </si>
  <si>
    <t>201</t>
  </si>
  <si>
    <t>-2136259680</t>
  </si>
  <si>
    <t>202</t>
  </si>
  <si>
    <t>763164617</t>
  </si>
  <si>
    <t>SDK obklad kcí tvaru U š do 0,6 m desky 2xDF 12,5</t>
  </si>
  <si>
    <t>738260067</t>
  </si>
  <si>
    <t>6,5                                      "ocelový průvlak v 102"</t>
  </si>
  <si>
    <t>203</t>
  </si>
  <si>
    <t>763164717</t>
  </si>
  <si>
    <t>SDK obklad kcí uzavřeného tvaru š do 0,8 m desky 2xDF 12,5</t>
  </si>
  <si>
    <t>-1149211652</t>
  </si>
  <si>
    <t>3,0*2                                       "ocelové sloupy v 102"</t>
  </si>
  <si>
    <t>204</t>
  </si>
  <si>
    <t>998763302</t>
  </si>
  <si>
    <t>Přesun hmot tonážní pro sádrokartonové konstrukce v objektech v přes 6 do 12 m</t>
  </si>
  <si>
    <t>-1583474876</t>
  </si>
  <si>
    <t>764</t>
  </si>
  <si>
    <t>Konstrukce klempířské</t>
  </si>
  <si>
    <t>205</t>
  </si>
  <si>
    <t>764001821</t>
  </si>
  <si>
    <t>Demontáž krytiny ze svitků nebo tabulí do suti</t>
  </si>
  <si>
    <t>-457459278</t>
  </si>
  <si>
    <t>15,07*2,04</t>
  </si>
  <si>
    <t>10,33*2,12</t>
  </si>
  <si>
    <t xml:space="preserve">Mezisoučet                                         "do 30°"                       </t>
  </si>
  <si>
    <t>(4,74+0,25)*1,94</t>
  </si>
  <si>
    <t>6,51*1,64</t>
  </si>
  <si>
    <t>4,42*1,44</t>
  </si>
  <si>
    <t>2,09*1,44</t>
  </si>
  <si>
    <t>Mezisoučet                                         "do 60°"</t>
  </si>
  <si>
    <t>5,75*0,6/2</t>
  </si>
  <si>
    <t>8,0*0,3</t>
  </si>
  <si>
    <t>Mezisoučet                                         "přes 60°"</t>
  </si>
  <si>
    <t>206</t>
  </si>
  <si>
    <t>764001851</t>
  </si>
  <si>
    <t>Demontáž hřebene s větrací mřížkou nebo hřebenovým plechem do suti</t>
  </si>
  <si>
    <t>1362991581</t>
  </si>
  <si>
    <t>15,07+0,25+4,8</t>
  </si>
  <si>
    <t>207</t>
  </si>
  <si>
    <t>764002801</t>
  </si>
  <si>
    <t>Demontáž závětrné lišty do suti</t>
  </si>
  <si>
    <t>1715675639</t>
  </si>
  <si>
    <t>5,52+2,04+5,37+2,12</t>
  </si>
  <si>
    <t>6,31+1,94+2,04+0,96</t>
  </si>
  <si>
    <t>5,52+1,64+6,36+1,44+6,36-3,0</t>
  </si>
  <si>
    <t>208</t>
  </si>
  <si>
    <t>764002821</t>
  </si>
  <si>
    <t>Demontáž střešního výlezu do suti</t>
  </si>
  <si>
    <t>989788152</t>
  </si>
  <si>
    <t>209</t>
  </si>
  <si>
    <t>764002831</t>
  </si>
  <si>
    <t>Demontáž sněhového zachytávače do suti</t>
  </si>
  <si>
    <t>1514745747</t>
  </si>
  <si>
    <t>15,07+6,51</t>
  </si>
  <si>
    <t>210</t>
  </si>
  <si>
    <t>764002871</t>
  </si>
  <si>
    <t>Demontáž lemování zdí do suti</t>
  </si>
  <si>
    <t>-1290359672</t>
  </si>
  <si>
    <t>(2,5+0,5)*2                  "komín"</t>
  </si>
  <si>
    <t>(1,2+0,8)*2                   "komín"</t>
  </si>
  <si>
    <t>(0,75+0,75)*2               "komín"</t>
  </si>
  <si>
    <t>211</t>
  </si>
  <si>
    <t>764002881</t>
  </si>
  <si>
    <t>Demontáž lemování střešních prostupů do suti</t>
  </si>
  <si>
    <t>-1539432640</t>
  </si>
  <si>
    <t>1,23*1,0+1,23*1,0/2*2           "čelo a boky vikýře"</t>
  </si>
  <si>
    <t>212</t>
  </si>
  <si>
    <t>764004801</t>
  </si>
  <si>
    <t>Demontáž podokapního žlabu do suti</t>
  </si>
  <si>
    <t>424287054</t>
  </si>
  <si>
    <t>15,07+0,25+6,51</t>
  </si>
  <si>
    <t>213</t>
  </si>
  <si>
    <t>764004821</t>
  </si>
  <si>
    <t>Demontáž nástřešního žlabu do suti</t>
  </si>
  <si>
    <t>-239260548</t>
  </si>
  <si>
    <t>10,33+4,74+0,25+4,42+2,09</t>
  </si>
  <si>
    <t>214</t>
  </si>
  <si>
    <t>764004861</t>
  </si>
  <si>
    <t>Demontáž svodu do suti</t>
  </si>
  <si>
    <t>72540920</t>
  </si>
  <si>
    <t>7,0+1,5+0,5+8,0</t>
  </si>
  <si>
    <t>6,5+8,5</t>
  </si>
  <si>
    <t>215</t>
  </si>
  <si>
    <t>764021403</t>
  </si>
  <si>
    <t>Podkladní plech z Al plechu rš 250 mm</t>
  </si>
  <si>
    <t>-1363566676</t>
  </si>
  <si>
    <t>0,17</t>
  </si>
  <si>
    <t>Mezisoučet                                                   "K02"</t>
  </si>
  <si>
    <t>2,04+5,52+5,37+2,12</t>
  </si>
  <si>
    <t>2,04+3,3+0,96</t>
  </si>
  <si>
    <t>1,64+5,52+6,36+1,44+3,4+0,82</t>
  </si>
  <si>
    <t>0,47</t>
  </si>
  <si>
    <t>Mezisoučet                                                    "K06"</t>
  </si>
  <si>
    <t>216</t>
  </si>
  <si>
    <t>764021405</t>
  </si>
  <si>
    <t>Podkladní plech z Al plechu rš 400 mm</t>
  </si>
  <si>
    <t>-1476689708</t>
  </si>
  <si>
    <t>0,34</t>
  </si>
  <si>
    <t>Mezisoučet                                                   "K01"</t>
  </si>
  <si>
    <t>217</t>
  </si>
  <si>
    <t>764021422</t>
  </si>
  <si>
    <t>Dilatační připojovací lišta z Al plechu včetně tmelení rš 120 mm</t>
  </si>
  <si>
    <t>592839930</t>
  </si>
  <si>
    <t>5,52+2,39+6,31+1,94</t>
  </si>
  <si>
    <t>1,64+5,52+3,0+1,44</t>
  </si>
  <si>
    <t>0,24</t>
  </si>
  <si>
    <t>Mezisoučet                                       "K12"</t>
  </si>
  <si>
    <t>218</t>
  </si>
  <si>
    <t>764021448</t>
  </si>
  <si>
    <t>Podkladní plech z Al plechu pod falcované šablony nebo šindele</t>
  </si>
  <si>
    <t>-579614863</t>
  </si>
  <si>
    <t>219</t>
  </si>
  <si>
    <t>764121401</t>
  </si>
  <si>
    <t>Krytina střechy rovné drážkováním ze svitků z Al plechu rš 500 mm sklonu do 30°</t>
  </si>
  <si>
    <t>1216667510</t>
  </si>
  <si>
    <t>220</t>
  </si>
  <si>
    <t>764121403</t>
  </si>
  <si>
    <t>Krytina střechy rovné drážkováním ze svitků z Al plechu rš 500 mm sklonu přes 30 do 60°</t>
  </si>
  <si>
    <t>-1188761159</t>
  </si>
  <si>
    <t>(1,2+1,4)/2*1,0*2+1,2*0,75/2             "střecha vikýře"</t>
  </si>
  <si>
    <t>221</t>
  </si>
  <si>
    <t>764121405</t>
  </si>
  <si>
    <t>Krytina střechy rovné drážkováním ze svitků z Al plechu rš 500 mm sklonu přes 60°</t>
  </si>
  <si>
    <t>1749031668</t>
  </si>
  <si>
    <t>2,5                                                          "K15"</t>
  </si>
  <si>
    <t>222</t>
  </si>
  <si>
    <t>764121463</t>
  </si>
  <si>
    <t>Krytina střechy rovné ze šablon z Al plechu přes 10 ks/m2 sklonu přes 30 do 60°</t>
  </si>
  <si>
    <t>-87941000</t>
  </si>
  <si>
    <t>(15,07+0,25)*5,52</t>
  </si>
  <si>
    <t>10,33*5,37</t>
  </si>
  <si>
    <t>(4,74+0,25)*(2,39+6,31)</t>
  </si>
  <si>
    <t>6,51*5,52</t>
  </si>
  <si>
    <t>4,42*6,36</t>
  </si>
  <si>
    <t>2,09*3,0</t>
  </si>
  <si>
    <t>Mezisoučet                                                "přes 30° do 60°"</t>
  </si>
  <si>
    <t>223</t>
  </si>
  <si>
    <t>764221408</t>
  </si>
  <si>
    <t>Oplechování větraného hřebene z Al plechu z hřebenáčů</t>
  </si>
  <si>
    <t>548549720</t>
  </si>
  <si>
    <t>15,07+0,25+4,8                                           "13"</t>
  </si>
  <si>
    <t>224</t>
  </si>
  <si>
    <t>764221467</t>
  </si>
  <si>
    <t>Oplechování úžlabí z Al plechu rš 670 mm</t>
  </si>
  <si>
    <t>-1715652040</t>
  </si>
  <si>
    <t>1,1*2                                          "K09"</t>
  </si>
  <si>
    <t>225</t>
  </si>
  <si>
    <t>764222404</t>
  </si>
  <si>
    <t>Oplechování štítu závětrnou lištou z Al plechu rš 330 mm</t>
  </si>
  <si>
    <t>-1100820032</t>
  </si>
  <si>
    <t>Mezisoučet                                      "K05, K16, K20"</t>
  </si>
  <si>
    <t>226</t>
  </si>
  <si>
    <t>764223451</t>
  </si>
  <si>
    <t>Střešní výlez pro krytinu prejzovou nebo vlnitou z Al plechu</t>
  </si>
  <si>
    <t>-1175412365</t>
  </si>
  <si>
    <t>3                                               "14"</t>
  </si>
  <si>
    <t>227</t>
  </si>
  <si>
    <t>7642234561</t>
  </si>
  <si>
    <t>Sněhový zachytávač krytiny z Al plechu průběžný dvoutrubkový - K10</t>
  </si>
  <si>
    <t>-709231521</t>
  </si>
  <si>
    <t>15,0+6,5+0,5                                 "K10"</t>
  </si>
  <si>
    <t>228</t>
  </si>
  <si>
    <t>7642234562</t>
  </si>
  <si>
    <t>Sněhový zachytávač krytiny z Al plechu průběžný dvoutrubkový - K11</t>
  </si>
  <si>
    <t>-2057227687</t>
  </si>
  <si>
    <t>15,0*2-1,0+10,0*2+5,0*2+6,0+5,0+4,0+6,0                           "K11"</t>
  </si>
  <si>
    <t>229</t>
  </si>
  <si>
    <t>764224407</t>
  </si>
  <si>
    <t>Oplechování horních ploch a nadezdívek (atik) bez rohů z Al plechu mechanicky kotvené rš 670 mm</t>
  </si>
  <si>
    <t>874322955</t>
  </si>
  <si>
    <t>11,0                                      "K18"</t>
  </si>
  <si>
    <t>230</t>
  </si>
  <si>
    <t>764324412</t>
  </si>
  <si>
    <t>Lemování prostupů střech s krytinou skládanou nebo plechovou bez lišty z Al plechu</t>
  </si>
  <si>
    <t>765697885</t>
  </si>
  <si>
    <t>3,0           "čelo a boky vikýře - K07,K08"</t>
  </si>
  <si>
    <t>(2,5+0,5)*2*0,5                  "komín"</t>
  </si>
  <si>
    <t>(1,2+0,8)*2*0,5                   "komín"</t>
  </si>
  <si>
    <t>(0,75+0,75)*2*0,5               "komín"</t>
  </si>
  <si>
    <t>Mezisoučet                        "K07, K08, K13"</t>
  </si>
  <si>
    <t>231</t>
  </si>
  <si>
    <t>764325422</t>
  </si>
  <si>
    <t>Lemování trub, konzol nebo držáků z Al plechu střech s krytinou skládanou D přes 75 do 100 mm</t>
  </si>
  <si>
    <t>-596282030</t>
  </si>
  <si>
    <t>3                                          "K19"</t>
  </si>
  <si>
    <t>232</t>
  </si>
  <si>
    <t>764521404</t>
  </si>
  <si>
    <t>Žlab podokapní půlkruhový z Al plechu rš 330 mm</t>
  </si>
  <si>
    <t>743806453</t>
  </si>
  <si>
    <t>15,07+0,25+6,51+0,17                             "K03"</t>
  </si>
  <si>
    <t>233</t>
  </si>
  <si>
    <t>764521444</t>
  </si>
  <si>
    <t>Kotlík oválný (trychtýřový) pro podokapní žlaby z Al plechu 330/100 mm</t>
  </si>
  <si>
    <t>-377697851</t>
  </si>
  <si>
    <t>234</t>
  </si>
  <si>
    <t>764523407</t>
  </si>
  <si>
    <t>Žlaby nadokapní (nástřešní ) oblého tvaru včetně háků, čel a hrdel z Al plechu rš 670 mm</t>
  </si>
  <si>
    <t>-160185151</t>
  </si>
  <si>
    <t>10,33+4,74+0,25+4,42+2,09+0,17                    "K14"</t>
  </si>
  <si>
    <t>235</t>
  </si>
  <si>
    <t>764528422</t>
  </si>
  <si>
    <t>Svody kruhové včetně objímek, kolen, odskoků z Al plechu průměru 100 mm</t>
  </si>
  <si>
    <t>1332653602</t>
  </si>
  <si>
    <t>7,0+7,0+1,5+0,5+8,0</t>
  </si>
  <si>
    <t>7,0+9,0</t>
  </si>
  <si>
    <t>Mezisoučet                                  "K04"</t>
  </si>
  <si>
    <t>236</t>
  </si>
  <si>
    <t>998764102</t>
  </si>
  <si>
    <t>Přesun hmot tonážní pro konstrukce klempířské v objektech v přes 6 do 12 m</t>
  </si>
  <si>
    <t>59335222</t>
  </si>
  <si>
    <t>765</t>
  </si>
  <si>
    <t>Krytina skládaná</t>
  </si>
  <si>
    <t>237</t>
  </si>
  <si>
    <t>765131803</t>
  </si>
  <si>
    <t>Demontáž azbestocementové skládané krytiny sklonu do 30° do suti</t>
  </si>
  <si>
    <t>-264300866</t>
  </si>
  <si>
    <t>9,0</t>
  </si>
  <si>
    <t>Mezisoučet                                                   "přes 60°"</t>
  </si>
  <si>
    <t>238</t>
  </si>
  <si>
    <t>765131843</t>
  </si>
  <si>
    <t>Příplatek k cenám demontáže skládané azbestocementové krytiny za sklon přes 30°</t>
  </si>
  <si>
    <t>1388566302</t>
  </si>
  <si>
    <t>239</t>
  </si>
  <si>
    <t>765192001</t>
  </si>
  <si>
    <t>Nouzové (provizorní) zakrytí střechy plachtou</t>
  </si>
  <si>
    <t>598812532</t>
  </si>
  <si>
    <t>240</t>
  </si>
  <si>
    <t>765193001</t>
  </si>
  <si>
    <t>Montáž podkladního vyrovnávacího pásu</t>
  </si>
  <si>
    <t>-1361767189</t>
  </si>
  <si>
    <t>241</t>
  </si>
  <si>
    <t>628665221</t>
  </si>
  <si>
    <t xml:space="preserve">pás asfaltový podkladní tl 1,5mm </t>
  </si>
  <si>
    <t>-1695529311</t>
  </si>
  <si>
    <t>(fig31+fig32+fig33+fig34)*1,1</t>
  </si>
  <si>
    <t>242</t>
  </si>
  <si>
    <t>998765102</t>
  </si>
  <si>
    <t>Přesun hmot tonážní pro krytiny skládané v objektech v přes 6 do 12 m</t>
  </si>
  <si>
    <t>-19907474</t>
  </si>
  <si>
    <t>766</t>
  </si>
  <si>
    <t>Konstrukce truhlářské</t>
  </si>
  <si>
    <t>243</t>
  </si>
  <si>
    <t>766211211</t>
  </si>
  <si>
    <t>Montáž madel schodišťových středových dřevených průběžných šířky do 150 mm</t>
  </si>
  <si>
    <t>-463223854</t>
  </si>
  <si>
    <t>6,3                          "Z1"</t>
  </si>
  <si>
    <t>244</t>
  </si>
  <si>
    <t>05217101</t>
  </si>
  <si>
    <t>madlo dubové D 42mm</t>
  </si>
  <si>
    <t>1785213065</t>
  </si>
  <si>
    <t>245</t>
  </si>
  <si>
    <t>766231113</t>
  </si>
  <si>
    <t>Montáž sklápěcích půdních schodů</t>
  </si>
  <si>
    <t>269190219</t>
  </si>
  <si>
    <t>246</t>
  </si>
  <si>
    <t>61233166</t>
  </si>
  <si>
    <t>schody půdní skládací protipožární dřevěné, pro výšku max. 280cm, 12 schodnic El 15, 120x70cm</t>
  </si>
  <si>
    <t>-1392949324</t>
  </si>
  <si>
    <t>247</t>
  </si>
  <si>
    <t>6111000001</t>
  </si>
  <si>
    <t>M+D dřevěné okno - ozn. 1</t>
  </si>
  <si>
    <t>-1655914027</t>
  </si>
  <si>
    <t>248</t>
  </si>
  <si>
    <t>6111000002</t>
  </si>
  <si>
    <t>M+D dřevěné okno - ozn. 2</t>
  </si>
  <si>
    <t>1742995468</t>
  </si>
  <si>
    <t>249</t>
  </si>
  <si>
    <t>6111000003</t>
  </si>
  <si>
    <t>M+D dřevěné okno - ozn. 3</t>
  </si>
  <si>
    <t>1436215956</t>
  </si>
  <si>
    <t>250</t>
  </si>
  <si>
    <t>6111000004</t>
  </si>
  <si>
    <t>M+D dřevěné okno - ozn. 4</t>
  </si>
  <si>
    <t>-365104589</t>
  </si>
  <si>
    <t>251</t>
  </si>
  <si>
    <t>6111000021</t>
  </si>
  <si>
    <t>M+D dřevěné dveře - ozn. 21</t>
  </si>
  <si>
    <t>-469972066</t>
  </si>
  <si>
    <t>252</t>
  </si>
  <si>
    <t>6111000022</t>
  </si>
  <si>
    <t>M+D dřevěné dveře - ozn. 22</t>
  </si>
  <si>
    <t>1367781791</t>
  </si>
  <si>
    <t>253</t>
  </si>
  <si>
    <t>6111000023</t>
  </si>
  <si>
    <t>M+D dřevěné dveře - ozn. 23</t>
  </si>
  <si>
    <t>1641793564</t>
  </si>
  <si>
    <t>254</t>
  </si>
  <si>
    <t>6111000023a</t>
  </si>
  <si>
    <t>M+D dřevěné dveře - ozn. 23a</t>
  </si>
  <si>
    <t>-1880372344</t>
  </si>
  <si>
    <t>255</t>
  </si>
  <si>
    <t>6111000024</t>
  </si>
  <si>
    <t>M+D dřevěné dveře - ozn. 24</t>
  </si>
  <si>
    <t>-1868508958</t>
  </si>
  <si>
    <t>256</t>
  </si>
  <si>
    <t>6111000025</t>
  </si>
  <si>
    <t>M+D dřevěné dveře - ozn. 25</t>
  </si>
  <si>
    <t>627713337</t>
  </si>
  <si>
    <t>257</t>
  </si>
  <si>
    <t>6111000026</t>
  </si>
  <si>
    <t>M+D dřevěné dveře - ozn. 26</t>
  </si>
  <si>
    <t>-1864910958</t>
  </si>
  <si>
    <t>258</t>
  </si>
  <si>
    <t>6111000027</t>
  </si>
  <si>
    <t>M+D dřevěné dveře - ozn. 27</t>
  </si>
  <si>
    <t>-1501485491</t>
  </si>
  <si>
    <t>259</t>
  </si>
  <si>
    <t>6111000028</t>
  </si>
  <si>
    <t>M+D dřevěné dveře - ozn. 28</t>
  </si>
  <si>
    <t>47472026</t>
  </si>
  <si>
    <t>260</t>
  </si>
  <si>
    <t>766694111</t>
  </si>
  <si>
    <t>Montáž parapetních desek dřevěných nebo plastových š do 30 cm dl do 1,0 m</t>
  </si>
  <si>
    <t>-220620144</t>
  </si>
  <si>
    <t>1+3                                       "par 1"</t>
  </si>
  <si>
    <t>7                                              "par 5"</t>
  </si>
  <si>
    <t>261</t>
  </si>
  <si>
    <t>607941001</t>
  </si>
  <si>
    <t>parapet dřevěný vnitřní š 150mm</t>
  </si>
  <si>
    <t>383195718</t>
  </si>
  <si>
    <t>1*0,6+3*0,9                                       "par 1"</t>
  </si>
  <si>
    <t>7*1,0                                              "par 5"</t>
  </si>
  <si>
    <t>262</t>
  </si>
  <si>
    <t>766694112</t>
  </si>
  <si>
    <t>Montáž parapetních desek dřevěných nebo plastových š do 30 cm dl přes 1,0 do 1,6 m</t>
  </si>
  <si>
    <t>-516588442</t>
  </si>
  <si>
    <t>6                                            "par 2"</t>
  </si>
  <si>
    <t>263</t>
  </si>
  <si>
    <t>607941031</t>
  </si>
  <si>
    <t>parapet dřevěný vnitřní š 300mm</t>
  </si>
  <si>
    <t>1792128246</t>
  </si>
  <si>
    <t>6*1,2                                            "par 2"</t>
  </si>
  <si>
    <t>264</t>
  </si>
  <si>
    <t>766694121</t>
  </si>
  <si>
    <t>Montáž parapetních desek dřevěných nebo plastových š přes 30 cm dl do 1,0 m</t>
  </si>
  <si>
    <t>-1227833843</t>
  </si>
  <si>
    <t>2                                             "par 3"</t>
  </si>
  <si>
    <t>1                                             "par 4"</t>
  </si>
  <si>
    <t>265</t>
  </si>
  <si>
    <t>607941041</t>
  </si>
  <si>
    <t>parapet dřevěný vnitřní š 340mm</t>
  </si>
  <si>
    <t>-1017145417</t>
  </si>
  <si>
    <t>2*0,5                                             "par 3"</t>
  </si>
  <si>
    <t>1*0,5                                             "par 4"</t>
  </si>
  <si>
    <t>266</t>
  </si>
  <si>
    <t>766694122</t>
  </si>
  <si>
    <t>Montáž parapetních dřevěných nebo plastových š přes 30 cm dl přes 1,0 do 1,6 m</t>
  </si>
  <si>
    <t>-1004302643</t>
  </si>
  <si>
    <t>1                                           "par 4"</t>
  </si>
  <si>
    <t>267</t>
  </si>
  <si>
    <t>607941081</t>
  </si>
  <si>
    <t>parapet dřevěný vnitřní š 550mm</t>
  </si>
  <si>
    <t>-1401614647</t>
  </si>
  <si>
    <t>1*1,4                                           "par 4"</t>
  </si>
  <si>
    <t>268</t>
  </si>
  <si>
    <t>998766102</t>
  </si>
  <si>
    <t>Přesun hmot tonážní pro kce truhlářské v objektech v přes 6 do 12 m</t>
  </si>
  <si>
    <t>-737587967</t>
  </si>
  <si>
    <t>767</t>
  </si>
  <si>
    <t>Konstrukce zámečnické</t>
  </si>
  <si>
    <t>269</t>
  </si>
  <si>
    <t>767220410</t>
  </si>
  <si>
    <t>Montáž zábradlí schodišťového z profilové oceli do zdi hm do 20 kg</t>
  </si>
  <si>
    <t>-1434255273</t>
  </si>
  <si>
    <t>6,3                                                      "z1"</t>
  </si>
  <si>
    <t>270</t>
  </si>
  <si>
    <t>5539990051</t>
  </si>
  <si>
    <t>zábradlí ocelové kované včetně nátěru - Z1</t>
  </si>
  <si>
    <t>1495444212</t>
  </si>
  <si>
    <t>271</t>
  </si>
  <si>
    <t>998767102</t>
  </si>
  <si>
    <t>Přesun hmot tonážní pro zámečnické konstrukce v objektech v přes 6 do 12 m</t>
  </si>
  <si>
    <t>1365742137</t>
  </si>
  <si>
    <t>771</t>
  </si>
  <si>
    <t>Podlahy z dlaždic</t>
  </si>
  <si>
    <t>272</t>
  </si>
  <si>
    <t>771121011</t>
  </si>
  <si>
    <t>Nátěr penetrační na podlahu</t>
  </si>
  <si>
    <t>-1939050456</t>
  </si>
  <si>
    <t>273</t>
  </si>
  <si>
    <t>771474111</t>
  </si>
  <si>
    <t>Montáž soklů z dlaždic keramických rovných flexibilní lepidlo v do 65 mm</t>
  </si>
  <si>
    <t>-913555181</t>
  </si>
  <si>
    <t>274</t>
  </si>
  <si>
    <t>771574261</t>
  </si>
  <si>
    <t>Montáž podlah keramických velkoformát pro mechanické zatížení protiskluzných lepených flexibilním lepidlem přes 2 do 4 ks/m2</t>
  </si>
  <si>
    <t>545874938</t>
  </si>
  <si>
    <t>275</t>
  </si>
  <si>
    <t>59761415</t>
  </si>
  <si>
    <t>dlažba velkoformátová keramická slinutá protiskluzná do interiéru i exteriéru pro vysoké mechanické namáhání přes 2 do 4ks/m2</t>
  </si>
  <si>
    <t>670803549</t>
  </si>
  <si>
    <t>P11*1,15</t>
  </si>
  <si>
    <t>P12*1,15</t>
  </si>
  <si>
    <t>P11*0,05*1,15</t>
  </si>
  <si>
    <t>P12*0,05*1,15</t>
  </si>
  <si>
    <t>276</t>
  </si>
  <si>
    <t>771574262</t>
  </si>
  <si>
    <t>Montáž podlah keramických velkoformát pro mechanické zatížení protiskluzných lepených flexibilním lepidlem přes 4 do 6 ks/m2</t>
  </si>
  <si>
    <t>433970068</t>
  </si>
  <si>
    <t>277</t>
  </si>
  <si>
    <t>59761420</t>
  </si>
  <si>
    <t>dlažba velkoformátová keramická slinutá protiskluzná do interiéru i exteriéru pro vysoké mechanické namáhání přes 4 do 6ks/m2</t>
  </si>
  <si>
    <t>1204495962</t>
  </si>
  <si>
    <t>P26*1,15</t>
  </si>
  <si>
    <t>278</t>
  </si>
  <si>
    <t>771591112</t>
  </si>
  <si>
    <t>Izolace pod dlažbu nátěrem nebo stěrkou ve dvou vrstvách</t>
  </si>
  <si>
    <t>1319643002</t>
  </si>
  <si>
    <t>279</t>
  </si>
  <si>
    <t>998771102</t>
  </si>
  <si>
    <t>Přesun hmot tonážní pro podlahy z dlaždic v objektech v přes 6 do 12 m</t>
  </si>
  <si>
    <t>373195211</t>
  </si>
  <si>
    <t>773</t>
  </si>
  <si>
    <t>Podlahy z litého teraca</t>
  </si>
  <si>
    <t>280</t>
  </si>
  <si>
    <t>773993901</t>
  </si>
  <si>
    <t>Broušení stávající podlahy z litého teraca</t>
  </si>
  <si>
    <t>306920187</t>
  </si>
  <si>
    <t xml:space="preserve">1,5*17*(0,3+0,2)                      "schodiště 101" </t>
  </si>
  <si>
    <t>Mezisoučet                                      "p2"</t>
  </si>
  <si>
    <t>281</t>
  </si>
  <si>
    <t>773993903</t>
  </si>
  <si>
    <t>Hloubkové čištění podlahy z litého teraca</t>
  </si>
  <si>
    <t>-561920629</t>
  </si>
  <si>
    <t>282</t>
  </si>
  <si>
    <t>773993905</t>
  </si>
  <si>
    <t>Ošetření podlahy z litého teraca polymerním voskem</t>
  </si>
  <si>
    <t>817932470</t>
  </si>
  <si>
    <t>283</t>
  </si>
  <si>
    <t>773993907</t>
  </si>
  <si>
    <t>Impregnace podlahy z litého teraca</t>
  </si>
  <si>
    <t>190772097</t>
  </si>
  <si>
    <t>284</t>
  </si>
  <si>
    <t>998773102</t>
  </si>
  <si>
    <t>Přesun hmot tonážní pro podlahy teracové lité v objektech v přes 6 do 12 m</t>
  </si>
  <si>
    <t>-1749121200</t>
  </si>
  <si>
    <t>775</t>
  </si>
  <si>
    <t>Podlahy skládané</t>
  </si>
  <si>
    <t>285</t>
  </si>
  <si>
    <t>775121111</t>
  </si>
  <si>
    <t>Vodou ředitelná penetrace savého podkladu skládaných podlah</t>
  </si>
  <si>
    <t>1936204133</t>
  </si>
  <si>
    <t>286</t>
  </si>
  <si>
    <t>775413320</t>
  </si>
  <si>
    <t>Montáž soklíku ze dřeva tvrdého nebo měkkého připevněného vruty s přetmelením</t>
  </si>
  <si>
    <t>1978930272</t>
  </si>
  <si>
    <t>287</t>
  </si>
  <si>
    <t>61418155</t>
  </si>
  <si>
    <t>lišta soklová dřevěná š 15.0 mm, h 60.0 mm</t>
  </si>
  <si>
    <t>934067838</t>
  </si>
  <si>
    <t>P23*1,1</t>
  </si>
  <si>
    <t>P24*1,1</t>
  </si>
  <si>
    <t>P25*1,1</t>
  </si>
  <si>
    <t>288</t>
  </si>
  <si>
    <t>775511810</t>
  </si>
  <si>
    <t>Demontáž podlah vlysových přibíjených s lištami přibíjenými do suti</t>
  </si>
  <si>
    <t>1583902333</t>
  </si>
  <si>
    <t>23,94                                         "207"</t>
  </si>
  <si>
    <t>289</t>
  </si>
  <si>
    <t>775541161</t>
  </si>
  <si>
    <t>Montáž podlah plovoucích ze zaklapávacích vinylových lamel</t>
  </si>
  <si>
    <t>452458184</t>
  </si>
  <si>
    <t>290</t>
  </si>
  <si>
    <t>28411067</t>
  </si>
  <si>
    <t>dílce vinylové plovoucí na P+D, tl 10,0mm, nášlapná vrstva 0,40mm, úprava PUR, zátěž 23/32, otlak 0,03mm, R10, hořlavost Bfl S1, podložka kompozitní</t>
  </si>
  <si>
    <t>1251203313</t>
  </si>
  <si>
    <t>291</t>
  </si>
  <si>
    <t>998775102</t>
  </si>
  <si>
    <t>Přesun hmot tonážní pro podlahy dřevěné v objektech v přes 6 do 12 m</t>
  </si>
  <si>
    <t>-664807754</t>
  </si>
  <si>
    <t>781</t>
  </si>
  <si>
    <t>Dokončovací práce - obklady</t>
  </si>
  <si>
    <t>292</t>
  </si>
  <si>
    <t>781121011</t>
  </si>
  <si>
    <t>Nátěr penetrační na stěnu</t>
  </si>
  <si>
    <t>1570042319</t>
  </si>
  <si>
    <t>293</t>
  </si>
  <si>
    <t>781131112</t>
  </si>
  <si>
    <t>Izolace pod obklad nátěrem nebo stěrkou ve dvou vrstvách</t>
  </si>
  <si>
    <t>-150107628</t>
  </si>
  <si>
    <t>294</t>
  </si>
  <si>
    <t>781473810</t>
  </si>
  <si>
    <t>Demontáž obkladů z obkladaček keramických lepených</t>
  </si>
  <si>
    <t>189512937</t>
  </si>
  <si>
    <t>(0,98+0,1+1,68+1,7)*2*2,0-0,7*2,0                       "208"</t>
  </si>
  <si>
    <t>295</t>
  </si>
  <si>
    <t>781474154</t>
  </si>
  <si>
    <t>Montáž obkladů vnitřních keramických velkoformátových hladkých přes 4 do 6 ks/m2 lepených flexibilním lepidlem</t>
  </si>
  <si>
    <t>254759242</t>
  </si>
  <si>
    <t>(2,445+0,95+1,73+2,145)*2*2,0-0,7*2,0-0,8*2,0   "103"</t>
  </si>
  <si>
    <t>(0,98+1,7+1,68+1,7)*2*2,0-0,7*2,0*3                 "208"</t>
  </si>
  <si>
    <t>296</t>
  </si>
  <si>
    <t>59761443</t>
  </si>
  <si>
    <t>dlažba velkoformátová keramická slinutá hladká do interiéru i exteriéru pro vysoké mechanické namáhání přes 4 do 6ks/m2</t>
  </si>
  <si>
    <t>-775027483</t>
  </si>
  <si>
    <t>fig71*1,15</t>
  </si>
  <si>
    <t>297</t>
  </si>
  <si>
    <t>781474251</t>
  </si>
  <si>
    <t>Montáž obkladů vnitřních keramických listel v do 65 mm lepených flexibilním lepidlem</t>
  </si>
  <si>
    <t>71555430</t>
  </si>
  <si>
    <t>(2,445+0,95+1,73+2,145)*2-0,7-0,8                "103"</t>
  </si>
  <si>
    <t>(0,98+1,7+1,68+1,7)*2-0,7*3                           "208"</t>
  </si>
  <si>
    <t>298</t>
  </si>
  <si>
    <t>-1113242459</t>
  </si>
  <si>
    <t>fig72*1,1</t>
  </si>
  <si>
    <t>299</t>
  </si>
  <si>
    <t>781494111</t>
  </si>
  <si>
    <t>Plastové profily rohové lepené flexibilním lepidlem</t>
  </si>
  <si>
    <t>1060600907</t>
  </si>
  <si>
    <t>2,0*4                                    "103"</t>
  </si>
  <si>
    <t>2,0*4                                    "208"</t>
  </si>
  <si>
    <t>300</t>
  </si>
  <si>
    <t>998781102</t>
  </si>
  <si>
    <t>Přesun hmot tonážní pro obklady keramické v objektech v přes 6 do 12 m</t>
  </si>
  <si>
    <t>-783136493</t>
  </si>
  <si>
    <t>783</t>
  </si>
  <si>
    <t>Dokončovací práce - nátěry</t>
  </si>
  <si>
    <t>301</t>
  </si>
  <si>
    <t>783106805</t>
  </si>
  <si>
    <t>Odstranění nátěrů z truhlářských konstrukcí opálením</t>
  </si>
  <si>
    <t>1875023336</t>
  </si>
  <si>
    <t>1,0*1,3*3*4</t>
  </si>
  <si>
    <t>1,35*2,1*1*2</t>
  </si>
  <si>
    <t>0,5*0,6*1*2</t>
  </si>
  <si>
    <t>0,9*1,2*1*2</t>
  </si>
  <si>
    <t>0,9*1,2*3*4</t>
  </si>
  <si>
    <t>0,8*1,95*1*2</t>
  </si>
  <si>
    <t>0,4*0,8*1*4</t>
  </si>
  <si>
    <t>0,9*1,2*2*4</t>
  </si>
  <si>
    <t>1,0*1,7*1*4</t>
  </si>
  <si>
    <t>0,8*1,0*2*4</t>
  </si>
  <si>
    <t>1,0*1,3*1*4</t>
  </si>
  <si>
    <t>1,0*1,2*2*4</t>
  </si>
  <si>
    <t>0,6*0,7*3*2</t>
  </si>
  <si>
    <t>0,4*0,4*2*2</t>
  </si>
  <si>
    <t>0,5*0,6*2*2</t>
  </si>
  <si>
    <t>1,03*1,9*1*2</t>
  </si>
  <si>
    <t>1,3*2,3*1*2</t>
  </si>
  <si>
    <t>1,0*1,7*2*4</t>
  </si>
  <si>
    <t>1,3*2,8*1*4</t>
  </si>
  <si>
    <t>0,9*1,2*5*4</t>
  </si>
  <si>
    <t>1,05*1,5*3*4</t>
  </si>
  <si>
    <t>Součet                               "okna a dveře - P4"</t>
  </si>
  <si>
    <t>302</t>
  </si>
  <si>
    <t>783113101</t>
  </si>
  <si>
    <t>Jednonásobný napouštěcí syntetický nátěr truhlářských konstrukcí</t>
  </si>
  <si>
    <t>1643994487</t>
  </si>
  <si>
    <t>303</t>
  </si>
  <si>
    <t>783114101</t>
  </si>
  <si>
    <t>Základní jednonásobný syntetický nátěr truhlářských konstrukcí</t>
  </si>
  <si>
    <t>-1964189942</t>
  </si>
  <si>
    <t>304</t>
  </si>
  <si>
    <t>783117101</t>
  </si>
  <si>
    <t>Krycí jednonásobný syntetický nátěr truhlářských konstrukcí</t>
  </si>
  <si>
    <t>-2065456159</t>
  </si>
  <si>
    <t>305</t>
  </si>
  <si>
    <t>783122131</t>
  </si>
  <si>
    <t>Plošné (plné) tmelení truhlářských konstrukcí včetně přebroušení disperzním tmelem</t>
  </si>
  <si>
    <t>-26169459</t>
  </si>
  <si>
    <t>306</t>
  </si>
  <si>
    <t>783206805</t>
  </si>
  <si>
    <t>Odstranění nátěrů z tesařských konstrukcí opálením</t>
  </si>
  <si>
    <t>501655429</t>
  </si>
  <si>
    <t>(7,17+3,4)*3,0</t>
  </si>
  <si>
    <t>(7,17+3,4)*1,0*2                     "zábradlí"</t>
  </si>
  <si>
    <t>Mezisoučet                                      "J"</t>
  </si>
  <si>
    <t>11,0*3,0</t>
  </si>
  <si>
    <t>11,41*5,0/2</t>
  </si>
  <si>
    <t>Mezisoučet                                       "V"</t>
  </si>
  <si>
    <t>(14,73+1,65)*3,0</t>
  </si>
  <si>
    <t>(1,65+14,73+1,65)*0,3</t>
  </si>
  <si>
    <t>14,73*1,65                                   "podhled"</t>
  </si>
  <si>
    <t>Mezisoučet                                        "S"</t>
  </si>
  <si>
    <t>Součet                                             "P5,P6,P7,P17"</t>
  </si>
  <si>
    <t>307</t>
  </si>
  <si>
    <t>783213021</t>
  </si>
  <si>
    <t>Napouštěcí dvojnásobný syntetický biodní nátěr tesařských prvků nezabudovaných do konstrukce</t>
  </si>
  <si>
    <t>1300604139</t>
  </si>
  <si>
    <t>fig31+fig32+fig33+fig34                                        "bednění střechy zvenku"</t>
  </si>
  <si>
    <t>308</t>
  </si>
  <si>
    <t>783213101</t>
  </si>
  <si>
    <t>Napouštěcí jednonásobný syntetický nátěr tesařských konstrukcí zabudovaných do konstrukce</t>
  </si>
  <si>
    <t>32697708</t>
  </si>
  <si>
    <t>309</t>
  </si>
  <si>
    <t>783213121</t>
  </si>
  <si>
    <t>Napouštěcí dvojnásobný syntetický biocidní nátěr tesařských konstrukcí zabudovaných do konstrukce</t>
  </si>
  <si>
    <t>-1133962076</t>
  </si>
  <si>
    <t>fig31+fig32+fig33+fig34                     "bednění střechy zevnitř"</t>
  </si>
  <si>
    <t>(11,0*8+12,0*4+10,0*4+7,0*2)*(0,25+0,25)*2                 "vazné trámy"</t>
  </si>
  <si>
    <t>(7,0+15,0*2+6,5*2)*(0,25+0,25)*2                           "bačkory"</t>
  </si>
  <si>
    <t>(7,0+15,0*2+6,5*2)*(0,20+0,20)*2                           "vaznice"</t>
  </si>
  <si>
    <t>2,0*(5+24+6)*(0,15+0,15)*2                                      "sloupky"</t>
  </si>
  <si>
    <t xml:space="preserve">(5,5*12+4,5*6)*(0,15+0,15)*2                                  "hambálky" </t>
  </si>
  <si>
    <t xml:space="preserve">5,5*12*2*(0,08+0,16)*2                                          "kleštiny" </t>
  </si>
  <si>
    <t xml:space="preserve">(7,5+7,5)*8*(0,14+0,16)*2                                      "krokve"      </t>
  </si>
  <si>
    <t xml:space="preserve">(7,5+8,5)*4*(0,14+0,16)*2                                      "krokve"      </t>
  </si>
  <si>
    <t xml:space="preserve">(7,5+7,5)*4*(0,14+0,16)*2                                      "krokve"      </t>
  </si>
  <si>
    <t xml:space="preserve">(7,5+3,5)*2*(0,14+0,16)*2                                      "krokve"      </t>
  </si>
  <si>
    <t>310</t>
  </si>
  <si>
    <t>783214101</t>
  </si>
  <si>
    <t>Základní jednonásobný syntetický nátěr tesařských konstrukcí</t>
  </si>
  <si>
    <t>-472006490</t>
  </si>
  <si>
    <t>311</t>
  </si>
  <si>
    <t>783217101</t>
  </si>
  <si>
    <t>Krycí jednonásobný syntetický nátěr tesařských konstrukcí</t>
  </si>
  <si>
    <t>747289098</t>
  </si>
  <si>
    <t>312</t>
  </si>
  <si>
    <t>783306805</t>
  </si>
  <si>
    <t>Odstranění nátěru ze zámečnických konstrukcí opálením</t>
  </si>
  <si>
    <t>1023221917</t>
  </si>
  <si>
    <t>4,0*1,0                                                          "z2"</t>
  </si>
  <si>
    <t>1,0*0,5*2                                                      "P11"</t>
  </si>
  <si>
    <t>0,5*0,5+0,8*0,8                                          "P8"</t>
  </si>
  <si>
    <t>313</t>
  </si>
  <si>
    <t>783344201</t>
  </si>
  <si>
    <t>Základní antikorozní jednonásobný polyuretanový nátěr zámečnických konstrukcí</t>
  </si>
  <si>
    <t>1099299875</t>
  </si>
  <si>
    <t>314</t>
  </si>
  <si>
    <t>783347101</t>
  </si>
  <si>
    <t>Krycí jednonásobný polyuretanový nátěr zámečnických konstrukcí</t>
  </si>
  <si>
    <t>-1512383743</t>
  </si>
  <si>
    <t>315</t>
  </si>
  <si>
    <t>783823137</t>
  </si>
  <si>
    <t>Penetrační vápenný nátěr hladkých nebo štukových omítek</t>
  </si>
  <si>
    <t>-4803710</t>
  </si>
  <si>
    <t>316</t>
  </si>
  <si>
    <t>783826615</t>
  </si>
  <si>
    <t>Hydrofobizační transparentní silikonový nátěr omítek stupně členitosti 1 a 2</t>
  </si>
  <si>
    <t>1269122319</t>
  </si>
  <si>
    <t>28,0*0,5                                        "P18"</t>
  </si>
  <si>
    <t>317</t>
  </si>
  <si>
    <t>783827427</t>
  </si>
  <si>
    <t>Krycí dvojnásobný vápenný nátěr omítek stupně členitosti 1 a 2</t>
  </si>
  <si>
    <t>181427217</t>
  </si>
  <si>
    <t>318</t>
  </si>
  <si>
    <t>783963101</t>
  </si>
  <si>
    <t>Napouštěcí jednonásobný olejový nátěr dřevěných podlah</t>
  </si>
  <si>
    <t>282817951</t>
  </si>
  <si>
    <t>319</t>
  </si>
  <si>
    <t>783968211</t>
  </si>
  <si>
    <t>Ochranný dvojnásobný olejový transparentní nátěr dřevěné podlahy</t>
  </si>
  <si>
    <t>-2043917569</t>
  </si>
  <si>
    <t>784</t>
  </si>
  <si>
    <t>Dokončovací práce - malby a tapety</t>
  </si>
  <si>
    <t>320</t>
  </si>
  <si>
    <t>784181011</t>
  </si>
  <si>
    <t>Dvojnásobné pačokování v místnostech v do 3,80 m</t>
  </si>
  <si>
    <t>-186212281</t>
  </si>
  <si>
    <t>fig11+fig12+fig13</t>
  </si>
  <si>
    <t>fig14+fig15+fig16+fig17+fig18</t>
  </si>
  <si>
    <t>321</t>
  </si>
  <si>
    <t>784312021</t>
  </si>
  <si>
    <t>Dvojnásobné bílé vápenné malby v místnostech v do 3,80 m</t>
  </si>
  <si>
    <t>-231852210</t>
  </si>
  <si>
    <t>HZS</t>
  </si>
  <si>
    <t>Hodinové zúčtovací sazby</t>
  </si>
  <si>
    <t>322</t>
  </si>
  <si>
    <t>HZS1292</t>
  </si>
  <si>
    <t>Hodinová zúčtovací sazba stavební dělník</t>
  </si>
  <si>
    <t>hod</t>
  </si>
  <si>
    <t>512</t>
  </si>
  <si>
    <t>-391018977</t>
  </si>
  <si>
    <t>323</t>
  </si>
  <si>
    <t>HZS2491</t>
  </si>
  <si>
    <t>Hodinová zúčtovací sazba dělník zednických výpomocí</t>
  </si>
  <si>
    <t>-600794919</t>
  </si>
  <si>
    <t>S1</t>
  </si>
  <si>
    <t>S2</t>
  </si>
  <si>
    <t>95,5</t>
  </si>
  <si>
    <t>S3</t>
  </si>
  <si>
    <t>S4</t>
  </si>
  <si>
    <t>S5</t>
  </si>
  <si>
    <t>S6</t>
  </si>
  <si>
    <t>S6 - umělá vodící linie</t>
  </si>
  <si>
    <t>S7</t>
  </si>
  <si>
    <t>S7 - obruba slepecké dlažby</t>
  </si>
  <si>
    <t xml:space="preserve">2 - Zpevněné plochy </t>
  </si>
  <si>
    <t>S8</t>
  </si>
  <si>
    <t>S8 - žulové obruby</t>
  </si>
  <si>
    <t>10,5</t>
  </si>
  <si>
    <t>odkopání terénu</t>
  </si>
  <si>
    <t>211,12</t>
  </si>
  <si>
    <t>rýhy do 800 mm</t>
  </si>
  <si>
    <t>8,393</t>
  </si>
  <si>
    <t>rýhy do 2 m</t>
  </si>
  <si>
    <t>fig4</t>
  </si>
  <si>
    <t>hloubení šachet</t>
  </si>
  <si>
    <t>0,792</t>
  </si>
  <si>
    <t>fig5</t>
  </si>
  <si>
    <t>hloubení jámy pro VSO</t>
  </si>
  <si>
    <t>fig6</t>
  </si>
  <si>
    <t>rýha pro kanalizaci</t>
  </si>
  <si>
    <t>fig7</t>
  </si>
  <si>
    <t>rýha pro vodovod</t>
  </si>
  <si>
    <t>10,8</t>
  </si>
  <si>
    <t>bednění stěn altánu fošnami 38/160 mm</t>
  </si>
  <si>
    <t>33,404</t>
  </si>
  <si>
    <t>fig22</t>
  </si>
  <si>
    <t>bednění střech prkny hoblovanými 30 mm</t>
  </si>
  <si>
    <t>38,16</t>
  </si>
  <si>
    <t>fig23</t>
  </si>
  <si>
    <t>podkladní fošna 100/50 - zastřešení</t>
  </si>
  <si>
    <t>4,4</t>
  </si>
  <si>
    <t>kleštiny 50/160</t>
  </si>
  <si>
    <t>25,28</t>
  </si>
  <si>
    <t>sloupky a pozednice 140/140</t>
  </si>
  <si>
    <t>38,24</t>
  </si>
  <si>
    <t>krokve 100/180</t>
  </si>
  <si>
    <t>40,4</t>
  </si>
  <si>
    <t>vaznice 140/180</t>
  </si>
  <si>
    <t>krytina střech</t>
  </si>
  <si>
    <t>42,548</t>
  </si>
  <si>
    <t>fig41</t>
  </si>
  <si>
    <t>omítka vnějších stěn</t>
  </si>
  <si>
    <t>145,24</t>
  </si>
  <si>
    <t>fig20</t>
  </si>
  <si>
    <t>svlaky 140/180 - stěna s plotem</t>
  </si>
  <si>
    <t>23,94</t>
  </si>
  <si>
    <t xml:space="preserve">    5 - Komunikace pozemní</t>
  </si>
  <si>
    <t xml:space="preserve">    8 - Trubní vedení</t>
  </si>
  <si>
    <t xml:space="preserve">    712 - Povlakové krytiny</t>
  </si>
  <si>
    <t xml:space="preserve">    772 - Podlahy z kamene</t>
  </si>
  <si>
    <t xml:space="preserve">    799 - Ostatní</t>
  </si>
  <si>
    <t>122251104</t>
  </si>
  <si>
    <t>Odkopávky a prokopávky nezapažené v hornině třídy těžitelnosti I skupiny 3 objem do 500 m3 strojně</t>
  </si>
  <si>
    <t>-1645172150</t>
  </si>
  <si>
    <t>S1*0,63</t>
  </si>
  <si>
    <t>S2*0,34</t>
  </si>
  <si>
    <t>S3*0,33</t>
  </si>
  <si>
    <t>S4*0,20</t>
  </si>
  <si>
    <t>S5*0,23</t>
  </si>
  <si>
    <t>S6*0,34</t>
  </si>
  <si>
    <t>S7*0,34</t>
  </si>
  <si>
    <t>S8*0,34</t>
  </si>
  <si>
    <t>131251100</t>
  </si>
  <si>
    <t>Hloubení jam nezapažených v hornině třídy těžitelnosti I skupiny 3 objem do 20 m3 strojně</t>
  </si>
  <si>
    <t>710759562</t>
  </si>
  <si>
    <t>2,0*2,0*2,0                                                  "vsakovací objekt VSO 1"</t>
  </si>
  <si>
    <t>fig5*0,50</t>
  </si>
  <si>
    <t>131351100</t>
  </si>
  <si>
    <t>Hloubení jam nezapažených v hornině třídy těžitelnosti II skupiny 4 objem do 20 m3 strojně</t>
  </si>
  <si>
    <t>223379069</t>
  </si>
  <si>
    <t>928017621</t>
  </si>
  <si>
    <t>0,5*0,5*1,1*4</t>
  </si>
  <si>
    <t>1,23*0,5*1,1*2</t>
  </si>
  <si>
    <t>2,7*0,5*1,1*4</t>
  </si>
  <si>
    <t>20,0*0,5*1,0                                   "kanalizace"</t>
  </si>
  <si>
    <t>18,0*0,5*1,2                                    "vodovod"</t>
  </si>
  <si>
    <t>132251251</t>
  </si>
  <si>
    <t>Hloubení rýh nezapažených š do 2000 mm v hornině třídy těžitelnosti I skupiny 3 objem do 20 m3 strojně</t>
  </si>
  <si>
    <t>1560111748</t>
  </si>
  <si>
    <t>10,0*2,0*1,0                              "opěrná zeď"</t>
  </si>
  <si>
    <t xml:space="preserve">Mezisoučet             </t>
  </si>
  <si>
    <t>133251101</t>
  </si>
  <si>
    <t>Hloubení šachet nezapažených v hornině třídy těžitelnosti I skupiny 3 objem do 20 m3</t>
  </si>
  <si>
    <t>-490413955</t>
  </si>
  <si>
    <t>0,4*0,4*1,1*2</t>
  </si>
  <si>
    <t>0,4*0,5*1,1*2</t>
  </si>
  <si>
    <t>2097791975</t>
  </si>
  <si>
    <t>1499073745</t>
  </si>
  <si>
    <t>269,105*10 'Přepočtené koeficientem množství</t>
  </si>
  <si>
    <t>171201231</t>
  </si>
  <si>
    <t>Poplatek za uložení zeminy a kamení na recyklační skládce (skládkovné) kód odpadu 17 05 04</t>
  </si>
  <si>
    <t>1410032215</t>
  </si>
  <si>
    <t>fig1*1,800</t>
  </si>
  <si>
    <t>fig2*1,800</t>
  </si>
  <si>
    <t>fig3*1,800</t>
  </si>
  <si>
    <t>fig4*1,800</t>
  </si>
  <si>
    <t>fig5*1,800</t>
  </si>
  <si>
    <t>fig6*1,800</t>
  </si>
  <si>
    <t>fig7*1,800</t>
  </si>
  <si>
    <t>181311103</t>
  </si>
  <si>
    <t>Rozprostření ornice tl vrstvy do 200 mm v rovině nebo ve svahu do 1:5 ručně</t>
  </si>
  <si>
    <t>57303769</t>
  </si>
  <si>
    <t>10321100</t>
  </si>
  <si>
    <t>zahradní substrát pro výsadbu VL</t>
  </si>
  <si>
    <t>-321352634</t>
  </si>
  <si>
    <t>S5*0,20</t>
  </si>
  <si>
    <t>181351003</t>
  </si>
  <si>
    <t>Rozprostření ornice tl vrstvy do 200 mm pl do 100 m2 v rovině nebo ve svahu do 1:5 strojně</t>
  </si>
  <si>
    <t>-1280358609</t>
  </si>
  <si>
    <t>10364101</t>
  </si>
  <si>
    <t>zemina pro terénní úpravy - ornice</t>
  </si>
  <si>
    <t>-211713427</t>
  </si>
  <si>
    <t>S4*0,10</t>
  </si>
  <si>
    <t>181411131</t>
  </si>
  <si>
    <t>Založení parkového trávníku výsevem pl do 1000 m2 v rovině a ve svahu do 1:5</t>
  </si>
  <si>
    <t>-1023367846</t>
  </si>
  <si>
    <t>00572410</t>
  </si>
  <si>
    <t>osivo směs travní parková</t>
  </si>
  <si>
    <t>kg</t>
  </si>
  <si>
    <t>-1524814404</t>
  </si>
  <si>
    <t>S4*0,03</t>
  </si>
  <si>
    <t>181951112</t>
  </si>
  <si>
    <t>Úprava pláně v hornině třídy těžitelnosti I skupiny 1 až 3 se zhutněním strojně</t>
  </si>
  <si>
    <t>1576185549</t>
  </si>
  <si>
    <t>175,0</t>
  </si>
  <si>
    <t>Mezisoučet                                   "S1"</t>
  </si>
  <si>
    <t>Mezisoučet                                    "S2"</t>
  </si>
  <si>
    <t>55,0</t>
  </si>
  <si>
    <t>Mezisoučet                                    "S3"</t>
  </si>
  <si>
    <t>Mezisoučet                                     "S4"</t>
  </si>
  <si>
    <t>36,0</t>
  </si>
  <si>
    <t>Mezisoučet                                     "S5"</t>
  </si>
  <si>
    <t>20,0*0,4                                       "umělá vodící linie"</t>
  </si>
  <si>
    <t>Mezisoučet                                      "S6"</t>
  </si>
  <si>
    <t>2,0                                                 "obruba slepecké dlažby"</t>
  </si>
  <si>
    <t>Mezisoučet                                      "S7"</t>
  </si>
  <si>
    <t>105,0*0,1                                     "žulové obruby"</t>
  </si>
  <si>
    <t>Mezisoučet                                       "S8"</t>
  </si>
  <si>
    <t>183101315</t>
  </si>
  <si>
    <t>Jamky pro výsadbu s výměnou 100 % půdy zeminy tř 1 až 4 obj přes 0,125 do 0,4 m3 v rovině a svahu do 1:5</t>
  </si>
  <si>
    <t>-1826428249</t>
  </si>
  <si>
    <t>1                                                         "jabloň"</t>
  </si>
  <si>
    <t>10371500</t>
  </si>
  <si>
    <t>substrát pro trávníky VL</t>
  </si>
  <si>
    <t>-1753638823</t>
  </si>
  <si>
    <t>0,40</t>
  </si>
  <si>
    <t>183111311</t>
  </si>
  <si>
    <t>Jamky pro výsadbu s výměnou 100 % půdy zeminy tř 1 až 4 obj do 0,002 m3 v rovině a svahu do 1:5</t>
  </si>
  <si>
    <t>582785186</t>
  </si>
  <si>
    <t>430                            "trvalky"</t>
  </si>
  <si>
    <t>706984594</t>
  </si>
  <si>
    <t>430*0,002                            "trvalky"</t>
  </si>
  <si>
    <t>183211312</t>
  </si>
  <si>
    <t>Výsadba trvalek prostokořenných</t>
  </si>
  <si>
    <t>-670892631</t>
  </si>
  <si>
    <t>430                                          "trvalky"</t>
  </si>
  <si>
    <t>026520241</t>
  </si>
  <si>
    <t>trvalky</t>
  </si>
  <si>
    <t>506525678</t>
  </si>
  <si>
    <t>184102114</t>
  </si>
  <si>
    <t>Výsadba dřeviny s balem D přes 0,4 do 0,5 m do jamky se zalitím v rovině a svahu do 1:5</t>
  </si>
  <si>
    <t>-1062849947</t>
  </si>
  <si>
    <t>026404451</t>
  </si>
  <si>
    <t>jabloň, výška 2,0 m</t>
  </si>
  <si>
    <t>426314836</t>
  </si>
  <si>
    <t>184215132</t>
  </si>
  <si>
    <t>Ukotvení kmene dřevin třemi kůly D do 0,1 m dl přes 1 do 2 m</t>
  </si>
  <si>
    <t>1186527264</t>
  </si>
  <si>
    <t>1                                            "jabloň"</t>
  </si>
  <si>
    <t>60591253</t>
  </si>
  <si>
    <t>kůl vyvazovací dřevěný impregnovaný D 8cm dl 2m</t>
  </si>
  <si>
    <t>314034689</t>
  </si>
  <si>
    <t>1*3                                            "jabloň"</t>
  </si>
  <si>
    <t>184501131</t>
  </si>
  <si>
    <t>Zhotovení obalu z juty ve dvou vrstvách v rovině a svahu do 1:5</t>
  </si>
  <si>
    <t>-684551312</t>
  </si>
  <si>
    <t>184911311</t>
  </si>
  <si>
    <t>Položení mulčovací textilie v rovině a svahu do 1:5</t>
  </si>
  <si>
    <t>331499988</t>
  </si>
  <si>
    <t>69311059</t>
  </si>
  <si>
    <t>geotextilie netkaná separační, ochranná, filtrační, drenážní PP 150g/m2</t>
  </si>
  <si>
    <t>-1913838887</t>
  </si>
  <si>
    <t>S5*1,1</t>
  </si>
  <si>
    <t>184911421</t>
  </si>
  <si>
    <t>Mulčování rostlin kůrou tl do 0,1 m v rovině a svahu do 1:5</t>
  </si>
  <si>
    <t>-89184317</t>
  </si>
  <si>
    <t>10391100</t>
  </si>
  <si>
    <t>kůra mulčovací VL</t>
  </si>
  <si>
    <t>394719298</t>
  </si>
  <si>
    <t>S5*0,05</t>
  </si>
  <si>
    <t>211531111</t>
  </si>
  <si>
    <t>Výplň odvodňovacích žeber nebo trativodů kamenivem hrubým drceným frakce 16 až 63 mm</t>
  </si>
  <si>
    <t>-1206320649</t>
  </si>
  <si>
    <t>2,0*2,0*2,0                             "vsakovací objekt"</t>
  </si>
  <si>
    <t>211971122</t>
  </si>
  <si>
    <t>Zřízení opláštění žeber nebo trativodů geotextilií v rýze nebo zářezu přes 1:2 š přes 2,5 m</t>
  </si>
  <si>
    <t>263021558</t>
  </si>
  <si>
    <t>(2,0+2,0)*2*2,0</t>
  </si>
  <si>
    <t>2,0*2,0*2</t>
  </si>
  <si>
    <t>69311172</t>
  </si>
  <si>
    <t>geotextilie PP s ÚV stabilizací 300g/m2</t>
  </si>
  <si>
    <t>-278358362</t>
  </si>
  <si>
    <t>(2,0+2,0)*2*2,0*1,15</t>
  </si>
  <si>
    <t>2,0*2,0*2*1,15</t>
  </si>
  <si>
    <t>-1996266793</t>
  </si>
  <si>
    <t>1,5*1,5*0,15                    "deska pod stupni"</t>
  </si>
  <si>
    <t>Mezisoučet                           "opěrná stěna"</t>
  </si>
  <si>
    <t>273351121</t>
  </si>
  <si>
    <t>Zřízení bednění základových desek</t>
  </si>
  <si>
    <t>1979610461</t>
  </si>
  <si>
    <t>(1,5+1,5)*0,15                    "deska pod stupni"</t>
  </si>
  <si>
    <t>273351122</t>
  </si>
  <si>
    <t>Odstranění bednění základových desek</t>
  </si>
  <si>
    <t>-1733350275</t>
  </si>
  <si>
    <t>1283796849</t>
  </si>
  <si>
    <t>1,5*1,5*2*4,44*0,001*1,20      "2 x 6/100 x 6/100"</t>
  </si>
  <si>
    <t>274313711</t>
  </si>
  <si>
    <t>Základové pásy z betonu tř. C 20/25</t>
  </si>
  <si>
    <t>-2070186459</t>
  </si>
  <si>
    <t>Mezisoučet                                 "dřevěný altán"</t>
  </si>
  <si>
    <t>(4,4+4,4)*1,0*0,5</t>
  </si>
  <si>
    <t>(0,5+0,5)*0,8*0,5</t>
  </si>
  <si>
    <t>Mezisoučet                                 "opěrná stěna"</t>
  </si>
  <si>
    <t>274351121</t>
  </si>
  <si>
    <t>Zřízení bednění základových pasů rovného</t>
  </si>
  <si>
    <t>-874861654</t>
  </si>
  <si>
    <t>(0,5+0,5)*2*0,3*4</t>
  </si>
  <si>
    <t>(1,23+0,5)*2*0,3*2</t>
  </si>
  <si>
    <t>(2,7+0,5)*2*0,3*4</t>
  </si>
  <si>
    <t>(4,4+1,5+4,4+1,5)*2*0,5</t>
  </si>
  <si>
    <t>274351122</t>
  </si>
  <si>
    <t>Odstranění bednění základových pasů rovného</t>
  </si>
  <si>
    <t>2020394534</t>
  </si>
  <si>
    <t>275313711</t>
  </si>
  <si>
    <t>Základové patky z betonu tř. C 20/25</t>
  </si>
  <si>
    <t>1915760697</t>
  </si>
  <si>
    <t>Mezisoučet                                   "zastřešení"</t>
  </si>
  <si>
    <t>275351121</t>
  </si>
  <si>
    <t>Zřízení bednění základových patek</t>
  </si>
  <si>
    <t>-252672711</t>
  </si>
  <si>
    <t>(0,4+0,4)*2*0,3*2</t>
  </si>
  <si>
    <t>(0,4+0,5)*2*0,3*2</t>
  </si>
  <si>
    <t>275351122</t>
  </si>
  <si>
    <t>Odstranění bednění základových patek</t>
  </si>
  <si>
    <t>707556841</t>
  </si>
  <si>
    <t>279311951</t>
  </si>
  <si>
    <t>Základová zeď z betonu prostého tř. C 20/25</t>
  </si>
  <si>
    <t>-1697017356</t>
  </si>
  <si>
    <t>(4,25+0,85+4,25+0,85)*0,5*2,05</t>
  </si>
  <si>
    <t>Mezisoučet                                    "opěrná stěna betonová"</t>
  </si>
  <si>
    <t>-(4,25+0,85*2+4,25+0,85*2+0,35)*0,15*1,5</t>
  </si>
  <si>
    <t>-(4,25+0,35+4,25-0,15+0,35)*0,15*0,90</t>
  </si>
  <si>
    <t>Mezisoučet                                    "obklad kamenem"</t>
  </si>
  <si>
    <t>279351121</t>
  </si>
  <si>
    <t>Zřízení oboustranného bednění základových zdí</t>
  </si>
  <si>
    <t>1596338314</t>
  </si>
  <si>
    <t>(4,25+1,35+4,25+1,35)*2*2,05</t>
  </si>
  <si>
    <t>279351122</t>
  </si>
  <si>
    <t>Odstranění oboustranného bednění základových zdí</t>
  </si>
  <si>
    <t>613846158</t>
  </si>
  <si>
    <t>279362021</t>
  </si>
  <si>
    <t>Výztuž základových zdí nosných svařovanými sítěmi Kari</t>
  </si>
  <si>
    <t>1967631466</t>
  </si>
  <si>
    <t>16*2,0*3,0*4,44*0,001</t>
  </si>
  <si>
    <t>Mezisoučet                                                 "6/100 x 6/100"</t>
  </si>
  <si>
    <t>311213112</t>
  </si>
  <si>
    <t>Zdivo z nepravidelných kamenů na maltu objem jednoho kamene do 0,02 m3 š spáry přes 4 do 10 mm</t>
  </si>
  <si>
    <t>-1386856592</t>
  </si>
  <si>
    <t>(4,25+0,85*2+4,25+0,85*2+0,35)*0,15*1,5</t>
  </si>
  <si>
    <t>(4,25+0,35+4,25-0,15+0,35)*0,15*0,90</t>
  </si>
  <si>
    <t>Mezisoučet                                                 "obklad stěny kamenem"</t>
  </si>
  <si>
    <t>311213911</t>
  </si>
  <si>
    <t>Příplatek k cenám zdění zdiva z kamene na maltu za jednostranné lícování zdiva</t>
  </si>
  <si>
    <t>-40277684</t>
  </si>
  <si>
    <t>311213921</t>
  </si>
  <si>
    <t>Příplatek k cenám zdění zdiva z kamene na maltu za vytvoření hrany rohu</t>
  </si>
  <si>
    <t>672592725</t>
  </si>
  <si>
    <t>1,5*5</t>
  </si>
  <si>
    <t>0,9*3</t>
  </si>
  <si>
    <t>3161210011</t>
  </si>
  <si>
    <t>Montáž krycí zákrytové desky</t>
  </si>
  <si>
    <t>-610774232</t>
  </si>
  <si>
    <t>(4,35+0,85+0,85+4,35)*0,6</t>
  </si>
  <si>
    <t>58381139</t>
  </si>
  <si>
    <t>deska dlažební broušená žula 600x600mm tl 50mm</t>
  </si>
  <si>
    <t>489804179</t>
  </si>
  <si>
    <t>(4,35+0,85+0,85+4,35)*0,6*1,1</t>
  </si>
  <si>
    <t>434311115</t>
  </si>
  <si>
    <t>Schodišťové stupně dusané na terén z betonu tř. C 20/25 bez potěru</t>
  </si>
  <si>
    <t>1837415836</t>
  </si>
  <si>
    <t>1,5*4</t>
  </si>
  <si>
    <t>Mezisoučet                          "opěrná stěna"</t>
  </si>
  <si>
    <t>434351141</t>
  </si>
  <si>
    <t>Zřízení bednění stupňů přímočarých schodišť</t>
  </si>
  <si>
    <t>1445579046</t>
  </si>
  <si>
    <t>1,5*4*0,5</t>
  </si>
  <si>
    <t>434351142</t>
  </si>
  <si>
    <t>Odstranění bednění stupňů přímočarých schodišť</t>
  </si>
  <si>
    <t>1573869016</t>
  </si>
  <si>
    <t>Komunikace pozemní</t>
  </si>
  <si>
    <t>564231011</t>
  </si>
  <si>
    <t>Podklad nebo podsyp ze štěrkopísku ŠP plochy do 100 m2 tl 100 mm</t>
  </si>
  <si>
    <t>-400793579</t>
  </si>
  <si>
    <t>564710001</t>
  </si>
  <si>
    <t>Podklad z kameniva hrubého drceného vel. 8-16 mm plochy do 100 m2 tl 50 mm</t>
  </si>
  <si>
    <t>-185016026</t>
  </si>
  <si>
    <t>564730001</t>
  </si>
  <si>
    <t>Podklad z kameniva hrubého drceného vel. 8-16 mm plochy do 100 m2 tl 100 mm</t>
  </si>
  <si>
    <t>-454951332</t>
  </si>
  <si>
    <t>564730101</t>
  </si>
  <si>
    <t>Podklad z kameniva hrubého drceného vel. 16-32 mm plochy do 100 m2 tl 100 mm</t>
  </si>
  <si>
    <t>1800887591</t>
  </si>
  <si>
    <t>564760101</t>
  </si>
  <si>
    <t>Podklad z kameniva hrubého drceného vel. 16-32 mm plochy do 100 m2 tl 200 mm</t>
  </si>
  <si>
    <t>532821103</t>
  </si>
  <si>
    <t>564761101</t>
  </si>
  <si>
    <t>Podklad z kameniva hrubého drceného vel. 32-63 mm plochy do 100 m2 tl 200 mm</t>
  </si>
  <si>
    <t>1789351457</t>
  </si>
  <si>
    <t>591211111</t>
  </si>
  <si>
    <t>Kladení dlažby z kostek drobných z kamene do lože z kameniva těženého tl 50 mm</t>
  </si>
  <si>
    <t>-1149434359</t>
  </si>
  <si>
    <t>58381007</t>
  </si>
  <si>
    <t>kostka štípaná dlažební žula drobná 8/10</t>
  </si>
  <si>
    <t>-1089226855</t>
  </si>
  <si>
    <t>S1*1,02</t>
  </si>
  <si>
    <t>591411111</t>
  </si>
  <si>
    <t>Kladení dlažby z mozaiky jednobarevné komunikací pro pěší lože z kameniva</t>
  </si>
  <si>
    <t>-492000235</t>
  </si>
  <si>
    <t>58381004</t>
  </si>
  <si>
    <t>kostka štípaná dlažební mozaika žula 4/6 tř 1</t>
  </si>
  <si>
    <t>2025133585</t>
  </si>
  <si>
    <t>S2*1,02</t>
  </si>
  <si>
    <t>596811220</t>
  </si>
  <si>
    <t>Kladení betonové dlažby komunikací pro pěší do lože z kameniva velikosti přes 0,09 do 0,25 m2 pl do 50 m2</t>
  </si>
  <si>
    <t>-1387283264</t>
  </si>
  <si>
    <t>583811341</t>
  </si>
  <si>
    <t>deska dlažební broušená žula 500x200mm tl 50mm</t>
  </si>
  <si>
    <t>-1755661101</t>
  </si>
  <si>
    <t>S3*1,03</t>
  </si>
  <si>
    <t>583811271</t>
  </si>
  <si>
    <t>dlažba z polymerbetonu 400x400mm tl 28 mm s podélnými drážkami</t>
  </si>
  <si>
    <t>2050702463</t>
  </si>
  <si>
    <t>S6*1,05</t>
  </si>
  <si>
    <t>583811321</t>
  </si>
  <si>
    <t>deska dlažební broušená žula 500x250mm tl 30mm</t>
  </si>
  <si>
    <t>1722564148</t>
  </si>
  <si>
    <t>S7*1,05</t>
  </si>
  <si>
    <t>596991111</t>
  </si>
  <si>
    <t>Řezání betonové, kameninové a kamenné dlažby do oblouku tl do 60 mm</t>
  </si>
  <si>
    <t>978974914</t>
  </si>
  <si>
    <t>4,0                                     "S3"</t>
  </si>
  <si>
    <t>2,0*2                                 "S6"</t>
  </si>
  <si>
    <t>1,0*2                                  "S7"</t>
  </si>
  <si>
    <t>622131151</t>
  </si>
  <si>
    <t>Sanační postřik vnějších stěn nanášený celoplošně ručně</t>
  </si>
  <si>
    <t>1784226817</t>
  </si>
  <si>
    <t>(0,5+4,82+7,0+0,5+7,5+5,35)*2,0            "stěna s mapou"</t>
  </si>
  <si>
    <t>(3,15+11,85+0,75+11,76+3,04+0,75)*3,0        "altán"</t>
  </si>
  <si>
    <t>622324411</t>
  </si>
  <si>
    <t>Sanační podkladní omítka vnějších stěn nanášená ručně</t>
  </si>
  <si>
    <t>1353976598</t>
  </si>
  <si>
    <t>622325121</t>
  </si>
  <si>
    <t>Sanační jádrová omítka vnějších stěn nanášená ručně</t>
  </si>
  <si>
    <t>807141026</t>
  </si>
  <si>
    <t>622328231</t>
  </si>
  <si>
    <t>Potažení vnějších stěn sanačním štukem tloušťky do 3 mm</t>
  </si>
  <si>
    <t>1977814775</t>
  </si>
  <si>
    <t>6299952152</t>
  </si>
  <si>
    <t>Očištění vnějších ploch, zpevnění kamene organokřemičitanovým nátěrem</t>
  </si>
  <si>
    <t>-677351577</t>
  </si>
  <si>
    <t>(0,1+7,5+0,1+4,8)*0,7         "zákrytová deska - stěna s geologickou mapou"</t>
  </si>
  <si>
    <t>(3,15+11,85)*0,7             "zákrytová deska - altán"</t>
  </si>
  <si>
    <t>12,72*(0,6+0,3+0,6)         "sokl - stěna s plotem"</t>
  </si>
  <si>
    <t>1,5*5*(0,15+0,15)*2         "sloupky - stěna s plotem"</t>
  </si>
  <si>
    <t>Trubní vedení</t>
  </si>
  <si>
    <t>894812311</t>
  </si>
  <si>
    <t>Revizní a čistící šachta z PP typ DN 600/160 šachtové dno průtočné</t>
  </si>
  <si>
    <t>2006818476</t>
  </si>
  <si>
    <t>894812331</t>
  </si>
  <si>
    <t>Revizní a čistící šachta z PP DN 600 šachtová roura korugovaná světlé hloubky 1000 mm</t>
  </si>
  <si>
    <t>-1403299274</t>
  </si>
  <si>
    <t>894812359</t>
  </si>
  <si>
    <t>Revizní a čistící šachta z PP DN 600 poklop litinový pro třídu zatížení B125 s plastovým konusem</t>
  </si>
  <si>
    <t>-104146874</t>
  </si>
  <si>
    <t>916241213</t>
  </si>
  <si>
    <t>Osazení obrubníku kamenného stojatého s boční opěrou do lože z betonu prostého</t>
  </si>
  <si>
    <t>-1153980365</t>
  </si>
  <si>
    <t>105,0                                      "S8"</t>
  </si>
  <si>
    <t>58380203</t>
  </si>
  <si>
    <t>krajník kamenný žulový silniční 180x200x300-800mm</t>
  </si>
  <si>
    <t>-262252340</t>
  </si>
  <si>
    <t>105,0*1,02                                      "S8"</t>
  </si>
  <si>
    <t>935113111</t>
  </si>
  <si>
    <t>Osazení odvodňovacího polymerbetonového žlabu s krycím roštem šířky do 200 mm</t>
  </si>
  <si>
    <t>-562467757</t>
  </si>
  <si>
    <t>10,0+6,0</t>
  </si>
  <si>
    <t>592270061</t>
  </si>
  <si>
    <t>žlab odvodňovací z polymerbetonu se spádem dna 0,5% 130x155/160mm včetně roštu</t>
  </si>
  <si>
    <t>-1557097462</t>
  </si>
  <si>
    <t>936124113</t>
  </si>
  <si>
    <t>Montáž lavičky stabilní kotvené šrouby na pevný podklad</t>
  </si>
  <si>
    <t>413148196</t>
  </si>
  <si>
    <t>6                                   "lavičky"</t>
  </si>
  <si>
    <t>2                                     "stoly"</t>
  </si>
  <si>
    <t>749101001</t>
  </si>
  <si>
    <t>lavička bez opěradla  konstrukce-kov, sedák-dřevo</t>
  </si>
  <si>
    <t>1061746160</t>
  </si>
  <si>
    <t>749101002</t>
  </si>
  <si>
    <t>stoly zahradní</t>
  </si>
  <si>
    <t>-787614658</t>
  </si>
  <si>
    <t>9361743111</t>
  </si>
  <si>
    <t>Montáž stojanu na kola  kotevními šrouby na pevný podklad</t>
  </si>
  <si>
    <t>-309181371</t>
  </si>
  <si>
    <t>749101551</t>
  </si>
  <si>
    <t>stojan na 1 kolo jednostranný</t>
  </si>
  <si>
    <t>-2024151088</t>
  </si>
  <si>
    <t>953961113</t>
  </si>
  <si>
    <t>Kotvy chemickým tmelem M 12 hl 110 mm do betonu, ŽB nebo kamene s vyvrtáním otvoru</t>
  </si>
  <si>
    <t>1431760907</t>
  </si>
  <si>
    <t>11*2+8*2                                         "altán"</t>
  </si>
  <si>
    <t xml:space="preserve">3*4+2*2                                          "stěna s plotem"  </t>
  </si>
  <si>
    <t>953961114</t>
  </si>
  <si>
    <t>Kotvy chemickým tmelem M 16 hl 125 mm do betonu, ŽB nebo kamene s vyvrtáním otvoru</t>
  </si>
  <si>
    <t>273870533</t>
  </si>
  <si>
    <t>4*2+3*2+3*2                            "zastřešení"</t>
  </si>
  <si>
    <t>1542258237</t>
  </si>
  <si>
    <t>997221551</t>
  </si>
  <si>
    <t>Vodorovná doprava suti ze sypkých materiálů do 1 km</t>
  </si>
  <si>
    <t>1962462758</t>
  </si>
  <si>
    <t>997221559</t>
  </si>
  <si>
    <t>Příplatek ZKD 1 km u vodorovné dopravy suti ze sypkých materiálů</t>
  </si>
  <si>
    <t>465150777</t>
  </si>
  <si>
    <t>8,826*19 'Přepočtené koeficientem množství</t>
  </si>
  <si>
    <t>997221873</t>
  </si>
  <si>
    <t>Poplatek za uložení stavebního odpadu na recyklační skládce (skládkovné) zeminy a kamení zatříděného do Katalogu odpadů pod kódem 17 05 04</t>
  </si>
  <si>
    <t>-989285982</t>
  </si>
  <si>
    <t>998223011</t>
  </si>
  <si>
    <t>Přesun hmot pro pozemní komunikace s krytem dlážděným</t>
  </si>
  <si>
    <t>-1809820461</t>
  </si>
  <si>
    <t>712</t>
  </si>
  <si>
    <t>Povlakové krytiny</t>
  </si>
  <si>
    <t>712741559</t>
  </si>
  <si>
    <t>Provedení povlakové krytiny střech zesílením pásy přitavením NAIP š 330 mm</t>
  </si>
  <si>
    <t>833663713</t>
  </si>
  <si>
    <t>10,0                       "podklad pozednice - altán"</t>
  </si>
  <si>
    <t>62855001</t>
  </si>
  <si>
    <t>pás asfaltový natavitelný modifikovaný SBS tl 4,0mm s vložkou z polyesterové rohože a spalitelnou PE fólií nebo jemnozrnným minerálním posypem na horním povrchu</t>
  </si>
  <si>
    <t>-98596335</t>
  </si>
  <si>
    <t>10,0*0,3*1,20                       "podklad pozednice - altán"</t>
  </si>
  <si>
    <t>998712101</t>
  </si>
  <si>
    <t>Přesun hmot tonážní tonážní pro krytiny povlakové v objektech v do 6 m</t>
  </si>
  <si>
    <t>2124597526</t>
  </si>
  <si>
    <t>762081150</t>
  </si>
  <si>
    <t>Hoblování hraněného řeziva ve staveništní dílně</t>
  </si>
  <si>
    <t>-1621833656</t>
  </si>
  <si>
    <t>fig20*0,14*0,18</t>
  </si>
  <si>
    <t>fig21*0,038</t>
  </si>
  <si>
    <t>fig22*0,032</t>
  </si>
  <si>
    <t>fig23*0,10*0,05</t>
  </si>
  <si>
    <t>fig24*0,05*0,16</t>
  </si>
  <si>
    <t>fig25*0,14*0,14</t>
  </si>
  <si>
    <t>fig26*0,10*0,18</t>
  </si>
  <si>
    <t>fig27*0,14*0,18</t>
  </si>
  <si>
    <t>762083122</t>
  </si>
  <si>
    <t>Impregnace řeziva proti dřevokaznému hmyzu, houbám a plísním máčením třída ohrožení 3 a 4</t>
  </si>
  <si>
    <t>-43867343</t>
  </si>
  <si>
    <t>762085103</t>
  </si>
  <si>
    <t>Montáž kotevních želez, příložek, patek nebo táhel</t>
  </si>
  <si>
    <t>-332219340</t>
  </si>
  <si>
    <t>8                                           "altán"</t>
  </si>
  <si>
    <t xml:space="preserve">4                                           "zastřešení"  </t>
  </si>
  <si>
    <t>553999003</t>
  </si>
  <si>
    <t>kotvení sloupků</t>
  </si>
  <si>
    <t>328318266</t>
  </si>
  <si>
    <t>1657306380</t>
  </si>
  <si>
    <t>10*2</t>
  </si>
  <si>
    <t>1632113210</t>
  </si>
  <si>
    <t>762112130</t>
  </si>
  <si>
    <t>Montáž tesařských stěn na hladko z hraněného řeziva průřezové pl přes 224 do 288 cm2</t>
  </si>
  <si>
    <t>-276318001</t>
  </si>
  <si>
    <t>3,85*2+3,35*2+2,6*2+2,17*2                   "140/180 - svlaky"</t>
  </si>
  <si>
    <t>Mezisoučet                                      "stěna s plotem"</t>
  </si>
  <si>
    <t>762134122</t>
  </si>
  <si>
    <t>Montáž bednění stěn z hoblovaných fošen na sraz tl do 60 mm</t>
  </si>
  <si>
    <t>87631014</t>
  </si>
  <si>
    <t>(2,75+2,9+2,75-1,6)*2,2                     "fošny 38/160 mm - altán"</t>
  </si>
  <si>
    <t>12,72*1,45                                               "fošny 38/200 mm - stěna s plotem"</t>
  </si>
  <si>
    <t>762195000</t>
  </si>
  <si>
    <t>Spojovací prostředky pro montáž stěn, příček, bednění stěn</t>
  </si>
  <si>
    <t>2134393460</t>
  </si>
  <si>
    <t>1023080317</t>
  </si>
  <si>
    <t>fig21*0,038*1,1</t>
  </si>
  <si>
    <t>762341250</t>
  </si>
  <si>
    <t>Montáž bednění střech rovných a šikmých sklonu do 60° z hoblovaných prken</t>
  </si>
  <si>
    <t>-1030834256</t>
  </si>
  <si>
    <t>10,0*3,2                                 "bednění 30 mm - altán"</t>
  </si>
  <si>
    <t>2,2*2,8                                    "bednění 30 mm - zastřešení"</t>
  </si>
  <si>
    <t>1423832804</t>
  </si>
  <si>
    <t>2,2*2                                         "50/100 - podkladní fošna"</t>
  </si>
  <si>
    <t>210958579</t>
  </si>
  <si>
    <t>199501125</t>
  </si>
  <si>
    <t>fig22*0,032*1,1</t>
  </si>
  <si>
    <t>1112313744</t>
  </si>
  <si>
    <t>fig23*0,10*0,05*1,1</t>
  </si>
  <si>
    <t>762713111</t>
  </si>
  <si>
    <t>Montáž prostorové vázané kce z hoblovaného řeziva průřezové pl do 120 cm2</t>
  </si>
  <si>
    <t>934773564</t>
  </si>
  <si>
    <t>3,16*8                                      "50/160 - kleštiny"</t>
  </si>
  <si>
    <t>762713121</t>
  </si>
  <si>
    <t>Montáž prostorové vázané kce z hoblovaného řeziva průřezové pl přes 120 do 224 cm2</t>
  </si>
  <si>
    <t>-1775803042</t>
  </si>
  <si>
    <t>2,05*8+0,46*4+10,0                       "140/140 - sloupky"</t>
  </si>
  <si>
    <t>10,0                                                     "140/140 - pozednice"</t>
  </si>
  <si>
    <t>3,2*10                                            "100/180 - krokve - altán"</t>
  </si>
  <si>
    <t>2,8*3                                              "100/180 - krokve - zastřešení"</t>
  </si>
  <si>
    <t>762713131</t>
  </si>
  <si>
    <t>Montáž prostorové vázané kce z hoblovaného řeziva průřezové pl přes 224 do 288 cm2</t>
  </si>
  <si>
    <t>-1016828246</t>
  </si>
  <si>
    <t>10,0*2                                   "140/180 - vaznice"</t>
  </si>
  <si>
    <t>762795000</t>
  </si>
  <si>
    <t>Spojovací prostředky pro montáž prostorových vázaných kcí</t>
  </si>
  <si>
    <t>828509600</t>
  </si>
  <si>
    <t>1327105010</t>
  </si>
  <si>
    <t>fig24*0,05*0,16*1,1</t>
  </si>
  <si>
    <t>482714219</t>
  </si>
  <si>
    <t>fig25*0,14*0,14*1,1</t>
  </si>
  <si>
    <t>fig26*0,10*0,18*1,1</t>
  </si>
  <si>
    <t>900945824</t>
  </si>
  <si>
    <t>fig27*0,14*0,18*1,1</t>
  </si>
  <si>
    <t>998762101</t>
  </si>
  <si>
    <t>Přesun hmot tonážní pro kce tesařské v objektech v do 6 m</t>
  </si>
  <si>
    <t>-203710412</t>
  </si>
  <si>
    <t>764021404</t>
  </si>
  <si>
    <t>Podkladní plech z Al plechu rš 330 mm</t>
  </si>
  <si>
    <t>-1578168553</t>
  </si>
  <si>
    <t>2,2                                      "zastřešení"</t>
  </si>
  <si>
    <t>10,05                                       "altán"</t>
  </si>
  <si>
    <t>764021423</t>
  </si>
  <si>
    <t>Dilatační připojovací lišta z Al plechu včetně tmelení rš 150 mm</t>
  </si>
  <si>
    <t>1467378352</t>
  </si>
  <si>
    <t>2,8+2,2+2,8                        "zastřešení"</t>
  </si>
  <si>
    <t>10,05                                        "altán"</t>
  </si>
  <si>
    <t>-1932890628</t>
  </si>
  <si>
    <t>10,05*(3,2+0,1+0,15)                                                     "altán"</t>
  </si>
  <si>
    <t>(2,2+0,15*2)*(2,9+0,1+0,15)                                    "zastřešení"</t>
  </si>
  <si>
    <t>72535862</t>
  </si>
  <si>
    <t>3,2*2                               "altán"</t>
  </si>
  <si>
    <t>764326424</t>
  </si>
  <si>
    <t>Lemování ventilačních nástavců z Al plechu na skládané krytině D přes 150 do 200 mm</t>
  </si>
  <si>
    <t>2038213608</t>
  </si>
  <si>
    <t>1                                           "zastřešení"</t>
  </si>
  <si>
    <t>-351550532</t>
  </si>
  <si>
    <t>10,1                                         "altán"</t>
  </si>
  <si>
    <t>1223297550</t>
  </si>
  <si>
    <t>1                                         "altán"</t>
  </si>
  <si>
    <t>-275953957</t>
  </si>
  <si>
    <t>3,0                                          "altán"</t>
  </si>
  <si>
    <t>998764101</t>
  </si>
  <si>
    <t>Přesun hmot tonážní pro konstrukce klempířské v objektech v do 6 m</t>
  </si>
  <si>
    <t>1799791170</t>
  </si>
  <si>
    <t>-322786634</t>
  </si>
  <si>
    <t xml:space="preserve">pás podkladní tl 1,5mm </t>
  </si>
  <si>
    <t>518466850</t>
  </si>
  <si>
    <t>fig31*1,1</t>
  </si>
  <si>
    <t>998765101</t>
  </si>
  <si>
    <t>Přesun hmot tonážní pro krytiny skládané v objektech v do 6 m</t>
  </si>
  <si>
    <t>436134561</t>
  </si>
  <si>
    <t>766698111</t>
  </si>
  <si>
    <t>Montáž truhlářských vrat garážových otvíravých do zárubně do 6 m2</t>
  </si>
  <si>
    <t>912263391</t>
  </si>
  <si>
    <t>1                                           "vrata - altán"</t>
  </si>
  <si>
    <t>611730001</t>
  </si>
  <si>
    <t>vrata dřevěná dvoukřídlá 1,6x2,1 m včetně nátěru</t>
  </si>
  <si>
    <t>-1159463428</t>
  </si>
  <si>
    <t>7666992111</t>
  </si>
  <si>
    <t>Montáž laviček š do 500 mm</t>
  </si>
  <si>
    <t>285011015</t>
  </si>
  <si>
    <t>1,8*2                                 "lavičky u opěrné zdi"</t>
  </si>
  <si>
    <t>605110221</t>
  </si>
  <si>
    <t>lavička z hoblovaných fošen včetně nátěru</t>
  </si>
  <si>
    <t>-1715385665</t>
  </si>
  <si>
    <t>998766101</t>
  </si>
  <si>
    <t>Přesun hmot tonážní pro kce truhlářské v objektech v do 6 m</t>
  </si>
  <si>
    <t>-1862048536</t>
  </si>
  <si>
    <t>767995117</t>
  </si>
  <si>
    <t>Montáž atypických zámečnických konstrukcí hm přes 250 do 500 kg</t>
  </si>
  <si>
    <t>1663613138</t>
  </si>
  <si>
    <t>(2,88+2,2+2,88+3,20+2,2+3,20)*17,02             "jekl 100/100/6"</t>
  </si>
  <si>
    <t>(0,25*0,25*2+0,35*0,25*2)*0,01*7850                "plech P10"</t>
  </si>
  <si>
    <t>130,0                                                             "ocelová branka"</t>
  </si>
  <si>
    <t>Mezisoučet                                                 "zastřešení"</t>
  </si>
  <si>
    <t>8*0,15*0,30*0,01*7850              "plech P10"</t>
  </si>
  <si>
    <t>8*0,25*16,0                                         "U 140"</t>
  </si>
  <si>
    <t>Mezisoučet                                     "stěna s plotem"</t>
  </si>
  <si>
    <t>14550302</t>
  </si>
  <si>
    <t>profil ocelový svařovaný jakost S235 průřez čtvercový 100x100x6mm</t>
  </si>
  <si>
    <t>583463291</t>
  </si>
  <si>
    <t>(2,88+2,2+2,88+3,20+2,2+3,20)*17,02*0,001*1,1           "jekl 100/100/6"</t>
  </si>
  <si>
    <t>13611228</t>
  </si>
  <si>
    <t>plech ocelový hladký jakost S235JR tl 10mm tabule</t>
  </si>
  <si>
    <t>1759999158</t>
  </si>
  <si>
    <t>(0,25*0,25*2+0,35*0,25*2)*0,01*7,850*1,1      "plech P10"</t>
  </si>
  <si>
    <t>5539990111</t>
  </si>
  <si>
    <t>zámečnické konstrukce - ocelová branka</t>
  </si>
  <si>
    <t>1636445110</t>
  </si>
  <si>
    <t>130,0                                              "ocelová branka"</t>
  </si>
  <si>
    <t>13010820</t>
  </si>
  <si>
    <t>ocel profilová jakost S235JR (11 375) průřez U (UPN) 140</t>
  </si>
  <si>
    <t>-1128875468</t>
  </si>
  <si>
    <t>8*0,25*16,0*0,001*1,1                                         "U 140"</t>
  </si>
  <si>
    <t>445987656</t>
  </si>
  <si>
    <t>8*0,15*0,30*0,01*7,850*1,1              "plech P10"</t>
  </si>
  <si>
    <t>553999013</t>
  </si>
  <si>
    <t>žárové zinkování</t>
  </si>
  <si>
    <t>1719651020</t>
  </si>
  <si>
    <t>998767101</t>
  </si>
  <si>
    <t>Přesun hmot tonážní pro zámečnické konstrukce v objektech v do 6 m</t>
  </si>
  <si>
    <t>2077595177</t>
  </si>
  <si>
    <t>772</t>
  </si>
  <si>
    <t>Podlahy z kamene</t>
  </si>
  <si>
    <t>772231303</t>
  </si>
  <si>
    <t>Montáž obkladu stupňů deskami kladenými do malty z kamene tvrdého tl přes 30 do 50 mm</t>
  </si>
  <si>
    <t>67571814</t>
  </si>
  <si>
    <t>58387623</t>
  </si>
  <si>
    <t>nástupnice tryskaná žula š 350mm tl 50mm</t>
  </si>
  <si>
    <t>434773284</t>
  </si>
  <si>
    <t>1,5*4*1,05</t>
  </si>
  <si>
    <t>772231413</t>
  </si>
  <si>
    <t>Montáž obkladu stupňů deskami podstupnicovými kladenými do malty z kamene tvrdého tl do 30 mm</t>
  </si>
  <si>
    <t>197113631</t>
  </si>
  <si>
    <t>58386632</t>
  </si>
  <si>
    <t>podstupnice tryskaná žula tl 30mm</t>
  </si>
  <si>
    <t>-665676225</t>
  </si>
  <si>
    <t>998772101</t>
  </si>
  <si>
    <t>Přesun hmot tonážní pro podlahy z kamene v objektech v do 6 m</t>
  </si>
  <si>
    <t>1620502618</t>
  </si>
  <si>
    <t>783268111</t>
  </si>
  <si>
    <t>Lazurovací dvojnásobný olejový nátěr tesařských konstrukcí</t>
  </si>
  <si>
    <t>1201883019</t>
  </si>
  <si>
    <t>fig20*(0,14+0,18)*2</t>
  </si>
  <si>
    <t>fig21*2</t>
  </si>
  <si>
    <t>fig22*2</t>
  </si>
  <si>
    <t>fig23*(0,10+0,05)*2</t>
  </si>
  <si>
    <t>fig24*(0,05+0,16)*2</t>
  </si>
  <si>
    <t>fig25*(0,14+0,14)*2</t>
  </si>
  <si>
    <t>fig26*(0,10+0,18)*2</t>
  </si>
  <si>
    <t>fig27*(0,14+0,18)*2</t>
  </si>
  <si>
    <t>-341240243</t>
  </si>
  <si>
    <t>2062073815</t>
  </si>
  <si>
    <t>-81678053</t>
  </si>
  <si>
    <t>799</t>
  </si>
  <si>
    <t>Ostatní</t>
  </si>
  <si>
    <t>999999141</t>
  </si>
  <si>
    <t>M+D geologická mapa Krkonoš</t>
  </si>
  <si>
    <t>1925658976</t>
  </si>
  <si>
    <t>999999142</t>
  </si>
  <si>
    <t>Venkovní kovový stůl o průměru 1,2 m</t>
  </si>
  <si>
    <t>-1477981228</t>
  </si>
  <si>
    <t>999999143</t>
  </si>
  <si>
    <t>Venkovní kovové stohovatelné křeslo</t>
  </si>
  <si>
    <t>-2069355308</t>
  </si>
  <si>
    <t>3 - Rozvod plynu</t>
  </si>
  <si>
    <t xml:space="preserve"> </t>
  </si>
  <si>
    <t xml:space="preserve">    723 - Zdravotechnika - vnitřní plynovod</t>
  </si>
  <si>
    <t>723</t>
  </si>
  <si>
    <t>Zdravotechnika - vnitřní plynovod</t>
  </si>
  <si>
    <t>723120804</t>
  </si>
  <si>
    <t>Demontáž potrubí svařovaného z ocelových trubek závitových do DN 25</t>
  </si>
  <si>
    <t>CS ÚRS 2023 01</t>
  </si>
  <si>
    <t>723150366</t>
  </si>
  <si>
    <t>Potrubí z ocelových trubek hladkých černých spojovaných chráničky Ø 44,5/3,2</t>
  </si>
  <si>
    <t>723160204</t>
  </si>
  <si>
    <t>Přípojky k plynoměrům spojované na závit bez ochozu G 1"</t>
  </si>
  <si>
    <t>soubor</t>
  </si>
  <si>
    <t>723160334</t>
  </si>
  <si>
    <t>Přípojky k plynoměrům rozpěrky přípojek G 1"</t>
  </si>
  <si>
    <t>723181024</t>
  </si>
  <si>
    <t>Potrubí z měděných trubek tvrdých, spojovaných lisováním Ø 28/1,5</t>
  </si>
  <si>
    <t>723190105</t>
  </si>
  <si>
    <t>Přípojky plynovodní ke spotřebičům z hadic nerezových vnitřní závit G 1/2" FF, délky 100 cm</t>
  </si>
  <si>
    <t>723190252</t>
  </si>
  <si>
    <t>Přípojky plynovodní ke strojům a zařízením z trubek vyvedení a upevnění plynovodních výpustek na potrubí DN 20</t>
  </si>
  <si>
    <t>723190901</t>
  </si>
  <si>
    <t>Opravy plynovodního potrubí uzavření nebo otevření potrubí</t>
  </si>
  <si>
    <t>723190907</t>
  </si>
  <si>
    <t>Opravy plynovodního potrubí odvzdušnění a napuštění potrubí</t>
  </si>
  <si>
    <t>723190914</t>
  </si>
  <si>
    <t>Opravy plynovodního potrubí navaření odbočky na potrubí DN 25</t>
  </si>
  <si>
    <t>723230104</t>
  </si>
  <si>
    <t>Armatury se dvěma závity s protipožární armaturou PN 5 kulové uzávěry přímé závity vnitřní G 1" FF</t>
  </si>
  <si>
    <t>723231164</t>
  </si>
  <si>
    <t>Armatury se dvěma závity kohouty kulové PN 42 do 185°C plnoprůtokové vnitřní závit těžká řada G 1"</t>
  </si>
  <si>
    <t>998723101</t>
  </si>
  <si>
    <t>Přesun hmot pro vnitřní plynovod stanovený z hmotnosti přesunovaného materiálu vodorovná dopravní vzdálenost do 50 m v objektech výšky do 6 m</t>
  </si>
  <si>
    <t>HZS2212</t>
  </si>
  <si>
    <t>Hodinové zúčtovací sazby profesí PSV provádění stavebních instalací instalatér odborný</t>
  </si>
  <si>
    <t>262144</t>
  </si>
  <si>
    <t>HZS4212</t>
  </si>
  <si>
    <t>Hodinové zúčtovací sazby ostatních profesí revizní a kontrolní činnost revizní technik specialista</t>
  </si>
  <si>
    <t>4 -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</si>
  <si>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</si>
  <si>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</si>
  <si>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</si>
  <si>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</si>
  <si>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</si>
  <si>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731</t>
  </si>
  <si>
    <t>Ústřední vytápění - kotelny</t>
  </si>
  <si>
    <t>731244004</t>
  </si>
  <si>
    <t>Kotle ocelové teplovodní plynové závěsné kondenzační pro vytápění 2,65-24,9 kW</t>
  </si>
  <si>
    <t>731810302</t>
  </si>
  <si>
    <t>Nucené odtahy spalin od kondenzačních kotlů soustředným potrubím vedeným vodorovně ke komínové šachtě, průměru 80/125 mm</t>
  </si>
  <si>
    <t>731810342</t>
  </si>
  <si>
    <t>Nucené odtahy spalin od kondenzačních kotlů prodloužení soustředného potrubí, průměru 80/125 mm</t>
  </si>
  <si>
    <t>731449110</t>
  </si>
  <si>
    <t>Montáž ekvitermního regulátoru a venkovního čidla</t>
  </si>
  <si>
    <t>731449999</t>
  </si>
  <si>
    <t>Ekvitermní regulátor a venkovní čidlo - dodávka s prokabelováním, včetně kabeláže</t>
  </si>
  <si>
    <t>998731101</t>
  </si>
  <si>
    <t>Přesun hmot pro kotelny stanovený z hmotnosti přesunovaného materiálu vodorovná dopravní vzdálenost do 50 m v objektech výšky do 6 m</t>
  </si>
  <si>
    <t>732</t>
  </si>
  <si>
    <t>Ústřední vytápění - strojovny</t>
  </si>
  <si>
    <t>732113117</t>
  </si>
  <si>
    <t>Rozdělovače a sběrače hydraulické vyrovnávače dynamických tlaků závitové PN 6 (průtok Q m3/h) G 6/4 (2,5 m3/h)</t>
  </si>
  <si>
    <t>732421404</t>
  </si>
  <si>
    <t>Čerpadla teplovodní závitová mokroběžná oběhová pro teplovodní vytápění (elektronicky řízená) PN 10, do 110°C DN přípojky/dopravní výška H (m) - čerpací výkon Q (m3/h) DN 25 / do 4,0 m / 2,5 m3/h</t>
  </si>
  <si>
    <t>998732101</t>
  </si>
  <si>
    <t>Přesun hmot pro strojovny stanovený z hmotnosti přesunovaného materiálu vodorovná dopravní vzdálenost do 50 m v objektech výšky do 6 m</t>
  </si>
  <si>
    <t>733</t>
  </si>
  <si>
    <t>Ústřední vytápění - rozvodné potrubí</t>
  </si>
  <si>
    <t>733223202</t>
  </si>
  <si>
    <t>Potrubí z trubek měděných tvrdých spojovaných tvrdým pájením Ø 15/1</t>
  </si>
  <si>
    <t>733223203</t>
  </si>
  <si>
    <t>Potrubí z trubek měděných tvrdých spojovaných tvrdým pájením Ø 18/1</t>
  </si>
  <si>
    <t>733223204</t>
  </si>
  <si>
    <t>Potrubí z trubek měděných tvrdých spojovaných tvrdým pájením Ø 22/1</t>
  </si>
  <si>
    <t>733223205</t>
  </si>
  <si>
    <t>Potrubí z trubek měděných tvrdých spojovaných tvrdým pájením Ø 28/1,5</t>
  </si>
  <si>
    <t>733224222</t>
  </si>
  <si>
    <t>Potrubí z trubek měděných Příplatek k cenám za zhotovení přípojky z trubek měděných Ø 15/1</t>
  </si>
  <si>
    <t>733231113</t>
  </si>
  <si>
    <t>Kompenzátory pro měděné potrubí tvaru U s hladkými ohyby s konci na vnitřní pájení D 22</t>
  </si>
  <si>
    <t>733291101</t>
  </si>
  <si>
    <t>Zkoušky těsnosti potrubí z trubek měděných Ø do 35/1,5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</si>
  <si>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</si>
  <si>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</si>
  <si>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998733101</t>
  </si>
  <si>
    <t>Přesun hmot pro rozvody potrubí stanovený z hmotnosti přesunovaného materiálu vodorovná dopravní vzdálenost do 50 m v objektech výšky do 6 m</t>
  </si>
  <si>
    <t>734</t>
  </si>
  <si>
    <t>Ústřední vytápění - armatury</t>
  </si>
  <si>
    <t>734211126</t>
  </si>
  <si>
    <t>Ventily odvzdušňovací závitové automatické se zpětnou klapkou PN 14 do 120°C G 3/8</t>
  </si>
  <si>
    <t>734221682</t>
  </si>
  <si>
    <t>Ventily regulační závitové hlavice termostatické, pro ovládání ventilů PN 10 do 110°C kapalinové otopných těles VK</t>
  </si>
  <si>
    <t>734242414</t>
  </si>
  <si>
    <t>Ventily zpětné závitové PN 16 do 110°C přímé G 1</t>
  </si>
  <si>
    <t>734261234</t>
  </si>
  <si>
    <t>Šroubení topenářské PN 16 do 120°C přímé G 3/4</t>
  </si>
  <si>
    <t>734261402</t>
  </si>
  <si>
    <t>Šroubení připojovací armatury radiátorů VK PN 10 do 110°C, regulační uzavíratelné rohové G 1/2 x 18</t>
  </si>
  <si>
    <t>734291123</t>
  </si>
  <si>
    <t>Ostatní armatury kohouty plnicí a vypouštěcí PN 10 do 90°C G 1/2</t>
  </si>
  <si>
    <t>734291264</t>
  </si>
  <si>
    <t>Ostatní armatury filtry závitové PN 30 do 110°C přímé s vnitřními závity G 1</t>
  </si>
  <si>
    <t>734292774</t>
  </si>
  <si>
    <t>Ostatní armatury kulové kohouty PN 42 do 185°C plnoprůtokové vnitřní závit G 1</t>
  </si>
  <si>
    <t>998734101</t>
  </si>
  <si>
    <t>Přesun hmot pro armatury stanovený z hmotnosti přesunovaného materiálu vodorovná dopravní vzdálenost do 50 m v objektech výšky do 6 m</t>
  </si>
  <si>
    <t>735</t>
  </si>
  <si>
    <t>Ústřední vytápění - otopná tělesa</t>
  </si>
  <si>
    <t>735152277</t>
  </si>
  <si>
    <t>Otopná tělesa panelová VK jednodesková PN 1,0 MPa, T do 110°C s jednou přídavnou přestupní plochou výšky tělesa 600 mm stavební délky / výkonu 1000 mm / 1002 W</t>
  </si>
  <si>
    <t>735152572</t>
  </si>
  <si>
    <t>Otopná tělesa panelová VK dvoudesková PN 1,0 MPa, T do 110°C se dvěma přídavnými přestupními plochami výšky tělesa 600 mm stavební délky / výkonu 500 mm / 840 W</t>
  </si>
  <si>
    <t>735152573</t>
  </si>
  <si>
    <t>Otopná tělesa panelová VK dvoudesková PN 1,0 MPa, T do 110°C se dvěma přídavnými přestupními plochami výšky tělesa 600 mm stavební délky / výkonu 600 mm / 1007 W</t>
  </si>
  <si>
    <t>735152575</t>
  </si>
  <si>
    <t>Otopná tělesa panelová VK dvoudesková PN 1,0 MPa, T do 110°C se dvěma přídavnými přestupními plochami výšky tělesa 600 mm stavební délky / výkonu 800 mm / 1343 W</t>
  </si>
  <si>
    <t>735152579</t>
  </si>
  <si>
    <t>Otopná tělesa panelová VK dvoudesková PN 1,0 MPa, T do 110°C se dvěma přídavnými přestupními plochami výšky tělesa 600 mm stavební délky / výkonu 1200 mm / 2015 W</t>
  </si>
  <si>
    <t>735152580</t>
  </si>
  <si>
    <t>Otopná tělesa panelová VK dvoudesková PN 1,0 MPa, T do 110°C se dvěma přídavnými přestupními plochami výšky tělesa 600 mm stavební délky / výkonu 1400 mm / 2351 W</t>
  </si>
  <si>
    <t>735152676</t>
  </si>
  <si>
    <t>Otopná tělesa panelová VK třídesková PN 1,0 MPa, T do 110°C se třemi přídavnými přestupními plochami výšky tělesa 600 mm stavební délky / výkonu 900 mm / 2165 W</t>
  </si>
  <si>
    <t>735152679</t>
  </si>
  <si>
    <t>Otopná tělesa panelová VK třídesková PN 1,0 MPa, T do 110°C se třemi přídavnými přestupními plochami výšky tělesa 600 mm stavební délky / výkonu 1200 mm / 2887 W</t>
  </si>
  <si>
    <t>735511008</t>
  </si>
  <si>
    <t>Trubkové teplovodní podlahové vytápění rozvod v systémové desce systémová deska s tepelnou izolací, celkové výšky 50 až 53 mm</t>
  </si>
  <si>
    <t>735511062</t>
  </si>
  <si>
    <t>Trubkové teplovodní podlahové vytápění doplňkové prvky okrajový izolační pruh</t>
  </si>
  <si>
    <t>735511063</t>
  </si>
  <si>
    <t>Trubkové teplovodní podlahové vytápění doplňkové prvky ochranná trubka</t>
  </si>
  <si>
    <t>735511073</t>
  </si>
  <si>
    <t>Trubkové teplovodní podlahové vytápění rozvod s uchycením ve vodící liště potrubí polybutylen rozvodné potrubí 18x2 mm, rozteč 150 mm</t>
  </si>
  <si>
    <t>735511083</t>
  </si>
  <si>
    <t>Trubkové teplovodní podlahové vytápění rozdělovače mosazné s průtokoměry čtyřokruhové</t>
  </si>
  <si>
    <t>735511102</t>
  </si>
  <si>
    <t>Trubkové teplovodní podlahové vytápění skříně rozdělovače pod omítku, pro rozdělovač s počtem okruhů 2-6</t>
  </si>
  <si>
    <t>7355111361</t>
  </si>
  <si>
    <t>Podlahové vytápění - sada pro směšování k podlahovému roudělovaci (oběhové čerpadlo + 3-cestný ventil)</t>
  </si>
  <si>
    <t>735511139</t>
  </si>
  <si>
    <t>Trubkové teplovodní podlahové vytápění připojovací šroubení rozdělovače, potrubí 18x2,0 mm</t>
  </si>
  <si>
    <t>735511142</t>
  </si>
  <si>
    <t>Trubkové teplovodní podlahové vytápění regulační zařízení prostorový termostat programovatelný</t>
  </si>
  <si>
    <t>998735101</t>
  </si>
  <si>
    <t>Přesun hmot pro otopná tělesa stanovený z hmotnosti přesunovaného materiálu vodorovná dopravní vzdálenost do 50 m v objektech výšky do 6 m</t>
  </si>
  <si>
    <t>5 - Větrání</t>
  </si>
  <si>
    <t xml:space="preserve">    751 - Vzduchotechnika</t>
  </si>
  <si>
    <t>751</t>
  </si>
  <si>
    <t>Vzduchotechnika</t>
  </si>
  <si>
    <t>751111011</t>
  </si>
  <si>
    <t>Montáž ventilátoru axiálního nízkotlakého nástěnného základního, průměru do 100 mm</t>
  </si>
  <si>
    <t>42914113</t>
  </si>
  <si>
    <t>ventilátor axiální stěnový skříň z plastu zpětná klapka a zpožděný doběh IP44 17W D 100mm</t>
  </si>
  <si>
    <t>751111271</t>
  </si>
  <si>
    <t>Montáž ventilátoru axiálního středotlakého potrubního základního, průměru do 200 mm</t>
  </si>
  <si>
    <t>42914525</t>
  </si>
  <si>
    <t>ventiláor axiální diagonální potrubní dvouotáčkový plastový IP44 připojení D 125mm s doběhem</t>
  </si>
  <si>
    <t>751322011</t>
  </si>
  <si>
    <t>Montáž talířových ventilů, anemostatů, dýz talířového ventilu, průměru do 100 mm</t>
  </si>
  <si>
    <t>42972201</t>
  </si>
  <si>
    <t>ventil talířový pro přívod a odvod vzduchu plastový D 100mm</t>
  </si>
  <si>
    <t>751377011</t>
  </si>
  <si>
    <t>Montáž odsávacích stropů, zákrytů odsávacího zákrytu (digestoř) bytového vestavěného</t>
  </si>
  <si>
    <t>751398011</t>
  </si>
  <si>
    <t>Montáž ostatních zařízení větrací mřížky na kruhové potrubí, průměru do 100 mm</t>
  </si>
  <si>
    <t>751398012</t>
  </si>
  <si>
    <t>Montáž ostatních zařízení větrací mřížky na kruhové potrubí, průměru přes 100 do 200 mm</t>
  </si>
  <si>
    <t>42972885</t>
  </si>
  <si>
    <t>mřížka větrací kruhová plastová se síťkou D 80-125mm</t>
  </si>
  <si>
    <t>751510042</t>
  </si>
  <si>
    <t>Vzduchotechnické potrubí z pozinkovaného plechu kruhové, trouba spirálně vinutá bez příruby, průměru přes 100 do 200 mm</t>
  </si>
  <si>
    <t>751572102</t>
  </si>
  <si>
    <t>Závěs kruhového potrubí pomocí objímky, kotvené do betonu průměru potrubí přes 100 do 200 mm</t>
  </si>
  <si>
    <t>751691111</t>
  </si>
  <si>
    <t>Zaregulování systému vzduchotechnického zařízení za 1 koncový (distribuční) prvek</t>
  </si>
  <si>
    <t>998751101</t>
  </si>
  <si>
    <t>Přesun hmot pro vzduchotechniku stanovený z hmotnosti přesunovaného materiálu vodorovná dopravní vzdálenost do 100 m v objektech výšky do 12 m</t>
  </si>
  <si>
    <t>HZS3212</t>
  </si>
  <si>
    <t>Hodinové zúčtovací sazby montáží technologických zařízení na stavebních objektech montér vzduchotechniky odborný</t>
  </si>
  <si>
    <t>6 - Zdravotní technika</t>
  </si>
  <si>
    <t xml:space="preserve">    1 -  Zemní práce</t>
  </si>
  <si>
    <t xml:space="preserve">    4 -  Vodorovné konstrukce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</si>
  <si>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</si>
  <si>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</si>
  <si>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</si>
  <si>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</si>
  <si>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Zemní práce</t>
  </si>
  <si>
    <t>132251102</t>
  </si>
  <si>
    <t>Hloubení nezapažených rýh šířky do 800 mm strojně s urovnáním dna do předepsaného profilu a spádu v hornině třídy těžitelnosti I skupiny 3 přes 20 do 50 m3</t>
  </si>
  <si>
    <t>"výkopy pro potrubí"   (15*0,6*1)</t>
  </si>
  <si>
    <t>139001101</t>
  </si>
  <si>
    <t>Příplatek k cenám hloubených vykopávek za ztížení vykopávky v blízkosti podzemního vedení nebo výbušnin pro jakoukoliv třídu horniny</t>
  </si>
  <si>
    <t>"výkopy pro potrubí - ztížené vykopávky v místě napojení na stávající rozvody"</t>
  </si>
  <si>
    <t>(1,0*1,0*1,0)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</si>
  <si>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</si>
  <si>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</si>
  <si>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"staveništní přemístění kameniva pro lože a obsypy potrubí (dle kptl. 4)"  2,7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</si>
  <si>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</si>
  <si>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 xml:space="preserve">"odvoz přebytečné vytěžené zeminy na skládku (uvažováno do 18km)"  </t>
  </si>
  <si>
    <t>"vytěženo celkem"   9</t>
  </si>
  <si>
    <t>"odpočet - zemina pro zpětné zásypy"   -2,7</t>
  </si>
  <si>
    <t>167151101</t>
  </si>
  <si>
    <t>Nakládání, skládání a překládání neulehlého výkopku nebo sypaniny strojně nakládání, množství do 100 m3, z horniny třídy těžitelnosti I, skupiny 1 až 3</t>
  </si>
  <si>
    <t>"staveništní přemístění kameniva pro lože a obsypy potrubí (dle kptl. 4)"   2,7</t>
  </si>
  <si>
    <t>"uložení přebytečné vytěžené zeminy na skládce"    2,7*1,800</t>
  </si>
  <si>
    <t>Zásyp sypaninou z jakékoliv horniny strojně s uložením výkopku ve vrstvách se zhutněním jam, šachet, rýh nebo kolem objektů v těchto vykopávkách</t>
  </si>
  <si>
    <t>"zpětné zásypy vhodnou vytěženou zeminou (minimálně prvních 200mm zásypu provádět z tříděného materiálu ):"</t>
  </si>
  <si>
    <t>"vytěženo"   9</t>
  </si>
  <si>
    <t>"odpočet - lože a obsypy potrubí z drobného kameniva (dle kptl. 4)"   -2,7</t>
  </si>
  <si>
    <t>359901212</t>
  </si>
  <si>
    <t>Monitoring stok (kamerový systém) jakékoli výšky stávající kanalizace</t>
  </si>
  <si>
    <t xml:space="preserve"> Vodorovné konstrukce</t>
  </si>
  <si>
    <t>451572111</t>
  </si>
  <si>
    <t>Lože pod potrubí otevřený výkop z kameniva drobného těženého</t>
  </si>
  <si>
    <t>"výkopy pro potrubí - lože a obsypy potrubí"   15*0,6*0,3</t>
  </si>
  <si>
    <t>583336740</t>
  </si>
  <si>
    <t>kamenivo těžené hrubé  frakce 16-32</t>
  </si>
  <si>
    <t>(15*0,6*0,3)*1,654</t>
  </si>
  <si>
    <t>871161141</t>
  </si>
  <si>
    <t>Montáž vodovodního potrubí z plastů v otevřeném výkopu z polyetylenu PE 100 svařovaných na tupo SDR 11/PN16 D 25 x 3,0 mm</t>
  </si>
  <si>
    <t>28613170</t>
  </si>
  <si>
    <t>trubka vodovodní PE100 SDR11 se signalizační vrstvou 32x3,0mm</t>
  </si>
  <si>
    <t>14,778*1,015 "Přepočtené koeficientem množství</t>
  </si>
  <si>
    <t>871260310</t>
  </si>
  <si>
    <t>Montáž kanalizačního potrubí z plastů z polypropylenu PP hladkého plnostěnného SN 10 DN 100</t>
  </si>
  <si>
    <t>28617001</t>
  </si>
  <si>
    <t>trubka kanalizační PP plnostěnná třívrstvá DN 100x1000mm SN10</t>
  </si>
  <si>
    <t>9,85221674876847*1,015 "Přepočtené koeficientem množství</t>
  </si>
  <si>
    <t>871270310</t>
  </si>
  <si>
    <t>Montáž kanalizačního potrubí z plastů z polypropylenu PP hladkého plnostěnného SN 10 DN 125</t>
  </si>
  <si>
    <t>28617002</t>
  </si>
  <si>
    <t>trubka kanalizační PP plnostěnná třívrstvá DN 125x1000mm SN10</t>
  </si>
  <si>
    <t>4,92610837438424*1,015 "Přepočtené koeficientem množství</t>
  </si>
  <si>
    <t>877355122</t>
  </si>
  <si>
    <t>Montáž nalepovací odbočné tvarovky na potrubí z kanalizačních trub z PVC DN 200</t>
  </si>
  <si>
    <t>877355001</t>
  </si>
  <si>
    <t>Nalepovací odbočka DN 200 x 125 - 45°</t>
  </si>
  <si>
    <t>935932214</t>
  </si>
  <si>
    <t>Odvodňovací plastový žlab pro třídu zatížení B 125 vnitřní šířky 150 mm s krycím roštem mřížkovým z pozinkované oceli</t>
  </si>
  <si>
    <t>935932627</t>
  </si>
  <si>
    <t>Odvodňovací plastový žlab svislé odtokové hrdlo pro žlab vnitřní šířky 150 mm z plastu</t>
  </si>
  <si>
    <t>721</t>
  </si>
  <si>
    <t>Zdravotechnika - vnitřní kanalizace</t>
  </si>
  <si>
    <t>721170974</t>
  </si>
  <si>
    <t>Opravy odpadního potrubí plastového krácení trub DN 110</t>
  </si>
  <si>
    <t>721170976</t>
  </si>
  <si>
    <t>Opravy odpadního potrubí plastového krácení trub DN 150</t>
  </si>
  <si>
    <t>721170977</t>
  </si>
  <si>
    <t>Opravy odpadního potrubí plastového krácení trub DN 200</t>
  </si>
  <si>
    <t>721171907</t>
  </si>
  <si>
    <t>Opravy odpadního potrubí plastového vsazení odbočky do potrubí DN 160</t>
  </si>
  <si>
    <t>721171908</t>
  </si>
  <si>
    <t>Opravy odpadního potrubí plastového vsazení odbočky do potrubí DN 200</t>
  </si>
  <si>
    <t>721171915</t>
  </si>
  <si>
    <t>Opravy odpadního potrubí plastového propojení dosavadního potrubí DN 110</t>
  </si>
  <si>
    <t>721171918</t>
  </si>
  <si>
    <t>Opravy odpadního potrubí plastového propojení dosavadního potrubí DN 200</t>
  </si>
  <si>
    <t>721173401</t>
  </si>
  <si>
    <t>Potrubí z trub PVC SN4 svodné (ležaté) DN 110</t>
  </si>
  <si>
    <t>721173402</t>
  </si>
  <si>
    <t>Potrubí z trub PVC SN4 svodné (ležaté) DN 125</t>
  </si>
  <si>
    <t>721174025</t>
  </si>
  <si>
    <t>Potrubí z trub polypropylenových odpadní (svislé) DN 110</t>
  </si>
  <si>
    <t>721174042</t>
  </si>
  <si>
    <t>Potrubí z trub polypropylenových připojovací DN 40</t>
  </si>
  <si>
    <t>721174043</t>
  </si>
  <si>
    <t>Potrubí z trub polypropylenových připojovací DN 50</t>
  </si>
  <si>
    <t>721226521</t>
  </si>
  <si>
    <t>Zápachové uzávěrky nástěnné (PP) pro pračku a myčku DN 40</t>
  </si>
  <si>
    <t>721279126</t>
  </si>
  <si>
    <t>Ventily přivzdušňovací odpadních potrubí montáž ventilů přivzdušňovacích ostatních typů do DN 110</t>
  </si>
  <si>
    <t>55147368</t>
  </si>
  <si>
    <t>Kanalizační přivzdušňovací ventil - podomítková verze DN 110</t>
  </si>
  <si>
    <t>721290111</t>
  </si>
  <si>
    <t>Zkouška těsnosti kanalizace v objektech vodou do DN 125</t>
  </si>
  <si>
    <t>721910912</t>
  </si>
  <si>
    <t>Pročištění svislých odpadů v jednom podlaží do DN 200</t>
  </si>
  <si>
    <t>721910922</t>
  </si>
  <si>
    <t>Pročištění ležatých svodů do DN 300</t>
  </si>
  <si>
    <t>998721101</t>
  </si>
  <si>
    <t>Přesun hmot pro vnitřní kanalizace stanovený z hmotnosti přesunovaného materiálu vodorovná dopravní vzdálenost do 50 m v objektech výšky do 6 m</t>
  </si>
  <si>
    <t>722</t>
  </si>
  <si>
    <t>Zdravotechnika - vnitřní vodovod</t>
  </si>
  <si>
    <t>722174022</t>
  </si>
  <si>
    <t>Potrubí z plastových trubek z polypropylenu PPR svařovaných polyfúzně PN 20 (SDR 6) D 20 x 3,4</t>
  </si>
  <si>
    <t>722174023</t>
  </si>
  <si>
    <t>Potrubí z plastových trubek z polypropylenu PPR svařovaných polyfúzně PN 20 (SDR 6) D 25 x 4,2</t>
  </si>
  <si>
    <t>722174024</t>
  </si>
  <si>
    <t>Potrubí z plastových trubek z polypropylenu PPR svařovaných polyfúzně PN 20 (SDR 6) D 32 x 5,4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</si>
  <si>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</si>
  <si>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</si>
  <si>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722190401</t>
  </si>
  <si>
    <t>Zřízení přípojek na potrubí vyvedení a upevnění výpustek do DN 25</t>
  </si>
  <si>
    <t>722220111</t>
  </si>
  <si>
    <t>Armatury s jedním závitem nástěnky pro výtokový ventil G 1/2"</t>
  </si>
  <si>
    <t>722220112</t>
  </si>
  <si>
    <t>Armatury s jedním závitem nástěnky pro výtokový ventil G 3/4"</t>
  </si>
  <si>
    <t>722220121</t>
  </si>
  <si>
    <t>Armatury s jedním závitem nástěnky pro baterii G 1/2"</t>
  </si>
  <si>
    <t>pár</t>
  </si>
  <si>
    <t>722221134</t>
  </si>
  <si>
    <t>Armatury s jedním závitem ventily výtokové G 1/2"</t>
  </si>
  <si>
    <t>722221135</t>
  </si>
  <si>
    <t>Armatury s jedním závitem ventily výtokové G 3/4"</t>
  </si>
  <si>
    <t>722231073</t>
  </si>
  <si>
    <t>Armatury se dvěma závity ventily zpětné mosazné PN 10 do 110°C G 3/4"</t>
  </si>
  <si>
    <t>722231221</t>
  </si>
  <si>
    <t>Armatury se dvěma závity ventily pojistné k bojleru mosazné PN 6 do 100°C G 1/2"</t>
  </si>
  <si>
    <t>722232123</t>
  </si>
  <si>
    <t>Armatury se dvěma závity kulové kohouty PN 42 do 185 °C plnoprůtokové vnitřní závit G 3/4"</t>
  </si>
  <si>
    <t>722270102</t>
  </si>
  <si>
    <t>Vodoměrové sestavy závitové G 1"</t>
  </si>
  <si>
    <t>722290226</t>
  </si>
  <si>
    <t>Zkoušky, proplach a desinfekce vodovodního potrubí zkoušky těsnosti vodovodního potrubí závitového do DN 50</t>
  </si>
  <si>
    <t>722290234</t>
  </si>
  <si>
    <t>Zkoušky, proplach a desinfekce vodovodního potrubí proplach a desinfekce vodovodního potrubí do DN 80</t>
  </si>
  <si>
    <t>998722101</t>
  </si>
  <si>
    <t>Přesun hmot pro vnitřní vodovod stanovený z hmotnosti přesunovaného materiálu vodorovná dopravní vzdálenost do 50 m v objektech výšky do 6 m</t>
  </si>
  <si>
    <t>725</t>
  </si>
  <si>
    <t>Zdravotechnika - zařizovací předměty</t>
  </si>
  <si>
    <t>725119125</t>
  </si>
  <si>
    <t>Zařízení záchodů montáž klozetových mís závěsných na nosné stěny</t>
  </si>
  <si>
    <t>725119001</t>
  </si>
  <si>
    <t>HANDICAP závěsná WC mísa prodloužená, 37x70 cm, bílá</t>
  </si>
  <si>
    <t>725119002</t>
  </si>
  <si>
    <t>Retro WC závěsné, zadní odpad</t>
  </si>
  <si>
    <t>725119003</t>
  </si>
  <si>
    <t>Závěsné WC včetně prkénka se softclose, se zadním odpadem a bez splachovacího okruhu. Objem splachování 3/6 litru. Skryté uchycení.</t>
  </si>
  <si>
    <t>725219102</t>
  </si>
  <si>
    <t>Umyvadla montáž umyvadel ostatních typů na šrouby</t>
  </si>
  <si>
    <t>725119004</t>
  </si>
  <si>
    <t>HANDICAP keramické umyvadlo 60x55 cm, pro tělesně handicapované</t>
  </si>
  <si>
    <t>725119005</t>
  </si>
  <si>
    <t>Umyvadlo s otvorem pro baterii uprostřed o šířce 65 cm, hloubce 48 cm a výšce 22,5 cm</t>
  </si>
  <si>
    <t>725119006</t>
  </si>
  <si>
    <t>Umývátko o rozměru 37x22x13,5 cm otvor pro baterii vpravo</t>
  </si>
  <si>
    <t>725119007</t>
  </si>
  <si>
    <t>Umyvadlo s otvorem pro baterii uprostřed. O rozměru 55x45x19 cm. Montážní sada je součástí balení.</t>
  </si>
  <si>
    <t>725119010</t>
  </si>
  <si>
    <t>Venkovní umyvadlo litinové, barva černá</t>
  </si>
  <si>
    <t>725311121</t>
  </si>
  <si>
    <t>Dřezy bez výtokových armatur jednoduché se zápachovou uzávěrkou nerezové s odkapávací plochou 560x480 mm a miskou</t>
  </si>
  <si>
    <t>725339111</t>
  </si>
  <si>
    <t>Výlevky montáž výlevky</t>
  </si>
  <si>
    <t>725119008</t>
  </si>
  <si>
    <t>Výlevka s ochrannou zadní stěnou, jež brání proniknutí vody. Vyrobená z polypropylenu odolného proti nárazu, teplotě, zředěným kyselinám, louhům a rozpouštědlům.</t>
  </si>
  <si>
    <t>725532111</t>
  </si>
  <si>
    <t>Elektrický ohřívač zásobníkový akumulační závěsný svislý 20 l / 2 kW</t>
  </si>
  <si>
    <t>725821312</t>
  </si>
  <si>
    <t>Baterie dřezové nástěnné pákové s otáčivým kulatým ústím a délkou ramínka 300 mm</t>
  </si>
  <si>
    <t>725822610</t>
  </si>
  <si>
    <t>Průtokový ohřívač, baterie s ohřevem INOX S</t>
  </si>
  <si>
    <t>725822613</t>
  </si>
  <si>
    <t>Baterie umyvadlové stojánkové pákové s výpustí</t>
  </si>
  <si>
    <t>725861102</t>
  </si>
  <si>
    <t>Zápachové uzávěrky zařizovacích předmětů pro umyvadla DN 40</t>
  </si>
  <si>
    <t>725862113</t>
  </si>
  <si>
    <t>Zápachové uzávěrky zařizovacích předmětů pro dřezy s přípojkou pro pračku nebo myčku DN 40/50</t>
  </si>
  <si>
    <t>725980123</t>
  </si>
  <si>
    <t>Dvířka 30/30</t>
  </si>
  <si>
    <t>998725101</t>
  </si>
  <si>
    <t>Přesun hmot pro zařizovací předměty stanovený z hmotnosti přesunovaného materiálu vodorovná dopravní vzdálenost do 50 m v objektech výšky do 6 m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</si>
  <si>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</si>
  <si>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</si>
  <si>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</si>
  <si>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</si>
  <si>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998726111</t>
  </si>
  <si>
    <t>Přesun hmot pro instalační prefabrikáty stanovený z hmotnosti přesunovaného materiálu vodorovná dopravní vzdálenost do 50 m v objektech výšky do 6 m</t>
  </si>
  <si>
    <t>7 - Elektroinstalace</t>
  </si>
  <si>
    <t>M - Práce a dodávky M</t>
  </si>
  <si>
    <t xml:space="preserve">    211-M - Elektromontáže</t>
  </si>
  <si>
    <t xml:space="preserve">    212-M - Elektromontáže</t>
  </si>
  <si>
    <t xml:space="preserve">    213-M - Elektromontáže</t>
  </si>
  <si>
    <t xml:space="preserve">    214-M - Elektromontáže</t>
  </si>
  <si>
    <t xml:space="preserve">    215-M - Elektromontáže</t>
  </si>
  <si>
    <t xml:space="preserve">    216-M - Elektromontáže</t>
  </si>
  <si>
    <t>Práce a dodávky M</t>
  </si>
  <si>
    <t>211-M</t>
  </si>
  <si>
    <t>Elektromontáže</t>
  </si>
  <si>
    <t>210204002</t>
  </si>
  <si>
    <t>Montáž stožárů osvětlení parkových ocelových</t>
  </si>
  <si>
    <t>ks</t>
  </si>
  <si>
    <t>210204201</t>
  </si>
  <si>
    <t>Montáž elektrovýzbroje stožárů osvětlení 1 okruh</t>
  </si>
  <si>
    <t>212-M</t>
  </si>
  <si>
    <t>460010024</t>
  </si>
  <si>
    <t>Vytyčení trasy vedení kabelového podzemního v zastavěném prostoru</t>
  </si>
  <si>
    <t>km</t>
  </si>
  <si>
    <t>460161162</t>
  </si>
  <si>
    <t>Hloubení kabelových rýh ručně š 35 cm hl 70 cm v hornině tř I skupiny 3</t>
  </si>
  <si>
    <t>460161292</t>
  </si>
  <si>
    <t>Hloubení kabelových rýh ručně š 50 cm hl 100 cm v hornině tř I skupiny 3</t>
  </si>
  <si>
    <t>460241111</t>
  </si>
  <si>
    <t>Příplatek za ztížení vykopávky při elektromontážích v blízkosti podzemního vedení</t>
  </si>
  <si>
    <t>460242211</t>
  </si>
  <si>
    <t>Provizorní zajištění kabelů ve výkopech při jejich křížení</t>
  </si>
  <si>
    <t>460431172</t>
  </si>
  <si>
    <t>Zásyp kabelových rýh ručně se zhutněním š 35 cm hl 70 cm z horniny tř I skupiny 3</t>
  </si>
  <si>
    <t>460431312</t>
  </si>
  <si>
    <t>Zásyp kabelových rýh ručně se zhutněním š 50 cm hl 100 cm z horniny tř I skupiny 3</t>
  </si>
  <si>
    <t>460611113</t>
  </si>
  <si>
    <t>Vrty nepažené pro stožáry průměru do 55 cm, hloubky do 2 m v hornině tř vrtatelnosti III</t>
  </si>
  <si>
    <t>460641113</t>
  </si>
  <si>
    <t>Základové konstrukce při elektromontážích z monolitického betonu tř. C 16/20</t>
  </si>
  <si>
    <t>460671112</t>
  </si>
  <si>
    <t>Výstražná fólie pro krytí kabelů šířky 25 cm</t>
  </si>
  <si>
    <t>460791212</t>
  </si>
  <si>
    <t>Montáž trubek ochranných plastových ohebných do 50 mm uložených do rýhy</t>
  </si>
  <si>
    <t>460871144</t>
  </si>
  <si>
    <t>Podklad vozovky a chodníku ze štěrkodrti se zhutněním při elektromontážích tl přes 15 do 20 cm</t>
  </si>
  <si>
    <t>460911112</t>
  </si>
  <si>
    <t>Očištění kostek kamenných malých z rozebraných dlažeb při elektromontážích</t>
  </si>
  <si>
    <t>460921212</t>
  </si>
  <si>
    <t>Kladení dlažby po překopech při elektromontážích z kostek kamenných drobných do lože z kameniva těženého</t>
  </si>
  <si>
    <t>468011122</t>
  </si>
  <si>
    <t>Odstranění podkladu nebo krytu komunikace při elektromontážích z kameniva těženého tl přes 10 do 20 cm</t>
  </si>
  <si>
    <t>468021121</t>
  </si>
  <si>
    <t>Rozebrání dlažeb při elektromontážích ručně z kostek drobných do písku spáry nezalité</t>
  </si>
  <si>
    <t>469973116</t>
  </si>
  <si>
    <t>Poplatek za uložení na skládce (skládkovné) stavebního odpadu směsného kód odpadu 17 09 04</t>
  </si>
  <si>
    <t>469981111</t>
  </si>
  <si>
    <t>Přesun hmot pro pomocné stavební práce při elektromotážích</t>
  </si>
  <si>
    <t>469981211</t>
  </si>
  <si>
    <t>Příplatek k přesunu hmot pro pomocné stavební práce při elektromotážích ZKD 1000 m</t>
  </si>
  <si>
    <t>213-M</t>
  </si>
  <si>
    <t>210021055</t>
  </si>
  <si>
    <t>Montáž příchytek kovových průměru do 40 mm</t>
  </si>
  <si>
    <t>741110043</t>
  </si>
  <si>
    <t>Montáž trubka plastová ohebná D přes 35 mm uložená pevně</t>
  </si>
  <si>
    <t>741110511</t>
  </si>
  <si>
    <t>Montáž lišta a kanálek vkládací šířky do 60 mm s víčkem</t>
  </si>
  <si>
    <t>741112001</t>
  </si>
  <si>
    <t>Montáž krabice zapuštěná plastová kruhová</t>
  </si>
  <si>
    <t>741112011</t>
  </si>
  <si>
    <t>Montáž krabice nástěnná plastová kruhová</t>
  </si>
  <si>
    <t>741112021</t>
  </si>
  <si>
    <t>Montáž krabice nástěnná plastová čtyřhranná do 100x100 mm</t>
  </si>
  <si>
    <t>741112061</t>
  </si>
  <si>
    <t>Montáž krabice přístrojová zapuštěná plastová kruhová</t>
  </si>
  <si>
    <t>741112071</t>
  </si>
  <si>
    <t>Montáž krabice přístrojová lištová plast jednoduchá</t>
  </si>
  <si>
    <t>741112104</t>
  </si>
  <si>
    <t>Montáž rozvodka zapuštěná plastová čtyřhranná bez svorkovnic</t>
  </si>
  <si>
    <t>741120103</t>
  </si>
  <si>
    <t>Montáž vodič Cu izolovaný plný a laněný s PVC pláštěm žíla 25-35 mm2 zatažený (např. CY, CHAH-V)</t>
  </si>
  <si>
    <t>741122211</t>
  </si>
  <si>
    <t>Montáž kabel Cu plný kulatý žíla 3x1,5 až 6 mm2 uložený volně (např. CYKY)</t>
  </si>
  <si>
    <t>741122222</t>
  </si>
  <si>
    <t>Montáž kabel Cu plný kulatý žíla 4x10 mm2 uložený volně (např. CYKY)</t>
  </si>
  <si>
    <t>741122231</t>
  </si>
  <si>
    <t>Montáž kabel Cu plný kulatý žíla 5x1,5 až 2,5 mm2 uložený volně (např. CYKY)</t>
  </si>
  <si>
    <t>741122232</t>
  </si>
  <si>
    <t>Montáž kabel Cu plný kulatý žíla 5x4 až 6 mm2 uložený volně (např. CYKY)</t>
  </si>
  <si>
    <t>741123224</t>
  </si>
  <si>
    <t>Montáž kabel Al plný nebo laněný kulatý žíla 4x16 mm2 uložený volně (např. AYKY)</t>
  </si>
  <si>
    <t>741130001</t>
  </si>
  <si>
    <t>Ukončení vodič izolovaný do 2,5 mm2 v rozváděči nebo na přístroji</t>
  </si>
  <si>
    <t>741130003</t>
  </si>
  <si>
    <t>Ukončení vodič izolovaný do 4 mm2 v rozváděči nebo na přístroji</t>
  </si>
  <si>
    <t>741130005</t>
  </si>
  <si>
    <t>Ukončení vodič izolovaný do 10 mm2 v rozváděči nebo na přístroji</t>
  </si>
  <si>
    <t>741130006</t>
  </si>
  <si>
    <t>Ukončení vodič izolovaný do 16 mm2 v rozváděči nebo na přístroji</t>
  </si>
  <si>
    <t>741130007</t>
  </si>
  <si>
    <t>Ukončení vodič izolovaný do 25 mm2 v rozváděči nebo na přístroji</t>
  </si>
  <si>
    <t>741210001</t>
  </si>
  <si>
    <t>Montáž rozvodnice oceloplechová nebo plastová běžná do 20 kg</t>
  </si>
  <si>
    <t>741210002</t>
  </si>
  <si>
    <t>Montáž rozvodnice oceloplechová nebo plastová běžná do 50 kg</t>
  </si>
  <si>
    <t>741310001</t>
  </si>
  <si>
    <t>Montáž spínač nástěnný 1-jednopólový prostředí normální se zapojením vodičů</t>
  </si>
  <si>
    <t>741310022</t>
  </si>
  <si>
    <t>Montáž přepínač nástěnný 6-střídavý prostředí normální se zapojením vodičů</t>
  </si>
  <si>
    <t>741310025</t>
  </si>
  <si>
    <t>Montáž přepínač nástěnný 7-křížový prostředí normální se zapojením vodičů</t>
  </si>
  <si>
    <t>741310101</t>
  </si>
  <si>
    <t>Montáž spínač (polo)zapuštěný bezšroubové připojení 1-jednopólový se zapojením vodičů</t>
  </si>
  <si>
    <t>741310112</t>
  </si>
  <si>
    <t>Montáž ovladač (polo)zapuštěný bezšroubové připojení 1/0-tlačítkový zapínací se zapojením vodičů</t>
  </si>
  <si>
    <t>741310121</t>
  </si>
  <si>
    <t>Montáž přepínač (polo)zapuštěný bezšroubové připojení 5-seriový</t>
  </si>
  <si>
    <t>741310122</t>
  </si>
  <si>
    <t>Montáž přepínač (polo)zapuštěný bezšroubové připojení 6-střídavý</t>
  </si>
  <si>
    <t>741310126</t>
  </si>
  <si>
    <t>Montáž přepínač (polo)zapuštěný bezšroubové připojení 7-křížový</t>
  </si>
  <si>
    <t>741310251</t>
  </si>
  <si>
    <t>Montáž vypínač (polo)zapuštěný šroubové připojení 1-jednopólových prostředí venkovní/mokré</t>
  </si>
  <si>
    <t>741313002</t>
  </si>
  <si>
    <t>Montáž zásuvka (polo)zapuštěná bezšroubové připojení 2P+PE dvojí zapojení - průběžná</t>
  </si>
  <si>
    <t>741313471</t>
  </si>
  <si>
    <t>Montáž zásuvka vícepólová s krytem bez zapojení vodičů</t>
  </si>
  <si>
    <t>741320041</t>
  </si>
  <si>
    <t>Montáž pojistka - patrona do 60 A se styčným kroužkem</t>
  </si>
  <si>
    <t>741322041</t>
  </si>
  <si>
    <t>Montáž svodiče přepětí nn typ 2 jednopólových jednodílných se zapojením vodičů</t>
  </si>
  <si>
    <t>741370002</t>
  </si>
  <si>
    <t>Montáž svítidlo žárovkové bytové stropní přisazené 1 zdroj se sklem</t>
  </si>
  <si>
    <t>741370011</t>
  </si>
  <si>
    <t>Montáž svítidlo žárovkové bytové stropní závěsné 1 zdroj</t>
  </si>
  <si>
    <t>741370013</t>
  </si>
  <si>
    <t>Montáž svítidlo žárovkové bytové stropní závěsné 3 zdroje</t>
  </si>
  <si>
    <t>741370032</t>
  </si>
  <si>
    <t>Montáž svítidlo žárovkové bytové nástěnné přisazené 1 zdroj se sklem</t>
  </si>
  <si>
    <t>741370151</t>
  </si>
  <si>
    <t>Montáž svítidlo žárovkové průmyslové nástěnné vestavné 1 zdroj</t>
  </si>
  <si>
    <t>741373003</t>
  </si>
  <si>
    <t>Montáž svítidlo výbojkové průmyslové stropní na sloupek parkový</t>
  </si>
  <si>
    <t>741375002</t>
  </si>
  <si>
    <t>Montáž modulový osvětlovací systém - nosná soustava stropní zavěšená</t>
  </si>
  <si>
    <t>741375011</t>
  </si>
  <si>
    <t>Montáž modulový osvětlovací systém - nosná soustava nástěnná přisazená</t>
  </si>
  <si>
    <t>741375021</t>
  </si>
  <si>
    <t>Montáž modulový osvětlovací systém - světelný zdroj zářivkový délky do 1100 mm</t>
  </si>
  <si>
    <t>741375032</t>
  </si>
  <si>
    <t>Montáž modulový osvětlovací systém - světelný zdroj bodový nastavitelný</t>
  </si>
  <si>
    <t>741410021</t>
  </si>
  <si>
    <t>Montáž vodič uzemňovací pásek průřezu do 120 mm2 v městské zástavbě v zemi</t>
  </si>
  <si>
    <t>741410041</t>
  </si>
  <si>
    <t>Montáž vodič uzemňovací drát nebo lano D do 10 mm v městské zástavbě</t>
  </si>
  <si>
    <t>741410071</t>
  </si>
  <si>
    <t>Montáž pospojování ochranné konstrukce ostatní vodičem do 16 mm2 uloženým volně nebo pod omítku</t>
  </si>
  <si>
    <t>741420001</t>
  </si>
  <si>
    <t>Montáž drát nebo lano hromosvodné svodové D do 10 mm s podpěrou</t>
  </si>
  <si>
    <t>741420021</t>
  </si>
  <si>
    <t>Montáž svorka hromosvodná se 2 šrouby</t>
  </si>
  <si>
    <t>741420022</t>
  </si>
  <si>
    <t>Montáž svorka hromosvodná se 3 a více šrouby</t>
  </si>
  <si>
    <t>741420023</t>
  </si>
  <si>
    <t>Montáž svorka hromosvodná na okapové žlaby</t>
  </si>
  <si>
    <t>741420031</t>
  </si>
  <si>
    <t>Montáž svorka hromosvodná na potrubí D do 200 mm se zhotovením</t>
  </si>
  <si>
    <t>741420051</t>
  </si>
  <si>
    <t>Montáž vedení hromosvodné-úhelník nebo trubka s držáky do zdiva</t>
  </si>
  <si>
    <t>741420083</t>
  </si>
  <si>
    <t>Montáž vedení hromosvodné-štítek k označení svodu</t>
  </si>
  <si>
    <t>741430004</t>
  </si>
  <si>
    <t>Montáž tyč jímací délky do 3 m na střešní hřeben</t>
  </si>
  <si>
    <t>741440032</t>
  </si>
  <si>
    <t>Montáž tyč zemnicí dl přes 2 do 4,5 m</t>
  </si>
  <si>
    <t>741810003</t>
  </si>
  <si>
    <t>Celková prohlídka elektrického rozvodu a zařízení přes 0,5 do 1 milionu Kč</t>
  </si>
  <si>
    <t>741810011</t>
  </si>
  <si>
    <t>Příplatek k celkové prohlídce za každých dalších 500 000,- Kč</t>
  </si>
  <si>
    <t>214-M</t>
  </si>
  <si>
    <t>742110002</t>
  </si>
  <si>
    <t>Montáž trubek pro slaboproud plastových ohebných uložených pod omítku</t>
  </si>
  <si>
    <t>742110505</t>
  </si>
  <si>
    <t>Montáž krabic pro slaboproud zapuštěných plastových odbočných čtyřhranných s víčkem</t>
  </si>
  <si>
    <t>742111001</t>
  </si>
  <si>
    <t>Montáž příchytky pro kabely samostatné ohniodolné pro slaboproud</t>
  </si>
  <si>
    <t>742121001</t>
  </si>
  <si>
    <t>Montáž kabelů sdělovacích pro vnitřní rozvody do 15 žil</t>
  </si>
  <si>
    <t>742190005</t>
  </si>
  <si>
    <t>Vložení požárně těsnicího materiálu pro prostup</t>
  </si>
  <si>
    <t>742210121</t>
  </si>
  <si>
    <t>Montáž hlásiče automatického bodového</t>
  </si>
  <si>
    <t>742210151</t>
  </si>
  <si>
    <t>Montáž tlačítkového hlásiče se sklíčkem</t>
  </si>
  <si>
    <t>742210171</t>
  </si>
  <si>
    <t>Montáž kabelu senzorového</t>
  </si>
  <si>
    <t>742220003</t>
  </si>
  <si>
    <t>Montáž ústředny PZTS přes 48 do 520 zón a 32 podsystémů s komunikátorem na PCO a zdrojem</t>
  </si>
  <si>
    <t>742220031</t>
  </si>
  <si>
    <t>Montáž koncentrátoru nebo expanderu v krytu</t>
  </si>
  <si>
    <t>742220141</t>
  </si>
  <si>
    <t>Montáž ovládací klávesnice pro dodanou ústřednu</t>
  </si>
  <si>
    <t>742220172</t>
  </si>
  <si>
    <t>Montáž komunikátoru GSM do ústředny</t>
  </si>
  <si>
    <t>742220211</t>
  </si>
  <si>
    <t>Montáž zálohového napájecího zdroje s dobíječem a akumulátorem</t>
  </si>
  <si>
    <t>742220232</t>
  </si>
  <si>
    <t>Montáž detektoru na stěnu nebo na strop</t>
  </si>
  <si>
    <t>742220235</t>
  </si>
  <si>
    <t>Montáž magnetického kontaktu povrchového</t>
  </si>
  <si>
    <t>742220255</t>
  </si>
  <si>
    <t>Montáž sirény vnitřní pro vyhlášení poplachu</t>
  </si>
  <si>
    <t>742220401</t>
  </si>
  <si>
    <t>Programování základních parametrů ústředny PZTS</t>
  </si>
  <si>
    <t>742220402</t>
  </si>
  <si>
    <t>Programování systému na jeden detektor PZTS</t>
  </si>
  <si>
    <t>742220411</t>
  </si>
  <si>
    <t>Oživení systému na jeden detektor PZTS</t>
  </si>
  <si>
    <t>742220421</t>
  </si>
  <si>
    <t>Instalace přístupového SW PZTS</t>
  </si>
  <si>
    <t>742220501</t>
  </si>
  <si>
    <t>Provedení zkoušky TIČR pro PZTS</t>
  </si>
  <si>
    <t>742220511</t>
  </si>
  <si>
    <t>Výchozí revize systému PZTS</t>
  </si>
  <si>
    <t>742230001</t>
  </si>
  <si>
    <t>Montáž DVR nebo NAS, nahrávacího zařízení pro kamery</t>
  </si>
  <si>
    <t>742230003</t>
  </si>
  <si>
    <t>Montáž venkovní kamery</t>
  </si>
  <si>
    <t>742230004</t>
  </si>
  <si>
    <t>Montáž vnitřní kamery</t>
  </si>
  <si>
    <t>742230102</t>
  </si>
  <si>
    <t>Instalace a nastavení SW pro sledování kamer</t>
  </si>
  <si>
    <t>742330001</t>
  </si>
  <si>
    <t>Montáž rozvaděče nástěnného</t>
  </si>
  <si>
    <t>742330012</t>
  </si>
  <si>
    <t>Montáž zařízení do rozvaděče (switch, UPS, DVR, server) bez nastavení</t>
  </si>
  <si>
    <t>742330021</t>
  </si>
  <si>
    <t>Montáž police do rozvaděče</t>
  </si>
  <si>
    <t>742330022</t>
  </si>
  <si>
    <t>Montáž napájecího panelu do rozvaděče</t>
  </si>
  <si>
    <t>742330023</t>
  </si>
  <si>
    <t>Montáž vyvazovacího panelu 1U</t>
  </si>
  <si>
    <t>742330024</t>
  </si>
  <si>
    <t>Montáž patch panelu 24 portů</t>
  </si>
  <si>
    <t>742330044</t>
  </si>
  <si>
    <t>Montáž datové zásuvky 1 až 6 pozic</t>
  </si>
  <si>
    <t>742430031</t>
  </si>
  <si>
    <t>Montáž kabelu HDMI se zakončením v zásuvce nebo krabici</t>
  </si>
  <si>
    <t>215-M</t>
  </si>
  <si>
    <t>00001</t>
  </si>
  <si>
    <t>Napojení ve stávajícícm rozvaděči veřejného osvětlení</t>
  </si>
  <si>
    <t>00002</t>
  </si>
  <si>
    <t>Napojení na stávající uzemnění</t>
  </si>
  <si>
    <t>00003</t>
  </si>
  <si>
    <t>Přípatek za zatahování kabelu do chráničky</t>
  </si>
  <si>
    <t>00004</t>
  </si>
  <si>
    <t>Poplatek za recyklaci svítidla</t>
  </si>
  <si>
    <t>00005</t>
  </si>
  <si>
    <t>Napojení ve stávající skříni RIS</t>
  </si>
  <si>
    <t>00006</t>
  </si>
  <si>
    <t>Napojení ve skříni TEL</t>
  </si>
  <si>
    <t>00007</t>
  </si>
  <si>
    <t>Napojení odsávacího ventilátoru 230V</t>
  </si>
  <si>
    <t>00008</t>
  </si>
  <si>
    <t>Demontáž stávající elektroinstalace</t>
  </si>
  <si>
    <t>00009</t>
  </si>
  <si>
    <t>Uzemnění - ochrana proti korozi</t>
  </si>
  <si>
    <t>00010</t>
  </si>
  <si>
    <t>Zaměření skutečného provedení VO</t>
  </si>
  <si>
    <t>00011</t>
  </si>
  <si>
    <t>Dokumentace skutečného provedení stavby</t>
  </si>
  <si>
    <t>00012</t>
  </si>
  <si>
    <t>Zařízení staveniště</t>
  </si>
  <si>
    <t>00013</t>
  </si>
  <si>
    <t>Náklady na dopravu</t>
  </si>
  <si>
    <t>00014</t>
  </si>
  <si>
    <t>Koordinace prací s investorem a dodavatelem stavby</t>
  </si>
  <si>
    <t>00015</t>
  </si>
  <si>
    <t>Komplexní zkoušky, vč. vypracování harmonogramu</t>
  </si>
  <si>
    <t>216-M</t>
  </si>
  <si>
    <t>00201</t>
  </si>
  <si>
    <t>Příchytka pro kabely samostatné ohniodolné do 10mm + turbošroub 7,5x52</t>
  </si>
  <si>
    <t>00201.1</t>
  </si>
  <si>
    <t>Trubka ohebná instal. 25 mm</t>
  </si>
  <si>
    <t>00305</t>
  </si>
  <si>
    <t>Krabice odbočná s víčkem - KO 97 V</t>
  </si>
  <si>
    <t>00306</t>
  </si>
  <si>
    <t>Krabice s víčkem - KO 125 V</t>
  </si>
  <si>
    <t>00307</t>
  </si>
  <si>
    <t>Krabice s víčkem - KT 250</t>
  </si>
  <si>
    <t>00310</t>
  </si>
  <si>
    <t>Krabice pod omítku - KU 68-45</t>
  </si>
  <si>
    <t>00311</t>
  </si>
  <si>
    <t>Krabice pod omítku hluboká - KPR 68-70</t>
  </si>
  <si>
    <t>00315</t>
  </si>
  <si>
    <t>Krabice přístrojová lištová - LK 80X16</t>
  </si>
  <si>
    <t>00330</t>
  </si>
  <si>
    <t>Krabice čtyřhranná, vel.100x100mm, IP54</t>
  </si>
  <si>
    <t>00332</t>
  </si>
  <si>
    <t>Lišta hranatá s víčkem - LH 60x40</t>
  </si>
  <si>
    <t>00332.1</t>
  </si>
  <si>
    <t>Lišta hranatá s víčkem - LHD 25x20</t>
  </si>
  <si>
    <t>00401</t>
  </si>
  <si>
    <t>Protipožární pěna na utěsnění prostupů</t>
  </si>
  <si>
    <t>00925</t>
  </si>
  <si>
    <t>Pojistková vložka 6A</t>
  </si>
  <si>
    <t>01001</t>
  </si>
  <si>
    <t>Přepěťová ochrana v zapouzdřeném provedení, typ 2+3, zapojení 1+1</t>
  </si>
  <si>
    <t>01403</t>
  </si>
  <si>
    <t>FeZn 30x4mm</t>
  </si>
  <si>
    <t>01404</t>
  </si>
  <si>
    <t>FeZn R=10mm s PVC izolací</t>
  </si>
  <si>
    <t>01405</t>
  </si>
  <si>
    <t>Drát AlMgSi-0,5 d=8mm</t>
  </si>
  <si>
    <t>01407</t>
  </si>
  <si>
    <t>Podpěra vedení na hřeben střechy - nerez</t>
  </si>
  <si>
    <t>01408</t>
  </si>
  <si>
    <t>Podpěra vedení na falc střechy - nerez</t>
  </si>
  <si>
    <t>01409</t>
  </si>
  <si>
    <t>Kryt podpěry vedení - nerez</t>
  </si>
  <si>
    <t>01410</t>
  </si>
  <si>
    <t>Podpěra vedení do zdiva - nerez</t>
  </si>
  <si>
    <t>01411</t>
  </si>
  <si>
    <t>Podpěra vedení do dřeva - nerez</t>
  </si>
  <si>
    <t>01412</t>
  </si>
  <si>
    <t>Podpěra vedení na šikmou část střechy - nerez</t>
  </si>
  <si>
    <t>01415</t>
  </si>
  <si>
    <t>Jímací tyč JT1,0 s držákem na falc - nerez</t>
  </si>
  <si>
    <t>01416</t>
  </si>
  <si>
    <t>Jímací tyč JT1,5 s držákem na hřeben střechy - nerez</t>
  </si>
  <si>
    <t>01422</t>
  </si>
  <si>
    <t>Svorka univerzální SU - nerez</t>
  </si>
  <si>
    <t>01423</t>
  </si>
  <si>
    <t>Svorka připojovací SP - nerez</t>
  </si>
  <si>
    <t>01424</t>
  </si>
  <si>
    <t>Svorka zkušební SZ - nerez</t>
  </si>
  <si>
    <t>01425</t>
  </si>
  <si>
    <t>Svorka okapová SO - nerez</t>
  </si>
  <si>
    <t>01428</t>
  </si>
  <si>
    <t>Svorka jímací tyče SJ - nerez</t>
  </si>
  <si>
    <t>01430</t>
  </si>
  <si>
    <t>Svorka na potrubí ST - nerez</t>
  </si>
  <si>
    <t>01431</t>
  </si>
  <si>
    <t>Svorka na potrubí široká UST - nerez</t>
  </si>
  <si>
    <t>324</t>
  </si>
  <si>
    <t>01437</t>
  </si>
  <si>
    <t>Svorka SR 02 s páskem - FeZn</t>
  </si>
  <si>
    <t>326</t>
  </si>
  <si>
    <t>01438</t>
  </si>
  <si>
    <t>Svorka SR 03 s drátem - FeZn</t>
  </si>
  <si>
    <t>328</t>
  </si>
  <si>
    <t>01450</t>
  </si>
  <si>
    <t>Tyč zaváděcí s izolací vzduch/zem - FeZn</t>
  </si>
  <si>
    <t>330</t>
  </si>
  <si>
    <t>01451</t>
  </si>
  <si>
    <t>Příchytka zaváděcí tyče - hliník</t>
  </si>
  <si>
    <t>332</t>
  </si>
  <si>
    <t>01460</t>
  </si>
  <si>
    <t>Hloubkový zemnič 1,5m - FeZn</t>
  </si>
  <si>
    <t>334</t>
  </si>
  <si>
    <t>01461</t>
  </si>
  <si>
    <t>Zatloukací hrot hloubkového zemniče - kalená ocel</t>
  </si>
  <si>
    <t>336</t>
  </si>
  <si>
    <t>01487</t>
  </si>
  <si>
    <t>Svorka na potrubí "Bernard" + pásek</t>
  </si>
  <si>
    <t>338</t>
  </si>
  <si>
    <t>01488</t>
  </si>
  <si>
    <t>Označovací štítek</t>
  </si>
  <si>
    <t>340</t>
  </si>
  <si>
    <t>01594</t>
  </si>
  <si>
    <t>Kabelové oko na FeZn drát 10mm2, vč. pérové a vějířové podložky</t>
  </si>
  <si>
    <t>342</t>
  </si>
  <si>
    <t>01700</t>
  </si>
  <si>
    <t>Tlačítko kompletní, řazení 1/0, keramické retro provedení, polo(zapuštěný)</t>
  </si>
  <si>
    <t>344</t>
  </si>
  <si>
    <t>01701</t>
  </si>
  <si>
    <t>Spínač kompletní, řazení 1, keramické retro provedení, polo(zapuštěný)</t>
  </si>
  <si>
    <t>346</t>
  </si>
  <si>
    <t>01705</t>
  </si>
  <si>
    <t>Spínač kompletní, řazení 5, keramické retro provedení, polo(zapuštěný)</t>
  </si>
  <si>
    <t>348</t>
  </si>
  <si>
    <t>01706</t>
  </si>
  <si>
    <t>Spínač kompletní, řazení 6, keramické retro provedení, polo(zapuštěný)</t>
  </si>
  <si>
    <t>350</t>
  </si>
  <si>
    <t>01707</t>
  </si>
  <si>
    <t>Spínač kompletní, řazení 7, keramické retro provedení, polo(zapuštěný)</t>
  </si>
  <si>
    <t>352</t>
  </si>
  <si>
    <t>01708</t>
  </si>
  <si>
    <t>Zásuvka jednonásobná kompletní, keramické retro provedení, polo(zapuštěná)</t>
  </si>
  <si>
    <t>354</t>
  </si>
  <si>
    <t>01709</t>
  </si>
  <si>
    <t>Zásuvka s konektorem RJ45 kompletní, keramické retro provedení, polo(zapuštěná)</t>
  </si>
  <si>
    <t>356</t>
  </si>
  <si>
    <t>01711</t>
  </si>
  <si>
    <t>Spínač kompletní, řazení 1, keramické retro provedení, povrchová montáž</t>
  </si>
  <si>
    <t>358</t>
  </si>
  <si>
    <t>01716</t>
  </si>
  <si>
    <t>Spínač kompletní, řazení 6, keramické retro provedení, povrchová montáž</t>
  </si>
  <si>
    <t>360</t>
  </si>
  <si>
    <t>01717</t>
  </si>
  <si>
    <t>Spínač kompletní, řazení 7, keramické retro provedení, povrchová montáž</t>
  </si>
  <si>
    <t>362</t>
  </si>
  <si>
    <t>01718</t>
  </si>
  <si>
    <t>Elektroinstalační průchodka, keramické retro provedení, povrchová montáž</t>
  </si>
  <si>
    <t>364</t>
  </si>
  <si>
    <t>01719</t>
  </si>
  <si>
    <t>Elektroinstalační příchytka, keramické retro provedení, povrchová montáž</t>
  </si>
  <si>
    <t>366</t>
  </si>
  <si>
    <t>01721</t>
  </si>
  <si>
    <t>Spínač kompletní, řazení 1, IP44, polo(zapuštěný)</t>
  </si>
  <si>
    <t>368</t>
  </si>
  <si>
    <t>01725</t>
  </si>
  <si>
    <t>Spínač kompletní, řazení 5, polo(zapuštěný)</t>
  </si>
  <si>
    <t>370</t>
  </si>
  <si>
    <t>01728</t>
  </si>
  <si>
    <t>Zásuvka jednonásobná s clonkami kompletní, polo(zapuštěná)</t>
  </si>
  <si>
    <t>372</t>
  </si>
  <si>
    <t>01729</t>
  </si>
  <si>
    <t>Zásuvka jednonásobná s clonkami a s přepěťovou ochranou kompletní, polo(zapuštěná)</t>
  </si>
  <si>
    <t>374</t>
  </si>
  <si>
    <t>01730</t>
  </si>
  <si>
    <t>Svorkovnice s krytem, kompletní, polo(zapuštěná)</t>
  </si>
  <si>
    <t>376</t>
  </si>
  <si>
    <t>01731</t>
  </si>
  <si>
    <t>Zásuvka s konektorem HDMI kompletní, polo(zapuštěná)</t>
  </si>
  <si>
    <t>378</t>
  </si>
  <si>
    <t>01732</t>
  </si>
  <si>
    <t>Zásuvka s konektorem RJ45 kompletní, polo(zapuštěná)</t>
  </si>
  <si>
    <t>380</t>
  </si>
  <si>
    <t>01732.1</t>
  </si>
  <si>
    <t>Zásuvka s konektory 2xRJ45 kompletní, polo(zapuštěná)</t>
  </si>
  <si>
    <t>382</t>
  </si>
  <si>
    <t>02738</t>
  </si>
  <si>
    <t>H07V-K 16 (CYA 16mm2) zelenožlutý</t>
  </si>
  <si>
    <t>384</t>
  </si>
  <si>
    <t>02749</t>
  </si>
  <si>
    <t>1-YY 25mm2</t>
  </si>
  <si>
    <t>386</t>
  </si>
  <si>
    <t>02915</t>
  </si>
  <si>
    <t>CYKY-J 3x1.5mm2</t>
  </si>
  <si>
    <t>388</t>
  </si>
  <si>
    <t>02916</t>
  </si>
  <si>
    <t>CYKY-O 3x1.5mm2</t>
  </si>
  <si>
    <t>390</t>
  </si>
  <si>
    <t>02918</t>
  </si>
  <si>
    <t>CYKY-J 3x2.5mm2</t>
  </si>
  <si>
    <t>392</t>
  </si>
  <si>
    <t>02960</t>
  </si>
  <si>
    <t>CYKY-J 5x1.5mm2</t>
  </si>
  <si>
    <t>394</t>
  </si>
  <si>
    <t>02961</t>
  </si>
  <si>
    <t>CYKY-J 5x2.5mm2</t>
  </si>
  <si>
    <t>396</t>
  </si>
  <si>
    <t>02962</t>
  </si>
  <si>
    <t>CYKY-J 5x4mm2</t>
  </si>
  <si>
    <t>398</t>
  </si>
  <si>
    <t>02971</t>
  </si>
  <si>
    <t>CYKY-J 4x10mm2</t>
  </si>
  <si>
    <t>400</t>
  </si>
  <si>
    <t>02995</t>
  </si>
  <si>
    <t>AYKY-J 4x16mm2</t>
  </si>
  <si>
    <t>402</t>
  </si>
  <si>
    <t>10115</t>
  </si>
  <si>
    <t>404</t>
  </si>
  <si>
    <t>10120</t>
  </si>
  <si>
    <t>Kabel UTP 4x2x0,5 cat.5e</t>
  </si>
  <si>
    <t>406</t>
  </si>
  <si>
    <t>10222</t>
  </si>
  <si>
    <t>Kabel HDMI</t>
  </si>
  <si>
    <t>408</t>
  </si>
  <si>
    <t>10500</t>
  </si>
  <si>
    <t>Aerosol pro testování hlásičů</t>
  </si>
  <si>
    <t>410</t>
  </si>
  <si>
    <t>34801</t>
  </si>
  <si>
    <t>412</t>
  </si>
  <si>
    <t>34802</t>
  </si>
  <si>
    <t>414</t>
  </si>
  <si>
    <t>34803</t>
  </si>
  <si>
    <t>416</t>
  </si>
  <si>
    <t>34804</t>
  </si>
  <si>
    <t>418</t>
  </si>
  <si>
    <t>34805</t>
  </si>
  <si>
    <t>420</t>
  </si>
  <si>
    <t>34806</t>
  </si>
  <si>
    <t>422</t>
  </si>
  <si>
    <t>34807</t>
  </si>
  <si>
    <t>424</t>
  </si>
  <si>
    <t>34808</t>
  </si>
  <si>
    <t>426</t>
  </si>
  <si>
    <t>34809</t>
  </si>
  <si>
    <t>428</t>
  </si>
  <si>
    <t>34810</t>
  </si>
  <si>
    <t>430</t>
  </si>
  <si>
    <t>34811</t>
  </si>
  <si>
    <t>432</t>
  </si>
  <si>
    <t>34812</t>
  </si>
  <si>
    <t>434</t>
  </si>
  <si>
    <t>34813</t>
  </si>
  <si>
    <t>436</t>
  </si>
  <si>
    <t>34814</t>
  </si>
  <si>
    <t>438</t>
  </si>
  <si>
    <t>34815</t>
  </si>
  <si>
    <t>440</t>
  </si>
  <si>
    <t>34816</t>
  </si>
  <si>
    <t>442</t>
  </si>
  <si>
    <t>34817</t>
  </si>
  <si>
    <t>444</t>
  </si>
  <si>
    <t>34818</t>
  </si>
  <si>
    <t>446</t>
  </si>
  <si>
    <t>34821</t>
  </si>
  <si>
    <t>448</t>
  </si>
  <si>
    <t>34822</t>
  </si>
  <si>
    <t>450</t>
  </si>
  <si>
    <t>35701</t>
  </si>
  <si>
    <t>452</t>
  </si>
  <si>
    <t>35702</t>
  </si>
  <si>
    <t>454</t>
  </si>
  <si>
    <t>35703</t>
  </si>
  <si>
    <t>456</t>
  </si>
  <si>
    <t>35704</t>
  </si>
  <si>
    <t>458</t>
  </si>
  <si>
    <t>35705</t>
  </si>
  <si>
    <t>460</t>
  </si>
  <si>
    <t>48001</t>
  </si>
  <si>
    <t>462</t>
  </si>
  <si>
    <t>48011</t>
  </si>
  <si>
    <t>Sadový ocelový třístupňový stožár 5,8 m, s ocelovou manžetou, 133mm-89mm-60mm, RAL 9007 - typ dle správce VO</t>
  </si>
  <si>
    <t>464</t>
  </si>
  <si>
    <t>48121</t>
  </si>
  <si>
    <t>Stožárová svorkovnice SR, 1 pojistka</t>
  </si>
  <si>
    <t>466</t>
  </si>
  <si>
    <t>80101</t>
  </si>
  <si>
    <t>Ústředna pro střední objekty do max. počtu 192 zón a 8 podsystémů</t>
  </si>
  <si>
    <t>468</t>
  </si>
  <si>
    <t>80102</t>
  </si>
  <si>
    <t>Plechový BOX  š350 x v400 x h100 mm, tamper a transformátor 40VA/16VAC, zápustný do zdi</t>
  </si>
  <si>
    <t>470</t>
  </si>
  <si>
    <t>80103</t>
  </si>
  <si>
    <t>Akumulátor 17Ah/12V</t>
  </si>
  <si>
    <t>472</t>
  </si>
  <si>
    <t>80104</t>
  </si>
  <si>
    <t>LCD klávesnice</t>
  </si>
  <si>
    <t>474</t>
  </si>
  <si>
    <t>80105</t>
  </si>
  <si>
    <t>Podpůrný zdroj</t>
  </si>
  <si>
    <t>476</t>
  </si>
  <si>
    <t>80106</t>
  </si>
  <si>
    <t>Expandér 8 vstupů</t>
  </si>
  <si>
    <t>478</t>
  </si>
  <si>
    <t>80107</t>
  </si>
  <si>
    <t>Komunikátor GPRS bez SIM karty</t>
  </si>
  <si>
    <t>480</t>
  </si>
  <si>
    <t>80108</t>
  </si>
  <si>
    <t>Modul pro komunikaci přes INTERNET/ETHERNET dálkové programování pomocí SW WinLoad, ovládání uživatelem pomocí prohlížeče (zapnutí/vypnutí,prohlížení stavu)</t>
  </si>
  <si>
    <t>482</t>
  </si>
  <si>
    <t>80109</t>
  </si>
  <si>
    <t>EZS detektor prostorový, dosah 12m</t>
  </si>
  <si>
    <t>484</t>
  </si>
  <si>
    <t>80110</t>
  </si>
  <si>
    <t>EZS magnetický kontakt plastový</t>
  </si>
  <si>
    <t>486</t>
  </si>
  <si>
    <t>80111</t>
  </si>
  <si>
    <t>EZS opticko kouřový detektor s resetovací paticí</t>
  </si>
  <si>
    <t>488</t>
  </si>
  <si>
    <t>80112</t>
  </si>
  <si>
    <t>EZS požární tlačítko</t>
  </si>
  <si>
    <t>490</t>
  </si>
  <si>
    <t>80113</t>
  </si>
  <si>
    <t>EZS siréna vnitřní, 110dB, bílý plast, blikač, š 74 x v 113 x h 46</t>
  </si>
  <si>
    <t>492</t>
  </si>
  <si>
    <t>81001</t>
  </si>
  <si>
    <t>Kompaktní 5MPx kamera s AL funkcemi, 2.7-13.5mm motorzoom, IR 60m, PoE, WDR 120dB, IP67, citlivost 0,005lux, MicroSD</t>
  </si>
  <si>
    <t>494</t>
  </si>
  <si>
    <t>81002</t>
  </si>
  <si>
    <t>Montážní BOX pro kompaktní kameru IP60</t>
  </si>
  <si>
    <t>496</t>
  </si>
  <si>
    <t>81003</t>
  </si>
  <si>
    <t>Mini dome kamera 4Mpx, 2.7-13.5mm motorzoom, IR 40m, PoE, WDR 120dB, IP67, MicroSD</t>
  </si>
  <si>
    <t>498</t>
  </si>
  <si>
    <t>81004</t>
  </si>
  <si>
    <t>Montážní BOX pro mini dome kameru IP60</t>
  </si>
  <si>
    <t>500</t>
  </si>
  <si>
    <t>81005</t>
  </si>
  <si>
    <t>Záznamové zařízení  pro 4 IP kamery, 4x PoE, max. vstupní datový tok 160 Mbps, záznam 128 Mbps s podporou kamer s rozlišením 8MP, bez HDD max. 1x10TB, výstup na monitor VGA/HDMI, H.264/H.265, klient pro iOS, android, PC</t>
  </si>
  <si>
    <t>502</t>
  </si>
  <si>
    <t>81006</t>
  </si>
  <si>
    <t>Pevný HDD 6TB, 24/7</t>
  </si>
  <si>
    <t>504</t>
  </si>
  <si>
    <t>90001</t>
  </si>
  <si>
    <t>Fólie z polyetylenu šíře 220mm</t>
  </si>
  <si>
    <t>506</t>
  </si>
  <si>
    <t>90021</t>
  </si>
  <si>
    <t>Chránička ohebná korugovaná HDPE40</t>
  </si>
  <si>
    <t>508</t>
  </si>
  <si>
    <t>90023</t>
  </si>
  <si>
    <t>Chránička ohebná korugovaná HDPE63</t>
  </si>
  <si>
    <t>510</t>
  </si>
  <si>
    <t>90061</t>
  </si>
  <si>
    <t>Stožárové pouzdro 250*1000mm</t>
  </si>
  <si>
    <t>90131</t>
  </si>
  <si>
    <t>RACK rozvaděč nástěnný, 18U</t>
  </si>
  <si>
    <t>514</t>
  </si>
  <si>
    <t>90132</t>
  </si>
  <si>
    <t>Police 19" do rozvaděče, 1U</t>
  </si>
  <si>
    <t>516</t>
  </si>
  <si>
    <t>90133</t>
  </si>
  <si>
    <t>Napájecí panel do rozvaděče 19", 1U</t>
  </si>
  <si>
    <t>518</t>
  </si>
  <si>
    <t>90134</t>
  </si>
  <si>
    <t>Vyvazovací panel do rozvaděče 19", 1U</t>
  </si>
  <si>
    <t>520</t>
  </si>
  <si>
    <t>90135</t>
  </si>
  <si>
    <t>Patchpanel do rozvaděče 19", 24 portů, 1U</t>
  </si>
  <si>
    <t>522</t>
  </si>
  <si>
    <t>90136</t>
  </si>
  <si>
    <t>Modem / router do RACK rozvaděče - dle nabídky poskytovatele</t>
  </si>
  <si>
    <t>524</t>
  </si>
  <si>
    <t>90137</t>
  </si>
  <si>
    <t>Switch do RACK rozvaděče - dle nabídky poskytovatele</t>
  </si>
  <si>
    <t>526</t>
  </si>
  <si>
    <t>90138</t>
  </si>
  <si>
    <t>UPS do RACK rozvaděče, 1000 VA - dle nabídky poskytovatele</t>
  </si>
  <si>
    <t>528</t>
  </si>
  <si>
    <t>Pol1</t>
  </si>
  <si>
    <t>Prořez:</t>
  </si>
  <si>
    <t>%</t>
  </si>
  <si>
    <t>530</t>
  </si>
  <si>
    <t>8 -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</si>
  <si>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</si>
  <si>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</si>
  <si>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</si>
  <si>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</si>
  <si>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</si>
  <si>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</si>
  <si>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</si>
  <si>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</si>
  <si>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</si>
  <si>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</si>
  <si>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</si>
  <si>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</si>
  <si>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</si>
  <si>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</si>
  <si>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</si>
  <si>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1024</t>
  </si>
  <si>
    <t>-1691418765</t>
  </si>
  <si>
    <t>VRN2</t>
  </si>
  <si>
    <t>Příprava staveniště</t>
  </si>
  <si>
    <t>020001000</t>
  </si>
  <si>
    <t>-993003223</t>
  </si>
  <si>
    <t>VRN3</t>
  </si>
  <si>
    <t>030001000</t>
  </si>
  <si>
    <t>1689720359</t>
  </si>
  <si>
    <t>VRN4</t>
  </si>
  <si>
    <t>Inženýrská činnost</t>
  </si>
  <si>
    <t>040001000</t>
  </si>
  <si>
    <t>-1359012823</t>
  </si>
  <si>
    <t>VRN5</t>
  </si>
  <si>
    <t>Finanční náklady</t>
  </si>
  <si>
    <t>050001000</t>
  </si>
  <si>
    <t>1600477723</t>
  </si>
  <si>
    <t>VRN6</t>
  </si>
  <si>
    <t>Územní vlivy</t>
  </si>
  <si>
    <t>060001000</t>
  </si>
  <si>
    <t>1353567227</t>
  </si>
  <si>
    <t>VRN7</t>
  </si>
  <si>
    <t>Provozní vlivy</t>
  </si>
  <si>
    <t>070001000</t>
  </si>
  <si>
    <t>-61734375</t>
  </si>
  <si>
    <t>VRN8</t>
  </si>
  <si>
    <t>Přesun stavebních kapacit</t>
  </si>
  <si>
    <t>080001000</t>
  </si>
  <si>
    <t>Další náklady na pracovníky</t>
  </si>
  <si>
    <t>612216146</t>
  </si>
  <si>
    <t>VRN9</t>
  </si>
  <si>
    <t>Ostatní náklady</t>
  </si>
  <si>
    <t>090001000</t>
  </si>
  <si>
    <t>-805161264</t>
  </si>
  <si>
    <t>091504000</t>
  </si>
  <si>
    <t>Náklady související s publikační činností - informace o poskytnutí dotace a 2 trvale umístěné desky</t>
  </si>
  <si>
    <t>-586117600</t>
  </si>
  <si>
    <t>SEZNAM FIGUR</t>
  </si>
  <si>
    <t>Výměra</t>
  </si>
  <si>
    <t xml:space="preserve"> 1</t>
  </si>
  <si>
    <t>Použití figury:</t>
  </si>
  <si>
    <t xml:space="preserve"> 2</t>
  </si>
  <si>
    <t>Nástěnné vnitřní svítidlo z kovu a alabastrového skla - 1xE14, 40W, 230V, IP20, barva těla: černá - odstranit tahový vypínač</t>
  </si>
  <si>
    <t>Nástěnné venkovní hliníkové svítidlo, rustikální styl - 1xE27, 60W, 230V, IP44, barva těla: hnědá, patina</t>
  </si>
  <si>
    <t>Závěsné vnitřní svítidlo z kovu a alabastrového skla - 1xE27, 60W, 230V, IP20, barva těla: černá - zkrátit závěs na minimum</t>
  </si>
  <si>
    <t>Závěsné vnitřní kruhové stmívatelné hliníkové svítidlo včetně závěsu l=1200mm - LED, 50W, 230V, IP20, DALI, difuzor plast opál, barva těla: černá</t>
  </si>
  <si>
    <t>Závěsné ocelové svítidlo - 3xE27, 3x60W, 230V, IP20, barva těla: černá, krémová, materiál stínidla: dřevo, barva stínidla: hnědá, typ dřeva: gumovník</t>
  </si>
  <si>
    <t>Nástěnné ocelové svítidlo - E27, 28W, 230V, IP20, barva těla: černá, krémová, materiál stínidla: dřevo, barva stínidla: hnědá, typ dřeva: gumovník</t>
  </si>
  <si>
    <t>Stropní ocelové svítidlo - LED, 17W, 230V, IP44, barva těla: černá, materiál stínidla: plast, barva stínidla: bílá</t>
  </si>
  <si>
    <t>Nástěnné svítidlo z opálového skla a kovu v barvě bronzu - E14, 40W, 230V, IP44</t>
  </si>
  <si>
    <t>Venkovní vestavné svítidlo - LED, 3.7W, 230V, IP65, materiál těla: hliník, plast, barva těla: černá, materiál stínidla: sklo, barva stínidla:	černá</t>
  </si>
  <si>
    <t>Závěsný hliníkový systém s 12V zdrojem napětí, komplet</t>
  </si>
  <si>
    <t>Rameno svítidel s reflektorem do závěsného systému 12V, byrva stříbrná, délka 40 - 70 cm</t>
  </si>
  <si>
    <t>Nástěnné kovové osvětlené logo infocentra, popř. osvětlení loga infocentra</t>
  </si>
  <si>
    <t>Závěsná 3f napájecí hliníková lišta osvětlení s příslušenstvím - 3x230V, 3x16A, IP20</t>
  </si>
  <si>
    <t>Hliníkové svítidlo / reflektor do 3f napájecí lišty</t>
  </si>
  <si>
    <t>Kovová stolní lampa</t>
  </si>
  <si>
    <t>Stropní svítidlo - LED, 36W, 230V, IP20, materiál těla: ocel, barva těla: černá, materiál stínidla: plast, barva stínidla: bílá</t>
  </si>
  <si>
    <t>Stropní svítidlo - LED, 17W, 230V, IP44, materiál těla: ocel, barva těla: černá, materiál stínidla: plast, barva stínidla: bílá</t>
  </si>
  <si>
    <t>Stropní svítidlo - LED, 11W, 230V, IP44, materiál těla: ocel, barva těla: černá, materiál stínidla: plast, barva stínidla: bílá</t>
  </si>
  <si>
    <t>Závěsné svítidlo - E27, 60W, 230V, IP20, materiál těla: ocel, barva těla: bílá</t>
  </si>
  <si>
    <t xml:space="preserve">Stropní / nástěnné svítidlo - LED, 18W, 230V, IP65, materiál korpusu: PC, materiál krytu: PMMA, barva korpusu: bílá </t>
  </si>
  <si>
    <t>Elektroměrový rozvaděč RE - viz výkres rozvaděče</t>
  </si>
  <si>
    <t>Rozvaděč R1 - viz výkres rozvaděče</t>
  </si>
  <si>
    <t>Rozvaděč R2 - viz výkres rozvaděče</t>
  </si>
  <si>
    <t>Rozvaděč R3 - viz výkres rozvaděče,</t>
  </si>
  <si>
    <t>Telekomunikační plastový rozvaděč pod omítku 10-ti párový - nosník zářezových modulů (1/2 pozice), přidržovače kabelů, pryžové průchodky, uzamykatelné víko</t>
  </si>
  <si>
    <t>Sadové svítidlo - zdroj LED, 26 W, 2700 °K, IP66, tělo: hliníkový odlitek, optika: PMMA, ochranný kryt: polykarbonát</t>
  </si>
  <si>
    <t>Bezhalogenový stíněný kabel s funkční integritou při požáru B2cas1d0 - 180S 2x0,5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</si>
</sst>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i/>
      <sz val="8"/>
      <color rgb="FFFF0000"/>
      <name val="Arial CE"/>
      <charset val="238"/>
    </font>
    <font>
      <i/>
      <sz val="9"/>
      <color rgb="FF0000FF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7" fillId="3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37" fillId="3" borderId="2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41" fillId="0" borderId="3" xfId="0" applyFont="1" applyBorder="1" applyAlignment="1">
      <alignment vertical="center"/>
    </xf>
    <xf numFmtId="0" fontId="42" fillId="0" borderId="22" xfId="0" applyFont="1" applyBorder="1" applyAlignment="1" applyProtection="1">
      <alignment horizontal="left" vertical="center" wrapText="1"/>
      <protection locked="0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opLeftCell="A73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29" t="s">
        <v>5</v>
      </c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pans="1:74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>
      <c r="B5" s="20"/>
      <c r="D5" s="24" t="s">
        <v>14</v>
      </c>
      <c r="K5" s="238" t="s">
        <v>15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R5" s="20"/>
      <c r="BE5" s="235" t="s">
        <v>16</v>
      </c>
      <c r="BS5" s="17" t="s">
        <v>6</v>
      </c>
    </row>
    <row r="6" spans="1:74" ht="36.950000000000003" customHeight="1">
      <c r="B6" s="20"/>
      <c r="D6" s="26" t="s">
        <v>17</v>
      </c>
      <c r="K6" s="239" t="s">
        <v>18</v>
      </c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R6" s="20"/>
      <c r="BE6" s="236"/>
      <c r="BS6" s="17" t="s">
        <v>6</v>
      </c>
    </row>
    <row r="7" spans="1:74" ht="12" customHeight="1">
      <c r="B7" s="20"/>
      <c r="D7" s="27" t="s">
        <v>19</v>
      </c>
      <c r="K7" s="25" t="s">
        <v>1</v>
      </c>
      <c r="AK7" s="27" t="s">
        <v>20</v>
      </c>
      <c r="AN7" s="25" t="s">
        <v>1</v>
      </c>
      <c r="AR7" s="20"/>
      <c r="BE7" s="236"/>
      <c r="BS7" s="17" t="s">
        <v>8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36"/>
      <c r="BS8" s="17" t="s">
        <v>8</v>
      </c>
    </row>
    <row r="9" spans="1:74" ht="14.45" customHeight="1">
      <c r="B9" s="20"/>
      <c r="AR9" s="20"/>
      <c r="BE9" s="236"/>
      <c r="BS9" s="17" t="s">
        <v>8</v>
      </c>
    </row>
    <row r="10" spans="1:74" ht="12" customHeight="1">
      <c r="B10" s="20"/>
      <c r="D10" s="27" t="s">
        <v>25</v>
      </c>
      <c r="AK10" s="27" t="s">
        <v>26</v>
      </c>
      <c r="AN10" s="25" t="s">
        <v>1</v>
      </c>
      <c r="AR10" s="20"/>
      <c r="BE10" s="236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</v>
      </c>
      <c r="AR11" s="20"/>
      <c r="BE11" s="236"/>
      <c r="BS11" s="17" t="s">
        <v>6</v>
      </c>
    </row>
    <row r="12" spans="1:74" ht="6.95" customHeight="1">
      <c r="B12" s="20"/>
      <c r="AR12" s="20"/>
      <c r="BE12" s="236"/>
      <c r="BS12" s="17" t="s">
        <v>8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36"/>
      <c r="BS13" s="17" t="s">
        <v>8</v>
      </c>
    </row>
    <row r="14" spans="1:74" ht="12.75">
      <c r="B14" s="20"/>
      <c r="E14" s="240" t="s">
        <v>30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7" t="s">
        <v>28</v>
      </c>
      <c r="AN14" s="29" t="s">
        <v>30</v>
      </c>
      <c r="AR14" s="20"/>
      <c r="BE14" s="236"/>
      <c r="BS14" s="17" t="s">
        <v>8</v>
      </c>
    </row>
    <row r="15" spans="1:74" ht="6.95" customHeight="1">
      <c r="B15" s="20"/>
      <c r="AR15" s="20"/>
      <c r="BE15" s="236"/>
      <c r="BS15" s="17" t="s">
        <v>3</v>
      </c>
    </row>
    <row r="16" spans="1:74" ht="12" customHeight="1">
      <c r="B16" s="20"/>
      <c r="D16" s="27" t="s">
        <v>31</v>
      </c>
      <c r="AK16" s="27" t="s">
        <v>26</v>
      </c>
      <c r="AN16" s="25" t="s">
        <v>1</v>
      </c>
      <c r="AR16" s="20"/>
      <c r="BE16" s="236"/>
      <c r="BS16" s="17" t="s">
        <v>3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</v>
      </c>
      <c r="AR17" s="20"/>
      <c r="BE17" s="236"/>
      <c r="BS17" s="17" t="s">
        <v>33</v>
      </c>
    </row>
    <row r="18" spans="2:71" ht="6.95" customHeight="1">
      <c r="B18" s="20"/>
      <c r="AR18" s="20"/>
      <c r="BE18" s="236"/>
      <c r="BS18" s="17" t="s">
        <v>8</v>
      </c>
    </row>
    <row r="19" spans="2:71" ht="12" customHeight="1">
      <c r="B19" s="20"/>
      <c r="D19" s="27" t="s">
        <v>34</v>
      </c>
      <c r="AK19" s="27" t="s">
        <v>26</v>
      </c>
      <c r="AN19" s="25" t="s">
        <v>1</v>
      </c>
      <c r="AR19" s="20"/>
      <c r="BE19" s="236"/>
      <c r="BS19" s="17" t="s">
        <v>8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</v>
      </c>
      <c r="AR20" s="20"/>
      <c r="BE20" s="236"/>
      <c r="BS20" s="17" t="s">
        <v>33</v>
      </c>
    </row>
    <row r="21" spans="2:71" ht="6.95" customHeight="1">
      <c r="B21" s="20"/>
      <c r="AR21" s="20"/>
      <c r="BE21" s="236"/>
    </row>
    <row r="22" spans="2:71" ht="12" customHeight="1">
      <c r="B22" s="20"/>
      <c r="D22" s="27" t="s">
        <v>36</v>
      </c>
      <c r="AR22" s="20"/>
      <c r="BE22" s="236"/>
    </row>
    <row r="23" spans="2:71" ht="16.5" customHeight="1">
      <c r="B23" s="20"/>
      <c r="E23" s="242" t="s">
        <v>1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R23" s="20"/>
      <c r="BE23" s="236"/>
    </row>
    <row r="24" spans="2:71" ht="6.95" customHeight="1">
      <c r="B24" s="20"/>
      <c r="AR24" s="20"/>
      <c r="BE24" s="236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6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6">
        <f>ROUND(AG94,0)</f>
        <v>0</v>
      </c>
      <c r="AL26" s="227"/>
      <c r="AM26" s="227"/>
      <c r="AN26" s="227"/>
      <c r="AO26" s="227"/>
      <c r="AR26" s="32"/>
      <c r="BE26" s="236"/>
    </row>
    <row r="27" spans="2:71" s="1" customFormat="1" ht="6.95" customHeight="1">
      <c r="B27" s="32"/>
      <c r="AR27" s="32"/>
      <c r="BE27" s="236"/>
    </row>
    <row r="28" spans="2:71" s="1" customFormat="1" ht="12.75">
      <c r="B28" s="32"/>
      <c r="L28" s="228" t="s">
        <v>38</v>
      </c>
      <c r="M28" s="228"/>
      <c r="N28" s="228"/>
      <c r="O28" s="228"/>
      <c r="P28" s="228"/>
      <c r="W28" s="228" t="s">
        <v>39</v>
      </c>
      <c r="X28" s="228"/>
      <c r="Y28" s="228"/>
      <c r="Z28" s="228"/>
      <c r="AA28" s="228"/>
      <c r="AB28" s="228"/>
      <c r="AC28" s="228"/>
      <c r="AD28" s="228"/>
      <c r="AE28" s="228"/>
      <c r="AK28" s="228" t="s">
        <v>40</v>
      </c>
      <c r="AL28" s="228"/>
      <c r="AM28" s="228"/>
      <c r="AN28" s="228"/>
      <c r="AO28" s="228"/>
      <c r="AR28" s="32"/>
      <c r="BE28" s="236"/>
    </row>
    <row r="29" spans="2:71" s="2" customFormat="1" ht="14.45" customHeight="1">
      <c r="B29" s="36"/>
      <c r="D29" s="27" t="s">
        <v>41</v>
      </c>
      <c r="F29" s="27" t="s">
        <v>42</v>
      </c>
      <c r="L29" s="222">
        <v>0.21</v>
      </c>
      <c r="M29" s="221"/>
      <c r="N29" s="221"/>
      <c r="O29" s="221"/>
      <c r="P29" s="221"/>
      <c r="W29" s="220">
        <f>ROUND(AZ94, 0)</f>
        <v>0</v>
      </c>
      <c r="X29" s="221"/>
      <c r="Y29" s="221"/>
      <c r="Z29" s="221"/>
      <c r="AA29" s="221"/>
      <c r="AB29" s="221"/>
      <c r="AC29" s="221"/>
      <c r="AD29" s="221"/>
      <c r="AE29" s="221"/>
      <c r="AK29" s="220">
        <f>ROUND(AV94, 0)</f>
        <v>0</v>
      </c>
      <c r="AL29" s="221"/>
      <c r="AM29" s="221"/>
      <c r="AN29" s="221"/>
      <c r="AO29" s="221"/>
      <c r="AR29" s="36"/>
      <c r="BE29" s="237"/>
    </row>
    <row r="30" spans="2:71" s="2" customFormat="1" ht="14.45" customHeight="1">
      <c r="B30" s="36"/>
      <c r="F30" s="27" t="s">
        <v>43</v>
      </c>
      <c r="L30" s="222">
        <v>0.15</v>
      </c>
      <c r="M30" s="221"/>
      <c r="N30" s="221"/>
      <c r="O30" s="221"/>
      <c r="P30" s="221"/>
      <c r="W30" s="220">
        <f>ROUND(BA94, 0)</f>
        <v>0</v>
      </c>
      <c r="X30" s="221"/>
      <c r="Y30" s="221"/>
      <c r="Z30" s="221"/>
      <c r="AA30" s="221"/>
      <c r="AB30" s="221"/>
      <c r="AC30" s="221"/>
      <c r="AD30" s="221"/>
      <c r="AE30" s="221"/>
      <c r="AK30" s="220">
        <f>ROUND(AW94, 0)</f>
        <v>0</v>
      </c>
      <c r="AL30" s="221"/>
      <c r="AM30" s="221"/>
      <c r="AN30" s="221"/>
      <c r="AO30" s="221"/>
      <c r="AR30" s="36"/>
      <c r="BE30" s="237"/>
    </row>
    <row r="31" spans="2:71" s="2" customFormat="1" ht="14.45" hidden="1" customHeight="1">
      <c r="B31" s="36"/>
      <c r="F31" s="27" t="s">
        <v>44</v>
      </c>
      <c r="L31" s="222">
        <v>0.21</v>
      </c>
      <c r="M31" s="221"/>
      <c r="N31" s="221"/>
      <c r="O31" s="221"/>
      <c r="P31" s="221"/>
      <c r="W31" s="220">
        <f>ROUND(BB94, 0)</f>
        <v>0</v>
      </c>
      <c r="X31" s="221"/>
      <c r="Y31" s="221"/>
      <c r="Z31" s="221"/>
      <c r="AA31" s="221"/>
      <c r="AB31" s="221"/>
      <c r="AC31" s="221"/>
      <c r="AD31" s="221"/>
      <c r="AE31" s="221"/>
      <c r="AK31" s="220">
        <v>0</v>
      </c>
      <c r="AL31" s="221"/>
      <c r="AM31" s="221"/>
      <c r="AN31" s="221"/>
      <c r="AO31" s="221"/>
      <c r="AR31" s="36"/>
      <c r="BE31" s="237"/>
    </row>
    <row r="32" spans="2:71" s="2" customFormat="1" ht="14.45" hidden="1" customHeight="1">
      <c r="B32" s="36"/>
      <c r="F32" s="27" t="s">
        <v>45</v>
      </c>
      <c r="L32" s="222">
        <v>0.15</v>
      </c>
      <c r="M32" s="221"/>
      <c r="N32" s="221"/>
      <c r="O32" s="221"/>
      <c r="P32" s="221"/>
      <c r="W32" s="220">
        <f>ROUND(BC94, 0)</f>
        <v>0</v>
      </c>
      <c r="X32" s="221"/>
      <c r="Y32" s="221"/>
      <c r="Z32" s="221"/>
      <c r="AA32" s="221"/>
      <c r="AB32" s="221"/>
      <c r="AC32" s="221"/>
      <c r="AD32" s="221"/>
      <c r="AE32" s="221"/>
      <c r="AK32" s="220">
        <v>0</v>
      </c>
      <c r="AL32" s="221"/>
      <c r="AM32" s="221"/>
      <c r="AN32" s="221"/>
      <c r="AO32" s="221"/>
      <c r="AR32" s="36"/>
      <c r="BE32" s="237"/>
    </row>
    <row r="33" spans="2:57" s="2" customFormat="1" ht="14.45" hidden="1" customHeight="1">
      <c r="B33" s="36"/>
      <c r="F33" s="27" t="s">
        <v>46</v>
      </c>
      <c r="L33" s="222">
        <v>0</v>
      </c>
      <c r="M33" s="221"/>
      <c r="N33" s="221"/>
      <c r="O33" s="221"/>
      <c r="P33" s="221"/>
      <c r="W33" s="220">
        <f>ROUND(BD94, 0)</f>
        <v>0</v>
      </c>
      <c r="X33" s="221"/>
      <c r="Y33" s="221"/>
      <c r="Z33" s="221"/>
      <c r="AA33" s="221"/>
      <c r="AB33" s="221"/>
      <c r="AC33" s="221"/>
      <c r="AD33" s="221"/>
      <c r="AE33" s="221"/>
      <c r="AK33" s="220">
        <v>0</v>
      </c>
      <c r="AL33" s="221"/>
      <c r="AM33" s="221"/>
      <c r="AN33" s="221"/>
      <c r="AO33" s="221"/>
      <c r="AR33" s="36"/>
      <c r="BE33" s="237"/>
    </row>
    <row r="34" spans="2:57" s="1" customFormat="1" ht="6.95" customHeight="1">
      <c r="B34" s="32"/>
      <c r="AR34" s="32"/>
      <c r="BE34" s="236"/>
    </row>
    <row r="35" spans="2:57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34" t="s">
        <v>49</v>
      </c>
      <c r="Y35" s="232"/>
      <c r="Z35" s="232"/>
      <c r="AA35" s="232"/>
      <c r="AB35" s="232"/>
      <c r="AC35" s="39"/>
      <c r="AD35" s="39"/>
      <c r="AE35" s="39"/>
      <c r="AF35" s="39"/>
      <c r="AG35" s="39"/>
      <c r="AH35" s="39"/>
      <c r="AI35" s="39"/>
      <c r="AJ35" s="39"/>
      <c r="AK35" s="231">
        <f>SUM(AK26:AK33)</f>
        <v>0</v>
      </c>
      <c r="AL35" s="232"/>
      <c r="AM35" s="232"/>
      <c r="AN35" s="232"/>
      <c r="AO35" s="233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56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14</v>
      </c>
      <c r="L84" s="3" t="str">
        <f>K5</f>
        <v>Bartosova15</v>
      </c>
      <c r="AR84" s="48"/>
    </row>
    <row r="85" spans="1:91" s="4" customFormat="1" ht="36.950000000000003" customHeight="1">
      <c r="B85" s="49"/>
      <c r="C85" s="50" t="s">
        <v>17</v>
      </c>
      <c r="L85" s="223" t="str">
        <f>K6</f>
        <v>Rekonstrukce č.p.210 ve Vrchlabí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21</v>
      </c>
      <c r="L87" s="51" t="str">
        <f>IF(K8="","",K8)</f>
        <v>Vrchlabí</v>
      </c>
      <c r="AI87" s="27" t="s">
        <v>23</v>
      </c>
      <c r="AM87" s="225" t="str">
        <f>IF(AN8= "","",AN8)</f>
        <v>22. 5. 2023</v>
      </c>
      <c r="AN87" s="225"/>
      <c r="AR87" s="32"/>
    </row>
    <row r="88" spans="1:91" s="1" customFormat="1" ht="6.95" customHeight="1">
      <c r="B88" s="32"/>
      <c r="AR88" s="32"/>
    </row>
    <row r="89" spans="1:91" s="1" customFormat="1" ht="25.7" customHeight="1">
      <c r="B89" s="32"/>
      <c r="C89" s="27" t="s">
        <v>25</v>
      </c>
      <c r="L89" s="3" t="str">
        <f>IF(E11= "","",E11)</f>
        <v>Město Vrchlabí, Zámek č.p.1, Vrchlabí</v>
      </c>
      <c r="AI89" s="27" t="s">
        <v>31</v>
      </c>
      <c r="AM89" s="208" t="str">
        <f>IF(E17="","",E17)</f>
        <v>ing. Jan Chaloupský, U hřiště 639, Trutnov</v>
      </c>
      <c r="AN89" s="209"/>
      <c r="AO89" s="209"/>
      <c r="AP89" s="209"/>
      <c r="AR89" s="32"/>
      <c r="AS89" s="204" t="s">
        <v>57</v>
      </c>
      <c r="AT89" s="205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29</v>
      </c>
      <c r="L90" s="3" t="str">
        <f>IF(E14= "Vyplň údaj","",E14)</f>
        <v/>
      </c>
      <c r="AI90" s="27" t="s">
        <v>34</v>
      </c>
      <c r="AM90" s="208" t="str">
        <f>IF(E20="","",E20)</f>
        <v>ing. V. Švehla</v>
      </c>
      <c r="AN90" s="209"/>
      <c r="AO90" s="209"/>
      <c r="AP90" s="209"/>
      <c r="AR90" s="32"/>
      <c r="AS90" s="206"/>
      <c r="AT90" s="207"/>
      <c r="BD90" s="55"/>
    </row>
    <row r="91" spans="1:91" s="1" customFormat="1" ht="10.9" customHeight="1">
      <c r="B91" s="32"/>
      <c r="AR91" s="32"/>
      <c r="AS91" s="206"/>
      <c r="AT91" s="207"/>
      <c r="BD91" s="55"/>
    </row>
    <row r="92" spans="1:91" s="1" customFormat="1" ht="29.25" customHeight="1">
      <c r="B92" s="32"/>
      <c r="C92" s="210" t="s">
        <v>58</v>
      </c>
      <c r="D92" s="211"/>
      <c r="E92" s="211"/>
      <c r="F92" s="211"/>
      <c r="G92" s="211"/>
      <c r="H92" s="56"/>
      <c r="I92" s="213" t="s">
        <v>59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2" t="s">
        <v>60</v>
      </c>
      <c r="AH92" s="211"/>
      <c r="AI92" s="211"/>
      <c r="AJ92" s="211"/>
      <c r="AK92" s="211"/>
      <c r="AL92" s="211"/>
      <c r="AM92" s="211"/>
      <c r="AN92" s="213" t="s">
        <v>61</v>
      </c>
      <c r="AO92" s="211"/>
      <c r="AP92" s="214"/>
      <c r="AQ92" s="57" t="s">
        <v>62</v>
      </c>
      <c r="AR92" s="32"/>
      <c r="AS92" s="58" t="s">
        <v>63</v>
      </c>
      <c r="AT92" s="59" t="s">
        <v>64</v>
      </c>
      <c r="AU92" s="59" t="s">
        <v>65</v>
      </c>
      <c r="AV92" s="59" t="s">
        <v>66</v>
      </c>
      <c r="AW92" s="59" t="s">
        <v>67</v>
      </c>
      <c r="AX92" s="59" t="s">
        <v>68</v>
      </c>
      <c r="AY92" s="59" t="s">
        <v>69</v>
      </c>
      <c r="AZ92" s="59" t="s">
        <v>70</v>
      </c>
      <c r="BA92" s="59" t="s">
        <v>71</v>
      </c>
      <c r="BB92" s="59" t="s">
        <v>72</v>
      </c>
      <c r="BC92" s="59" t="s">
        <v>73</v>
      </c>
      <c r="BD92" s="60" t="s">
        <v>74</v>
      </c>
    </row>
    <row r="93" spans="1:91" s="1" customFormat="1" ht="10.9" customHeight="1">
      <c r="B93" s="32"/>
      <c r="AR93" s="32"/>
      <c r="AS93" s="61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8">
        <f>ROUND(SUM(AG95:AG102),0)</f>
        <v>0</v>
      </c>
      <c r="AH94" s="218"/>
      <c r="AI94" s="218"/>
      <c r="AJ94" s="218"/>
      <c r="AK94" s="218"/>
      <c r="AL94" s="218"/>
      <c r="AM94" s="218"/>
      <c r="AN94" s="219">
        <f t="shared" ref="AN94:AN102" si="0">SUM(AG94,AT94)</f>
        <v>0</v>
      </c>
      <c r="AO94" s="219"/>
      <c r="AP94" s="219"/>
      <c r="AQ94" s="66" t="s">
        <v>1</v>
      </c>
      <c r="AR94" s="62"/>
      <c r="AS94" s="67">
        <f>ROUND(SUM(AS95:AS102),0)</f>
        <v>0</v>
      </c>
      <c r="AT94" s="68">
        <f t="shared" ref="AT94:AT102" si="1">ROUND(SUM(AV94:AW94),0)</f>
        <v>0</v>
      </c>
      <c r="AU94" s="69">
        <f>ROUND(SUM(AU95:AU102),5)</f>
        <v>0</v>
      </c>
      <c r="AV94" s="68">
        <f>ROUND(AZ94*L29,0)</f>
        <v>0</v>
      </c>
      <c r="AW94" s="68">
        <f>ROUND(BA94*L30,0)</f>
        <v>0</v>
      </c>
      <c r="AX94" s="68">
        <f>ROUND(BB94*L29,0)</f>
        <v>0</v>
      </c>
      <c r="AY94" s="68">
        <f>ROUND(BC94*L30,0)</f>
        <v>0</v>
      </c>
      <c r="AZ94" s="68">
        <f>ROUND(SUM(AZ95:AZ102),0)</f>
        <v>0</v>
      </c>
      <c r="BA94" s="68">
        <f>ROUND(SUM(BA95:BA102),0)</f>
        <v>0</v>
      </c>
      <c r="BB94" s="68">
        <f>ROUND(SUM(BB95:BB102),0)</f>
        <v>0</v>
      </c>
      <c r="BC94" s="68">
        <f>ROUND(SUM(BC95:BC102),0)</f>
        <v>0</v>
      </c>
      <c r="BD94" s="70">
        <f>ROUND(SUM(BD95:BD102),0)</f>
        <v>0</v>
      </c>
      <c r="BS94" s="71" t="s">
        <v>76</v>
      </c>
      <c r="BT94" s="71" t="s">
        <v>77</v>
      </c>
      <c r="BU94" s="72" t="s">
        <v>78</v>
      </c>
      <c r="BV94" s="71" t="s">
        <v>79</v>
      </c>
      <c r="BW94" s="71" t="s">
        <v>4</v>
      </c>
      <c r="BX94" s="71" t="s">
        <v>80</v>
      </c>
      <c r="CL94" s="71" t="s">
        <v>1</v>
      </c>
    </row>
    <row r="95" spans="1:91" s="6" customFormat="1" ht="16.5" customHeight="1">
      <c r="A95" s="73" t="s">
        <v>81</v>
      </c>
      <c r="B95" s="74"/>
      <c r="C95" s="75"/>
      <c r="D95" s="215" t="s">
        <v>8</v>
      </c>
      <c r="E95" s="215"/>
      <c r="F95" s="215"/>
      <c r="G95" s="215"/>
      <c r="H95" s="215"/>
      <c r="I95" s="76"/>
      <c r="J95" s="215" t="s">
        <v>82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6">
        <f>'1 - Stavební část'!J30</f>
        <v>0</v>
      </c>
      <c r="AH95" s="217"/>
      <c r="AI95" s="217"/>
      <c r="AJ95" s="217"/>
      <c r="AK95" s="217"/>
      <c r="AL95" s="217"/>
      <c r="AM95" s="217"/>
      <c r="AN95" s="216">
        <f t="shared" si="0"/>
        <v>0</v>
      </c>
      <c r="AO95" s="217"/>
      <c r="AP95" s="217"/>
      <c r="AQ95" s="77" t="s">
        <v>83</v>
      </c>
      <c r="AR95" s="74"/>
      <c r="AS95" s="78">
        <v>0</v>
      </c>
      <c r="AT95" s="79">
        <f t="shared" si="1"/>
        <v>0</v>
      </c>
      <c r="AU95" s="80">
        <f>'1 - Stavební část'!P141</f>
        <v>0</v>
      </c>
      <c r="AV95" s="79">
        <f>'1 - Stavební část'!J33</f>
        <v>0</v>
      </c>
      <c r="AW95" s="79">
        <f>'1 - Stavební část'!J34</f>
        <v>0</v>
      </c>
      <c r="AX95" s="79">
        <f>'1 - Stavební část'!J35</f>
        <v>0</v>
      </c>
      <c r="AY95" s="79">
        <f>'1 - Stavební část'!J36</f>
        <v>0</v>
      </c>
      <c r="AZ95" s="79">
        <f>'1 - Stavební část'!F33</f>
        <v>0</v>
      </c>
      <c r="BA95" s="79">
        <f>'1 - Stavební část'!F34</f>
        <v>0</v>
      </c>
      <c r="BB95" s="79">
        <f>'1 - Stavební část'!F35</f>
        <v>0</v>
      </c>
      <c r="BC95" s="79">
        <f>'1 - Stavební část'!F36</f>
        <v>0</v>
      </c>
      <c r="BD95" s="81">
        <f>'1 - Stavební část'!F37</f>
        <v>0</v>
      </c>
      <c r="BT95" s="82" t="s">
        <v>8</v>
      </c>
      <c r="BV95" s="82" t="s">
        <v>79</v>
      </c>
      <c r="BW95" s="82" t="s">
        <v>84</v>
      </c>
      <c r="BX95" s="82" t="s">
        <v>4</v>
      </c>
      <c r="CL95" s="82" t="s">
        <v>1</v>
      </c>
      <c r="CM95" s="82" t="s">
        <v>85</v>
      </c>
    </row>
    <row r="96" spans="1:91" s="6" customFormat="1" ht="16.5" customHeight="1">
      <c r="A96" s="73" t="s">
        <v>81</v>
      </c>
      <c r="B96" s="74"/>
      <c r="C96" s="75"/>
      <c r="D96" s="215" t="s">
        <v>85</v>
      </c>
      <c r="E96" s="215"/>
      <c r="F96" s="215"/>
      <c r="G96" s="215"/>
      <c r="H96" s="215"/>
      <c r="I96" s="76"/>
      <c r="J96" s="215" t="s">
        <v>86</v>
      </c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6">
        <f>'2 - Zpevněné plochy '!J30</f>
        <v>0</v>
      </c>
      <c r="AH96" s="217"/>
      <c r="AI96" s="217"/>
      <c r="AJ96" s="217"/>
      <c r="AK96" s="217"/>
      <c r="AL96" s="217"/>
      <c r="AM96" s="217"/>
      <c r="AN96" s="216">
        <f t="shared" si="0"/>
        <v>0</v>
      </c>
      <c r="AO96" s="217"/>
      <c r="AP96" s="217"/>
      <c r="AQ96" s="77" t="s">
        <v>83</v>
      </c>
      <c r="AR96" s="74"/>
      <c r="AS96" s="78">
        <v>0</v>
      </c>
      <c r="AT96" s="79">
        <f t="shared" si="1"/>
        <v>0</v>
      </c>
      <c r="AU96" s="80">
        <f>'2 - Zpevněné plochy '!P137</f>
        <v>0</v>
      </c>
      <c r="AV96" s="79">
        <f>'2 - Zpevněné plochy '!J33</f>
        <v>0</v>
      </c>
      <c r="AW96" s="79">
        <f>'2 - Zpevněné plochy '!J34</f>
        <v>0</v>
      </c>
      <c r="AX96" s="79">
        <f>'2 - Zpevněné plochy '!J35</f>
        <v>0</v>
      </c>
      <c r="AY96" s="79">
        <f>'2 - Zpevněné plochy '!J36</f>
        <v>0</v>
      </c>
      <c r="AZ96" s="79">
        <f>'2 - Zpevněné plochy '!F33</f>
        <v>0</v>
      </c>
      <c r="BA96" s="79">
        <f>'2 - Zpevněné plochy '!F34</f>
        <v>0</v>
      </c>
      <c r="BB96" s="79">
        <f>'2 - Zpevněné plochy '!F35</f>
        <v>0</v>
      </c>
      <c r="BC96" s="79">
        <f>'2 - Zpevněné plochy '!F36</f>
        <v>0</v>
      </c>
      <c r="BD96" s="81">
        <f>'2 - Zpevněné plochy '!F37</f>
        <v>0</v>
      </c>
      <c r="BT96" s="82" t="s">
        <v>8</v>
      </c>
      <c r="BV96" s="82" t="s">
        <v>79</v>
      </c>
      <c r="BW96" s="82" t="s">
        <v>87</v>
      </c>
      <c r="BX96" s="82" t="s">
        <v>4</v>
      </c>
      <c r="CL96" s="82" t="s">
        <v>1</v>
      </c>
      <c r="CM96" s="82" t="s">
        <v>85</v>
      </c>
    </row>
    <row r="97" spans="1:91" s="6" customFormat="1" ht="16.5" customHeight="1">
      <c r="A97" s="73" t="s">
        <v>81</v>
      </c>
      <c r="B97" s="74"/>
      <c r="C97" s="75"/>
      <c r="D97" s="215" t="s">
        <v>88</v>
      </c>
      <c r="E97" s="215"/>
      <c r="F97" s="215"/>
      <c r="G97" s="215"/>
      <c r="H97" s="215"/>
      <c r="I97" s="76"/>
      <c r="J97" s="215" t="s">
        <v>89</v>
      </c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6">
        <f>'3 - Rozvod plynu'!J30</f>
        <v>0</v>
      </c>
      <c r="AH97" s="217"/>
      <c r="AI97" s="217"/>
      <c r="AJ97" s="217"/>
      <c r="AK97" s="217"/>
      <c r="AL97" s="217"/>
      <c r="AM97" s="217"/>
      <c r="AN97" s="216">
        <f t="shared" si="0"/>
        <v>0</v>
      </c>
      <c r="AO97" s="217"/>
      <c r="AP97" s="217"/>
      <c r="AQ97" s="77" t="s">
        <v>83</v>
      </c>
      <c r="AR97" s="74"/>
      <c r="AS97" s="78">
        <v>0</v>
      </c>
      <c r="AT97" s="79">
        <f t="shared" si="1"/>
        <v>0</v>
      </c>
      <c r="AU97" s="80">
        <f>'3 - Rozvod plynu'!P119</f>
        <v>0</v>
      </c>
      <c r="AV97" s="79">
        <f>'3 - Rozvod plynu'!J33</f>
        <v>0</v>
      </c>
      <c r="AW97" s="79">
        <f>'3 - Rozvod plynu'!J34</f>
        <v>0</v>
      </c>
      <c r="AX97" s="79">
        <f>'3 - Rozvod plynu'!J35</f>
        <v>0</v>
      </c>
      <c r="AY97" s="79">
        <f>'3 - Rozvod plynu'!J36</f>
        <v>0</v>
      </c>
      <c r="AZ97" s="79">
        <f>'3 - Rozvod plynu'!F33</f>
        <v>0</v>
      </c>
      <c r="BA97" s="79">
        <f>'3 - Rozvod plynu'!F34</f>
        <v>0</v>
      </c>
      <c r="BB97" s="79">
        <f>'3 - Rozvod plynu'!F35</f>
        <v>0</v>
      </c>
      <c r="BC97" s="79">
        <f>'3 - Rozvod plynu'!F36</f>
        <v>0</v>
      </c>
      <c r="BD97" s="81">
        <f>'3 - Rozvod plynu'!F37</f>
        <v>0</v>
      </c>
      <c r="BT97" s="82" t="s">
        <v>8</v>
      </c>
      <c r="BV97" s="82" t="s">
        <v>79</v>
      </c>
      <c r="BW97" s="82" t="s">
        <v>90</v>
      </c>
      <c r="BX97" s="82" t="s">
        <v>4</v>
      </c>
      <c r="CL97" s="82" t="s">
        <v>1</v>
      </c>
      <c r="CM97" s="82" t="s">
        <v>85</v>
      </c>
    </row>
    <row r="98" spans="1:91" s="6" customFormat="1" ht="16.5" customHeight="1">
      <c r="A98" s="73" t="s">
        <v>81</v>
      </c>
      <c r="B98" s="74"/>
      <c r="C98" s="75"/>
      <c r="D98" s="215" t="s">
        <v>91</v>
      </c>
      <c r="E98" s="215"/>
      <c r="F98" s="215"/>
      <c r="G98" s="215"/>
      <c r="H98" s="215"/>
      <c r="I98" s="76"/>
      <c r="J98" s="215" t="s">
        <v>92</v>
      </c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6">
        <f>'4 - Vytápění'!J30</f>
        <v>0</v>
      </c>
      <c r="AH98" s="217"/>
      <c r="AI98" s="217"/>
      <c r="AJ98" s="217"/>
      <c r="AK98" s="217"/>
      <c r="AL98" s="217"/>
      <c r="AM98" s="217"/>
      <c r="AN98" s="216">
        <f t="shared" si="0"/>
        <v>0</v>
      </c>
      <c r="AO98" s="217"/>
      <c r="AP98" s="217"/>
      <c r="AQ98" s="77" t="s">
        <v>83</v>
      </c>
      <c r="AR98" s="74"/>
      <c r="AS98" s="78">
        <v>0</v>
      </c>
      <c r="AT98" s="79">
        <f t="shared" si="1"/>
        <v>0</v>
      </c>
      <c r="AU98" s="80">
        <f>'4 - Vytápění'!P123</f>
        <v>0</v>
      </c>
      <c r="AV98" s="79">
        <f>'4 - Vytápění'!J33</f>
        <v>0</v>
      </c>
      <c r="AW98" s="79">
        <f>'4 - Vytápění'!J34</f>
        <v>0</v>
      </c>
      <c r="AX98" s="79">
        <f>'4 - Vytápění'!J35</f>
        <v>0</v>
      </c>
      <c r="AY98" s="79">
        <f>'4 - Vytápění'!J36</f>
        <v>0</v>
      </c>
      <c r="AZ98" s="79">
        <f>'4 - Vytápění'!F33</f>
        <v>0</v>
      </c>
      <c r="BA98" s="79">
        <f>'4 - Vytápění'!F34</f>
        <v>0</v>
      </c>
      <c r="BB98" s="79">
        <f>'4 - Vytápění'!F35</f>
        <v>0</v>
      </c>
      <c r="BC98" s="79">
        <f>'4 - Vytápění'!F36</f>
        <v>0</v>
      </c>
      <c r="BD98" s="81">
        <f>'4 - Vytápění'!F37</f>
        <v>0</v>
      </c>
      <c r="BT98" s="82" t="s">
        <v>8</v>
      </c>
      <c r="BV98" s="82" t="s">
        <v>79</v>
      </c>
      <c r="BW98" s="82" t="s">
        <v>93</v>
      </c>
      <c r="BX98" s="82" t="s">
        <v>4</v>
      </c>
      <c r="CL98" s="82" t="s">
        <v>1</v>
      </c>
      <c r="CM98" s="82" t="s">
        <v>85</v>
      </c>
    </row>
    <row r="99" spans="1:91" s="6" customFormat="1" ht="16.5" customHeight="1">
      <c r="A99" s="73" t="s">
        <v>81</v>
      </c>
      <c r="B99" s="74"/>
      <c r="C99" s="75"/>
      <c r="D99" s="215" t="s">
        <v>94</v>
      </c>
      <c r="E99" s="215"/>
      <c r="F99" s="215"/>
      <c r="G99" s="215"/>
      <c r="H99" s="215"/>
      <c r="I99" s="76"/>
      <c r="J99" s="215" t="s">
        <v>95</v>
      </c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6">
        <f>'5 - Větrání'!J30</f>
        <v>0</v>
      </c>
      <c r="AH99" s="217"/>
      <c r="AI99" s="217"/>
      <c r="AJ99" s="217"/>
      <c r="AK99" s="217"/>
      <c r="AL99" s="217"/>
      <c r="AM99" s="217"/>
      <c r="AN99" s="216">
        <f t="shared" si="0"/>
        <v>0</v>
      </c>
      <c r="AO99" s="217"/>
      <c r="AP99" s="217"/>
      <c r="AQ99" s="77" t="s">
        <v>83</v>
      </c>
      <c r="AR99" s="74"/>
      <c r="AS99" s="78">
        <v>0</v>
      </c>
      <c r="AT99" s="79">
        <f t="shared" si="1"/>
        <v>0</v>
      </c>
      <c r="AU99" s="80">
        <f>'5 - Větrání'!P119</f>
        <v>0</v>
      </c>
      <c r="AV99" s="79">
        <f>'5 - Větrání'!J33</f>
        <v>0</v>
      </c>
      <c r="AW99" s="79">
        <f>'5 - Větrání'!J34</f>
        <v>0</v>
      </c>
      <c r="AX99" s="79">
        <f>'5 - Větrání'!J35</f>
        <v>0</v>
      </c>
      <c r="AY99" s="79">
        <f>'5 - Větrání'!J36</f>
        <v>0</v>
      </c>
      <c r="AZ99" s="79">
        <f>'5 - Větrání'!F33</f>
        <v>0</v>
      </c>
      <c r="BA99" s="79">
        <f>'5 - Větrání'!F34</f>
        <v>0</v>
      </c>
      <c r="BB99" s="79">
        <f>'5 - Větrání'!F35</f>
        <v>0</v>
      </c>
      <c r="BC99" s="79">
        <f>'5 - Větrání'!F36</f>
        <v>0</v>
      </c>
      <c r="BD99" s="81">
        <f>'5 - Větrání'!F37</f>
        <v>0</v>
      </c>
      <c r="BT99" s="82" t="s">
        <v>8</v>
      </c>
      <c r="BV99" s="82" t="s">
        <v>79</v>
      </c>
      <c r="BW99" s="82" t="s">
        <v>96</v>
      </c>
      <c r="BX99" s="82" t="s">
        <v>4</v>
      </c>
      <c r="CL99" s="82" t="s">
        <v>1</v>
      </c>
      <c r="CM99" s="82" t="s">
        <v>85</v>
      </c>
    </row>
    <row r="100" spans="1:91" s="6" customFormat="1" ht="16.5" customHeight="1">
      <c r="A100" s="73" t="s">
        <v>81</v>
      </c>
      <c r="B100" s="74"/>
      <c r="C100" s="75"/>
      <c r="D100" s="215" t="s">
        <v>97</v>
      </c>
      <c r="E100" s="215"/>
      <c r="F100" s="215"/>
      <c r="G100" s="215"/>
      <c r="H100" s="215"/>
      <c r="I100" s="76"/>
      <c r="J100" s="215" t="s">
        <v>98</v>
      </c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6">
        <f>'6 - Zdravotní technika'!J30</f>
        <v>0</v>
      </c>
      <c r="AH100" s="217"/>
      <c r="AI100" s="217"/>
      <c r="AJ100" s="217"/>
      <c r="AK100" s="217"/>
      <c r="AL100" s="217"/>
      <c r="AM100" s="217"/>
      <c r="AN100" s="216">
        <f t="shared" si="0"/>
        <v>0</v>
      </c>
      <c r="AO100" s="217"/>
      <c r="AP100" s="217"/>
      <c r="AQ100" s="77" t="s">
        <v>83</v>
      </c>
      <c r="AR100" s="74"/>
      <c r="AS100" s="78">
        <v>0</v>
      </c>
      <c r="AT100" s="79">
        <f t="shared" si="1"/>
        <v>0</v>
      </c>
      <c r="AU100" s="80">
        <f>'6 - Zdravotní technika'!P128</f>
        <v>0</v>
      </c>
      <c r="AV100" s="79">
        <f>'6 - Zdravotní technika'!J33</f>
        <v>0</v>
      </c>
      <c r="AW100" s="79">
        <f>'6 - Zdravotní technika'!J34</f>
        <v>0</v>
      </c>
      <c r="AX100" s="79">
        <f>'6 - Zdravotní technika'!J35</f>
        <v>0</v>
      </c>
      <c r="AY100" s="79">
        <f>'6 - Zdravotní technika'!J36</f>
        <v>0</v>
      </c>
      <c r="AZ100" s="79">
        <f>'6 - Zdravotní technika'!F33</f>
        <v>0</v>
      </c>
      <c r="BA100" s="79">
        <f>'6 - Zdravotní technika'!F34</f>
        <v>0</v>
      </c>
      <c r="BB100" s="79">
        <f>'6 - Zdravotní technika'!F35</f>
        <v>0</v>
      </c>
      <c r="BC100" s="79">
        <f>'6 - Zdravotní technika'!F36</f>
        <v>0</v>
      </c>
      <c r="BD100" s="81">
        <f>'6 - Zdravotní technika'!F37</f>
        <v>0</v>
      </c>
      <c r="BT100" s="82" t="s">
        <v>8</v>
      </c>
      <c r="BV100" s="82" t="s">
        <v>79</v>
      </c>
      <c r="BW100" s="82" t="s">
        <v>99</v>
      </c>
      <c r="BX100" s="82" t="s">
        <v>4</v>
      </c>
      <c r="CL100" s="82" t="s">
        <v>1</v>
      </c>
      <c r="CM100" s="82" t="s">
        <v>85</v>
      </c>
    </row>
    <row r="101" spans="1:91" s="6" customFormat="1" ht="16.5" customHeight="1">
      <c r="A101" s="73" t="s">
        <v>81</v>
      </c>
      <c r="B101" s="74"/>
      <c r="C101" s="75"/>
      <c r="D101" s="215" t="s">
        <v>100</v>
      </c>
      <c r="E101" s="215"/>
      <c r="F101" s="215"/>
      <c r="G101" s="215"/>
      <c r="H101" s="215"/>
      <c r="I101" s="76"/>
      <c r="J101" s="215" t="s">
        <v>101</v>
      </c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6">
        <f>'7 - Elektroinstalace'!J30</f>
        <v>0</v>
      </c>
      <c r="AH101" s="217"/>
      <c r="AI101" s="217"/>
      <c r="AJ101" s="217"/>
      <c r="AK101" s="217"/>
      <c r="AL101" s="217"/>
      <c r="AM101" s="217"/>
      <c r="AN101" s="216">
        <f t="shared" si="0"/>
        <v>0</v>
      </c>
      <c r="AO101" s="217"/>
      <c r="AP101" s="217"/>
      <c r="AQ101" s="77" t="s">
        <v>83</v>
      </c>
      <c r="AR101" s="74"/>
      <c r="AS101" s="78">
        <v>0</v>
      </c>
      <c r="AT101" s="79">
        <f t="shared" si="1"/>
        <v>0</v>
      </c>
      <c r="AU101" s="80">
        <f>'7 - Elektroinstalace'!P123</f>
        <v>0</v>
      </c>
      <c r="AV101" s="79">
        <f>'7 - Elektroinstalace'!J33</f>
        <v>0</v>
      </c>
      <c r="AW101" s="79">
        <f>'7 - Elektroinstalace'!J34</f>
        <v>0</v>
      </c>
      <c r="AX101" s="79">
        <f>'7 - Elektroinstalace'!J35</f>
        <v>0</v>
      </c>
      <c r="AY101" s="79">
        <f>'7 - Elektroinstalace'!J36</f>
        <v>0</v>
      </c>
      <c r="AZ101" s="79">
        <f>'7 - Elektroinstalace'!F33</f>
        <v>0</v>
      </c>
      <c r="BA101" s="79">
        <f>'7 - Elektroinstalace'!F34</f>
        <v>0</v>
      </c>
      <c r="BB101" s="79">
        <f>'7 - Elektroinstalace'!F35</f>
        <v>0</v>
      </c>
      <c r="BC101" s="79">
        <f>'7 - Elektroinstalace'!F36</f>
        <v>0</v>
      </c>
      <c r="BD101" s="81">
        <f>'7 - Elektroinstalace'!F37</f>
        <v>0</v>
      </c>
      <c r="BT101" s="82" t="s">
        <v>8</v>
      </c>
      <c r="BV101" s="82" t="s">
        <v>79</v>
      </c>
      <c r="BW101" s="82" t="s">
        <v>102</v>
      </c>
      <c r="BX101" s="82" t="s">
        <v>4</v>
      </c>
      <c r="CL101" s="82" t="s">
        <v>1</v>
      </c>
      <c r="CM101" s="82" t="s">
        <v>85</v>
      </c>
    </row>
    <row r="102" spans="1:91" s="6" customFormat="1" ht="16.5" customHeight="1">
      <c r="A102" s="73" t="s">
        <v>81</v>
      </c>
      <c r="B102" s="74"/>
      <c r="C102" s="75"/>
      <c r="D102" s="215" t="s">
        <v>103</v>
      </c>
      <c r="E102" s="215"/>
      <c r="F102" s="215"/>
      <c r="G102" s="215"/>
      <c r="H102" s="215"/>
      <c r="I102" s="76"/>
      <c r="J102" s="215" t="s">
        <v>104</v>
      </c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6">
        <f>'8 - Vedlejší náklady'!J30</f>
        <v>0</v>
      </c>
      <c r="AH102" s="217"/>
      <c r="AI102" s="217"/>
      <c r="AJ102" s="217"/>
      <c r="AK102" s="217"/>
      <c r="AL102" s="217"/>
      <c r="AM102" s="217"/>
      <c r="AN102" s="216">
        <f t="shared" si="0"/>
        <v>0</v>
      </c>
      <c r="AO102" s="217"/>
      <c r="AP102" s="217"/>
      <c r="AQ102" s="77" t="s">
        <v>83</v>
      </c>
      <c r="AR102" s="74"/>
      <c r="AS102" s="83">
        <v>0</v>
      </c>
      <c r="AT102" s="84">
        <f t="shared" si="1"/>
        <v>0</v>
      </c>
      <c r="AU102" s="85">
        <f>'8 - Vedlejší náklady'!P126</f>
        <v>0</v>
      </c>
      <c r="AV102" s="84">
        <f>'8 - Vedlejší náklady'!J33</f>
        <v>0</v>
      </c>
      <c r="AW102" s="84">
        <f>'8 - Vedlejší náklady'!J34</f>
        <v>0</v>
      </c>
      <c r="AX102" s="84">
        <f>'8 - Vedlejší náklady'!J35</f>
        <v>0</v>
      </c>
      <c r="AY102" s="84">
        <f>'8 - Vedlejší náklady'!J36</f>
        <v>0</v>
      </c>
      <c r="AZ102" s="84">
        <f>'8 - Vedlejší náklady'!F33</f>
        <v>0</v>
      </c>
      <c r="BA102" s="84">
        <f>'8 - Vedlejší náklady'!F34</f>
        <v>0</v>
      </c>
      <c r="BB102" s="84">
        <f>'8 - Vedlejší náklady'!F35</f>
        <v>0</v>
      </c>
      <c r="BC102" s="84">
        <f>'8 - Vedlejší náklady'!F36</f>
        <v>0</v>
      </c>
      <c r="BD102" s="86">
        <f>'8 - Vedlejší náklady'!F37</f>
        <v>0</v>
      </c>
      <c r="BT102" s="82" t="s">
        <v>8</v>
      </c>
      <c r="BV102" s="82" t="s">
        <v>79</v>
      </c>
      <c r="BW102" s="82" t="s">
        <v>105</v>
      </c>
      <c r="BX102" s="82" t="s">
        <v>4</v>
      </c>
      <c r="CL102" s="82" t="s">
        <v>1</v>
      </c>
      <c r="CM102" s="82" t="s">
        <v>85</v>
      </c>
    </row>
    <row r="103" spans="1:91" s="1" customFormat="1" ht="30" customHeight="1">
      <c r="B103" s="32"/>
      <c r="AR103" s="32"/>
    </row>
    <row r="104" spans="1:91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32"/>
    </row>
  </sheetData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AN99:AP99"/>
    <mergeCell ref="AG99:AM99"/>
    <mergeCell ref="AN96:AP96"/>
    <mergeCell ref="AN97:AP97"/>
    <mergeCell ref="L85:AO85"/>
    <mergeCell ref="AM87:AN87"/>
    <mergeCell ref="AM89:AP89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D95:H95"/>
    <mergeCell ref="AG95:AM95"/>
    <mergeCell ref="J95:AF95"/>
    <mergeCell ref="AN95:AP95"/>
    <mergeCell ref="D99:H99"/>
    <mergeCell ref="J99:AF99"/>
    <mergeCell ref="J96:AF96"/>
    <mergeCell ref="D96:H96"/>
    <mergeCell ref="AG96:AM96"/>
    <mergeCell ref="D97:H97"/>
    <mergeCell ref="J97:AF97"/>
    <mergeCell ref="AG97:AM97"/>
    <mergeCell ref="AS89:AT91"/>
    <mergeCell ref="AM90:AP90"/>
    <mergeCell ref="C92:G92"/>
    <mergeCell ref="AG92:AM92"/>
    <mergeCell ref="I92:AF92"/>
    <mergeCell ref="AN92:AP92"/>
  </mergeCells>
  <hyperlinks>
    <hyperlink ref="A95" location="'1 - Stavební část'!C2" display="/" xr:uid="{00000000-0004-0000-0000-000000000000}"/>
    <hyperlink ref="A96" location="'2 - Zpevněné plochy '!C2" display="/" xr:uid="{00000000-0004-0000-0000-000001000000}"/>
    <hyperlink ref="A97" location="'3 - Rozvod plynu'!C2" display="/" xr:uid="{00000000-0004-0000-0000-000002000000}"/>
    <hyperlink ref="A98" location="'4 - Vytápění'!C2" display="/" xr:uid="{00000000-0004-0000-0000-000003000000}"/>
    <hyperlink ref="A99" location="'5 - Větrání'!C2" display="/" xr:uid="{00000000-0004-0000-0000-000004000000}"/>
    <hyperlink ref="A100" location="'6 - Zdravotní technika'!C2" display="/" xr:uid="{00000000-0004-0000-0000-000005000000}"/>
    <hyperlink ref="A101" location="'7 - Elektroinstalace'!C2" display="/" xr:uid="{00000000-0004-0000-0000-000006000000}"/>
    <hyperlink ref="A102" location="'8 - Vedlejší náklady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3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84</v>
      </c>
      <c r="AZ2" s="87" t="s">
        <v>106</v>
      </c>
      <c r="BA2" s="87" t="s">
        <v>107</v>
      </c>
      <c r="BB2" s="87" t="s">
        <v>1</v>
      </c>
      <c r="BC2" s="87" t="s">
        <v>108</v>
      </c>
      <c r="BD2" s="87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87" t="s">
        <v>109</v>
      </c>
      <c r="BA3" s="87" t="s">
        <v>110</v>
      </c>
      <c r="BB3" s="87" t="s">
        <v>1</v>
      </c>
      <c r="BC3" s="87" t="s">
        <v>111</v>
      </c>
      <c r="BD3" s="87" t="s">
        <v>85</v>
      </c>
    </row>
    <row r="4" spans="2:56" ht="24.95" customHeight="1">
      <c r="B4" s="20"/>
      <c r="D4" s="21" t="s">
        <v>112</v>
      </c>
      <c r="L4" s="20"/>
      <c r="M4" s="88" t="s">
        <v>11</v>
      </c>
      <c r="AT4" s="17" t="s">
        <v>3</v>
      </c>
      <c r="AZ4" s="87" t="s">
        <v>113</v>
      </c>
      <c r="BA4" s="87" t="s">
        <v>114</v>
      </c>
      <c r="BB4" s="87" t="s">
        <v>1</v>
      </c>
      <c r="BC4" s="87" t="s">
        <v>115</v>
      </c>
      <c r="BD4" s="87" t="s">
        <v>85</v>
      </c>
    </row>
    <row r="5" spans="2:56" ht="6.95" customHeight="1">
      <c r="B5" s="20"/>
      <c r="L5" s="20"/>
      <c r="AZ5" s="87" t="s">
        <v>116</v>
      </c>
      <c r="BA5" s="87" t="s">
        <v>117</v>
      </c>
      <c r="BB5" s="87" t="s">
        <v>1</v>
      </c>
      <c r="BC5" s="87" t="s">
        <v>118</v>
      </c>
      <c r="BD5" s="87" t="s">
        <v>85</v>
      </c>
    </row>
    <row r="6" spans="2:56" ht="12" customHeight="1">
      <c r="B6" s="20"/>
      <c r="D6" s="27" t="s">
        <v>17</v>
      </c>
      <c r="L6" s="20"/>
      <c r="AZ6" s="87" t="s">
        <v>119</v>
      </c>
      <c r="BA6" s="87" t="s">
        <v>120</v>
      </c>
      <c r="BB6" s="87" t="s">
        <v>1</v>
      </c>
      <c r="BC6" s="87" t="s">
        <v>121</v>
      </c>
      <c r="BD6" s="87" t="s">
        <v>85</v>
      </c>
    </row>
    <row r="7" spans="2:56" ht="16.5" customHeight="1">
      <c r="B7" s="20"/>
      <c r="E7" s="244" t="str">
        <f>'Rekapitulace stavby'!K6</f>
        <v>Rekonstrukce č.p.210 ve Vrchlabí</v>
      </c>
      <c r="F7" s="245"/>
      <c r="G7" s="245"/>
      <c r="H7" s="245"/>
      <c r="L7" s="20"/>
      <c r="AZ7" s="87" t="s">
        <v>122</v>
      </c>
      <c r="BA7" s="87" t="s">
        <v>123</v>
      </c>
      <c r="BB7" s="87" t="s">
        <v>1</v>
      </c>
      <c r="BC7" s="87" t="s">
        <v>124</v>
      </c>
      <c r="BD7" s="87" t="s">
        <v>85</v>
      </c>
    </row>
    <row r="8" spans="2:56" s="1" customFormat="1" ht="12" customHeight="1">
      <c r="B8" s="32"/>
      <c r="D8" s="27" t="s">
        <v>125</v>
      </c>
      <c r="L8" s="32"/>
      <c r="AZ8" s="87" t="s">
        <v>126</v>
      </c>
      <c r="BA8" s="87" t="s">
        <v>127</v>
      </c>
      <c r="BB8" s="87" t="s">
        <v>1</v>
      </c>
      <c r="BC8" s="87" t="s">
        <v>128</v>
      </c>
      <c r="BD8" s="87" t="s">
        <v>85</v>
      </c>
    </row>
    <row r="9" spans="2:56" s="1" customFormat="1" ht="16.5" customHeight="1">
      <c r="B9" s="32"/>
      <c r="E9" s="223" t="s">
        <v>129</v>
      </c>
      <c r="F9" s="243"/>
      <c r="G9" s="243"/>
      <c r="H9" s="243"/>
      <c r="L9" s="32"/>
      <c r="AZ9" s="87" t="s">
        <v>130</v>
      </c>
      <c r="BA9" s="87" t="s">
        <v>131</v>
      </c>
      <c r="BB9" s="87" t="s">
        <v>1</v>
      </c>
      <c r="BC9" s="87" t="s">
        <v>132</v>
      </c>
      <c r="BD9" s="87" t="s">
        <v>85</v>
      </c>
    </row>
    <row r="10" spans="2:56" s="1" customFormat="1">
      <c r="B10" s="32"/>
      <c r="L10" s="32"/>
      <c r="AZ10" s="87" t="s">
        <v>133</v>
      </c>
      <c r="BA10" s="87" t="s">
        <v>134</v>
      </c>
      <c r="BB10" s="87" t="s">
        <v>1</v>
      </c>
      <c r="BC10" s="87" t="s">
        <v>135</v>
      </c>
      <c r="BD10" s="87" t="s">
        <v>85</v>
      </c>
    </row>
    <row r="11" spans="2:56" s="1" customFormat="1" ht="12" customHeight="1">
      <c r="B11" s="32"/>
      <c r="D11" s="27" t="s">
        <v>19</v>
      </c>
      <c r="F11" s="25" t="s">
        <v>1</v>
      </c>
      <c r="I11" s="27" t="s">
        <v>20</v>
      </c>
      <c r="J11" s="25" t="s">
        <v>1</v>
      </c>
      <c r="L11" s="32"/>
      <c r="AZ11" s="87" t="s">
        <v>136</v>
      </c>
      <c r="BA11" s="87" t="s">
        <v>137</v>
      </c>
      <c r="BB11" s="87" t="s">
        <v>1</v>
      </c>
      <c r="BC11" s="87" t="s">
        <v>138</v>
      </c>
      <c r="BD11" s="87" t="s">
        <v>85</v>
      </c>
    </row>
    <row r="12" spans="2:56" s="1" customFormat="1" ht="12" customHeight="1">
      <c r="B12" s="32"/>
      <c r="D12" s="27" t="s">
        <v>21</v>
      </c>
      <c r="F12" s="25" t="s">
        <v>22</v>
      </c>
      <c r="I12" s="27" t="s">
        <v>23</v>
      </c>
      <c r="J12" s="52" t="str">
        <f>'Rekapitulace stavby'!AN8</f>
        <v>22. 5. 2023</v>
      </c>
      <c r="L12" s="32"/>
      <c r="AZ12" s="87" t="s">
        <v>139</v>
      </c>
      <c r="BA12" s="87" t="s">
        <v>140</v>
      </c>
      <c r="BB12" s="87" t="s">
        <v>1</v>
      </c>
      <c r="BC12" s="87" t="s">
        <v>141</v>
      </c>
      <c r="BD12" s="87" t="s">
        <v>85</v>
      </c>
    </row>
    <row r="13" spans="2:56" s="1" customFormat="1" ht="10.9" customHeight="1">
      <c r="B13" s="32"/>
      <c r="L13" s="32"/>
      <c r="AZ13" s="87" t="s">
        <v>142</v>
      </c>
      <c r="BA13" s="87" t="s">
        <v>143</v>
      </c>
      <c r="BB13" s="87" t="s">
        <v>1</v>
      </c>
      <c r="BC13" s="87" t="s">
        <v>144</v>
      </c>
      <c r="BD13" s="87" t="s">
        <v>85</v>
      </c>
    </row>
    <row r="14" spans="2:56" s="1" customFormat="1" ht="12" customHeight="1">
      <c r="B14" s="32"/>
      <c r="D14" s="27" t="s">
        <v>25</v>
      </c>
      <c r="I14" s="27" t="s">
        <v>26</v>
      </c>
      <c r="J14" s="25" t="s">
        <v>1</v>
      </c>
      <c r="L14" s="32"/>
      <c r="AZ14" s="87" t="s">
        <v>145</v>
      </c>
      <c r="BA14" s="87" t="s">
        <v>145</v>
      </c>
      <c r="BB14" s="87" t="s">
        <v>1</v>
      </c>
      <c r="BC14" s="87" t="s">
        <v>146</v>
      </c>
      <c r="BD14" s="87" t="s">
        <v>85</v>
      </c>
    </row>
    <row r="15" spans="2:5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  <c r="AZ15" s="87" t="s">
        <v>147</v>
      </c>
      <c r="BA15" s="87" t="s">
        <v>147</v>
      </c>
      <c r="BB15" s="87" t="s">
        <v>1</v>
      </c>
      <c r="BC15" s="87" t="s">
        <v>148</v>
      </c>
      <c r="BD15" s="87" t="s">
        <v>85</v>
      </c>
    </row>
    <row r="16" spans="2:56" s="1" customFormat="1" ht="6.95" customHeight="1">
      <c r="B16" s="32"/>
      <c r="L16" s="32"/>
      <c r="AZ16" s="87" t="s">
        <v>149</v>
      </c>
      <c r="BA16" s="87" t="s">
        <v>149</v>
      </c>
      <c r="BB16" s="87" t="s">
        <v>1</v>
      </c>
      <c r="BC16" s="87" t="s">
        <v>150</v>
      </c>
      <c r="BD16" s="87" t="s">
        <v>85</v>
      </c>
    </row>
    <row r="17" spans="2:56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  <c r="AZ17" s="87" t="s">
        <v>151</v>
      </c>
      <c r="BA17" s="87" t="s">
        <v>151</v>
      </c>
      <c r="BB17" s="87" t="s">
        <v>1</v>
      </c>
      <c r="BC17" s="87" t="s">
        <v>152</v>
      </c>
      <c r="BD17" s="87" t="s">
        <v>85</v>
      </c>
    </row>
    <row r="18" spans="2:56" s="1" customFormat="1" ht="18" customHeight="1">
      <c r="B18" s="32"/>
      <c r="E18" s="246" t="str">
        <f>'Rekapitulace stavby'!E14</f>
        <v>Vyplň údaj</v>
      </c>
      <c r="F18" s="238"/>
      <c r="G18" s="238"/>
      <c r="H18" s="238"/>
      <c r="I18" s="27" t="s">
        <v>28</v>
      </c>
      <c r="J18" s="28" t="str">
        <f>'Rekapitulace stavby'!AN14</f>
        <v>Vyplň údaj</v>
      </c>
      <c r="L18" s="32"/>
      <c r="AZ18" s="87" t="s">
        <v>153</v>
      </c>
      <c r="BA18" s="87" t="s">
        <v>153</v>
      </c>
      <c r="BB18" s="87" t="s">
        <v>1</v>
      </c>
      <c r="BC18" s="87" t="s">
        <v>154</v>
      </c>
      <c r="BD18" s="87" t="s">
        <v>85</v>
      </c>
    </row>
    <row r="19" spans="2:56" s="1" customFormat="1" ht="6.95" customHeight="1">
      <c r="B19" s="32"/>
      <c r="L19" s="32"/>
      <c r="AZ19" s="87" t="s">
        <v>155</v>
      </c>
      <c r="BA19" s="87" t="s">
        <v>155</v>
      </c>
      <c r="BB19" s="87" t="s">
        <v>1</v>
      </c>
      <c r="BC19" s="87" t="s">
        <v>156</v>
      </c>
      <c r="BD19" s="87" t="s">
        <v>85</v>
      </c>
    </row>
    <row r="20" spans="2:56" s="1" customFormat="1" ht="12" customHeight="1">
      <c r="B20" s="32"/>
      <c r="D20" s="27" t="s">
        <v>31</v>
      </c>
      <c r="I20" s="27" t="s">
        <v>26</v>
      </c>
      <c r="J20" s="25" t="s">
        <v>1</v>
      </c>
      <c r="L20" s="32"/>
      <c r="AZ20" s="87" t="s">
        <v>157</v>
      </c>
      <c r="BA20" s="87" t="s">
        <v>157</v>
      </c>
      <c r="BB20" s="87" t="s">
        <v>1</v>
      </c>
      <c r="BC20" s="87" t="s">
        <v>158</v>
      </c>
      <c r="BD20" s="87" t="s">
        <v>85</v>
      </c>
    </row>
    <row r="21" spans="2:56" s="1" customFormat="1" ht="18" customHeight="1">
      <c r="B21" s="32"/>
      <c r="E21" s="25" t="s">
        <v>32</v>
      </c>
      <c r="I21" s="27" t="s">
        <v>28</v>
      </c>
      <c r="J21" s="25" t="s">
        <v>1</v>
      </c>
      <c r="L21" s="32"/>
      <c r="AZ21" s="87" t="s">
        <v>159</v>
      </c>
      <c r="BA21" s="87" t="s">
        <v>160</v>
      </c>
      <c r="BB21" s="87" t="s">
        <v>1</v>
      </c>
      <c r="BC21" s="87" t="s">
        <v>161</v>
      </c>
      <c r="BD21" s="87" t="s">
        <v>85</v>
      </c>
    </row>
    <row r="22" spans="2:56" s="1" customFormat="1" ht="6.95" customHeight="1">
      <c r="B22" s="32"/>
      <c r="L22" s="32"/>
      <c r="AZ22" s="87" t="s">
        <v>162</v>
      </c>
      <c r="BA22" s="87" t="s">
        <v>163</v>
      </c>
      <c r="BB22" s="87" t="s">
        <v>1</v>
      </c>
      <c r="BC22" s="87" t="s">
        <v>164</v>
      </c>
      <c r="BD22" s="87" t="s">
        <v>85</v>
      </c>
    </row>
    <row r="23" spans="2:56" s="1" customFormat="1" ht="12" customHeight="1">
      <c r="B23" s="32"/>
      <c r="D23" s="27" t="s">
        <v>34</v>
      </c>
      <c r="I23" s="27" t="s">
        <v>26</v>
      </c>
      <c r="J23" s="25" t="s">
        <v>1</v>
      </c>
      <c r="L23" s="32"/>
      <c r="AZ23" s="87" t="s">
        <v>165</v>
      </c>
      <c r="BA23" s="87" t="s">
        <v>166</v>
      </c>
      <c r="BB23" s="87" t="s">
        <v>1</v>
      </c>
      <c r="BC23" s="87" t="s">
        <v>167</v>
      </c>
      <c r="BD23" s="87" t="s">
        <v>85</v>
      </c>
    </row>
    <row r="24" spans="2:56" s="1" customFormat="1" ht="18" customHeight="1">
      <c r="B24" s="32"/>
      <c r="E24" s="25" t="s">
        <v>35</v>
      </c>
      <c r="I24" s="27" t="s">
        <v>28</v>
      </c>
      <c r="J24" s="25" t="s">
        <v>1</v>
      </c>
      <c r="L24" s="32"/>
      <c r="AZ24" s="87" t="s">
        <v>168</v>
      </c>
      <c r="BA24" s="87" t="s">
        <v>169</v>
      </c>
      <c r="BB24" s="87" t="s">
        <v>1</v>
      </c>
      <c r="BC24" s="87" t="s">
        <v>170</v>
      </c>
      <c r="BD24" s="87" t="s">
        <v>85</v>
      </c>
    </row>
    <row r="25" spans="2:56" s="1" customFormat="1" ht="6.95" customHeight="1">
      <c r="B25" s="32"/>
      <c r="L25" s="32"/>
      <c r="AZ25" s="87" t="s">
        <v>171</v>
      </c>
      <c r="BA25" s="87" t="s">
        <v>172</v>
      </c>
      <c r="BB25" s="87" t="s">
        <v>1</v>
      </c>
      <c r="BC25" s="87" t="s">
        <v>173</v>
      </c>
      <c r="BD25" s="87" t="s">
        <v>85</v>
      </c>
    </row>
    <row r="26" spans="2:56" s="1" customFormat="1" ht="12" customHeight="1">
      <c r="B26" s="32"/>
      <c r="D26" s="27" t="s">
        <v>36</v>
      </c>
      <c r="L26" s="32"/>
      <c r="AZ26" s="87" t="s">
        <v>174</v>
      </c>
      <c r="BA26" s="87" t="s">
        <v>175</v>
      </c>
      <c r="BB26" s="87" t="s">
        <v>1</v>
      </c>
      <c r="BC26" s="87" t="s">
        <v>176</v>
      </c>
      <c r="BD26" s="87" t="s">
        <v>85</v>
      </c>
    </row>
    <row r="27" spans="2:56" s="7" customFormat="1" ht="16.5" customHeight="1">
      <c r="B27" s="89"/>
      <c r="E27" s="242" t="s">
        <v>1</v>
      </c>
      <c r="F27" s="242"/>
      <c r="G27" s="242"/>
      <c r="H27" s="242"/>
      <c r="L27" s="89"/>
      <c r="AZ27" s="90" t="s">
        <v>177</v>
      </c>
      <c r="BA27" s="90" t="s">
        <v>178</v>
      </c>
      <c r="BB27" s="90" t="s">
        <v>1</v>
      </c>
      <c r="BC27" s="90" t="s">
        <v>179</v>
      </c>
      <c r="BD27" s="90" t="s">
        <v>85</v>
      </c>
    </row>
    <row r="28" spans="2:56" s="1" customFormat="1" ht="6.95" customHeight="1">
      <c r="B28" s="32"/>
      <c r="L28" s="32"/>
      <c r="AZ28" s="87" t="s">
        <v>180</v>
      </c>
      <c r="BA28" s="87" t="s">
        <v>181</v>
      </c>
      <c r="BB28" s="87" t="s">
        <v>1</v>
      </c>
      <c r="BC28" s="87" t="s">
        <v>182</v>
      </c>
      <c r="BD28" s="87" t="s">
        <v>85</v>
      </c>
    </row>
    <row r="29" spans="2:56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  <c r="AZ29" s="87" t="s">
        <v>183</v>
      </c>
      <c r="BA29" s="87" t="s">
        <v>184</v>
      </c>
      <c r="BB29" s="87" t="s">
        <v>1</v>
      </c>
      <c r="BC29" s="87" t="s">
        <v>185</v>
      </c>
      <c r="BD29" s="87" t="s">
        <v>85</v>
      </c>
    </row>
    <row r="30" spans="2:56" s="1" customFormat="1" ht="25.35" customHeight="1">
      <c r="B30" s="32"/>
      <c r="D30" s="91" t="s">
        <v>37</v>
      </c>
      <c r="J30" s="65">
        <f>ROUND(J141, 0)</f>
        <v>0</v>
      </c>
      <c r="L30" s="32"/>
      <c r="AZ30" s="87" t="s">
        <v>186</v>
      </c>
      <c r="BA30" s="87" t="s">
        <v>187</v>
      </c>
      <c r="BB30" s="87" t="s">
        <v>1</v>
      </c>
      <c r="BC30" s="87" t="s">
        <v>188</v>
      </c>
      <c r="BD30" s="87" t="s">
        <v>85</v>
      </c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87" t="s">
        <v>189</v>
      </c>
      <c r="BA31" s="87" t="s">
        <v>190</v>
      </c>
      <c r="BB31" s="87" t="s">
        <v>1</v>
      </c>
      <c r="BC31" s="87" t="s">
        <v>191</v>
      </c>
      <c r="BD31" s="87" t="s">
        <v>85</v>
      </c>
    </row>
    <row r="32" spans="2:56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  <c r="AZ32" s="87" t="s">
        <v>192</v>
      </c>
      <c r="BA32" s="87" t="s">
        <v>193</v>
      </c>
      <c r="BB32" s="87" t="s">
        <v>1</v>
      </c>
      <c r="BC32" s="87" t="s">
        <v>194</v>
      </c>
      <c r="BD32" s="87" t="s">
        <v>85</v>
      </c>
    </row>
    <row r="33" spans="2:56" s="1" customFormat="1" ht="14.45" customHeight="1">
      <c r="B33" s="32"/>
      <c r="D33" s="92" t="s">
        <v>41</v>
      </c>
      <c r="E33" s="27" t="s">
        <v>42</v>
      </c>
      <c r="F33" s="93">
        <f>ROUND((SUM(BE141:BE1237)),  0)</f>
        <v>0</v>
      </c>
      <c r="I33" s="94">
        <v>0.21</v>
      </c>
      <c r="J33" s="93">
        <f>ROUND(((SUM(BE141:BE1237))*I33),  0)</f>
        <v>0</v>
      </c>
      <c r="L33" s="32"/>
      <c r="AZ33" s="87" t="s">
        <v>195</v>
      </c>
      <c r="BA33" s="87" t="s">
        <v>196</v>
      </c>
      <c r="BB33" s="87" t="s">
        <v>1</v>
      </c>
      <c r="BC33" s="87" t="s">
        <v>197</v>
      </c>
      <c r="BD33" s="87" t="s">
        <v>85</v>
      </c>
    </row>
    <row r="34" spans="2:56" s="1" customFormat="1" ht="14.45" customHeight="1">
      <c r="B34" s="32"/>
      <c r="E34" s="27" t="s">
        <v>43</v>
      </c>
      <c r="F34" s="93">
        <f>ROUND((SUM(BF141:BF1237)),  0)</f>
        <v>0</v>
      </c>
      <c r="I34" s="94">
        <v>0.15</v>
      </c>
      <c r="J34" s="93">
        <f>ROUND(((SUM(BF141:BF1237))*I34),  0)</f>
        <v>0</v>
      </c>
      <c r="L34" s="32"/>
      <c r="AZ34" s="87" t="s">
        <v>198</v>
      </c>
      <c r="BA34" s="87" t="s">
        <v>199</v>
      </c>
      <c r="BB34" s="87" t="s">
        <v>1</v>
      </c>
      <c r="BC34" s="87" t="s">
        <v>200</v>
      </c>
      <c r="BD34" s="87" t="s">
        <v>85</v>
      </c>
    </row>
    <row r="35" spans="2:56" s="1" customFormat="1" ht="14.45" hidden="1" customHeight="1">
      <c r="B35" s="32"/>
      <c r="E35" s="27" t="s">
        <v>44</v>
      </c>
      <c r="F35" s="93">
        <f>ROUND((SUM(BG141:BG1237)),  0)</f>
        <v>0</v>
      </c>
      <c r="I35" s="94">
        <v>0.21</v>
      </c>
      <c r="J35" s="93">
        <f>0</f>
        <v>0</v>
      </c>
      <c r="L35" s="32"/>
      <c r="AZ35" s="87" t="s">
        <v>201</v>
      </c>
      <c r="BA35" s="87" t="s">
        <v>202</v>
      </c>
      <c r="BB35" s="87" t="s">
        <v>1</v>
      </c>
      <c r="BC35" s="87" t="s">
        <v>203</v>
      </c>
      <c r="BD35" s="87" t="s">
        <v>85</v>
      </c>
    </row>
    <row r="36" spans="2:56" s="1" customFormat="1" ht="14.45" hidden="1" customHeight="1">
      <c r="B36" s="32"/>
      <c r="E36" s="27" t="s">
        <v>45</v>
      </c>
      <c r="F36" s="93">
        <f>ROUND((SUM(BH141:BH1237)),  0)</f>
        <v>0</v>
      </c>
      <c r="I36" s="94">
        <v>0.15</v>
      </c>
      <c r="J36" s="93">
        <f>0</f>
        <v>0</v>
      </c>
      <c r="L36" s="32"/>
      <c r="AZ36" s="87" t="s">
        <v>204</v>
      </c>
      <c r="BA36" s="87" t="s">
        <v>205</v>
      </c>
      <c r="BB36" s="87" t="s">
        <v>1</v>
      </c>
      <c r="BC36" s="87" t="s">
        <v>206</v>
      </c>
      <c r="BD36" s="87" t="s">
        <v>85</v>
      </c>
    </row>
    <row r="37" spans="2:56" s="1" customFormat="1" ht="14.45" hidden="1" customHeight="1">
      <c r="B37" s="32"/>
      <c r="E37" s="27" t="s">
        <v>46</v>
      </c>
      <c r="F37" s="93">
        <f>ROUND((SUM(BI141:BI1237)),  0)</f>
        <v>0</v>
      </c>
      <c r="I37" s="94">
        <v>0</v>
      </c>
      <c r="J37" s="93">
        <f>0</f>
        <v>0</v>
      </c>
      <c r="L37" s="32"/>
      <c r="AZ37" s="87" t="s">
        <v>207</v>
      </c>
      <c r="BA37" s="87" t="s">
        <v>208</v>
      </c>
      <c r="BB37" s="87" t="s">
        <v>1</v>
      </c>
      <c r="BC37" s="87" t="s">
        <v>209</v>
      </c>
      <c r="BD37" s="87" t="s">
        <v>85</v>
      </c>
    </row>
    <row r="38" spans="2:56" s="1" customFormat="1" ht="6.95" customHeight="1">
      <c r="B38" s="32"/>
      <c r="L38" s="32"/>
      <c r="AZ38" s="87" t="s">
        <v>210</v>
      </c>
      <c r="BA38" s="87" t="s">
        <v>211</v>
      </c>
      <c r="BB38" s="87" t="s">
        <v>1</v>
      </c>
      <c r="BC38" s="87" t="s">
        <v>212</v>
      </c>
      <c r="BD38" s="87" t="s">
        <v>85</v>
      </c>
    </row>
    <row r="39" spans="2:56" s="1" customFormat="1" ht="25.35" customHeight="1">
      <c r="B39" s="32"/>
      <c r="C39" s="95"/>
      <c r="D39" s="96" t="s">
        <v>47</v>
      </c>
      <c r="E39" s="56"/>
      <c r="F39" s="56"/>
      <c r="G39" s="97" t="s">
        <v>48</v>
      </c>
      <c r="H39" s="98" t="s">
        <v>49</v>
      </c>
      <c r="I39" s="56"/>
      <c r="J39" s="99">
        <f>SUM(J30:J37)</f>
        <v>0</v>
      </c>
      <c r="K39" s="100"/>
      <c r="L39" s="32"/>
    </row>
    <row r="40" spans="2:56" s="1" customFormat="1" ht="14.45" customHeight="1">
      <c r="B40" s="32"/>
      <c r="L40" s="32"/>
    </row>
    <row r="41" spans="2:56" ht="14.45" customHeight="1">
      <c r="B41" s="20"/>
      <c r="L41" s="20"/>
    </row>
    <row r="42" spans="2:56" ht="14.45" customHeight="1">
      <c r="B42" s="20"/>
      <c r="L42" s="20"/>
    </row>
    <row r="43" spans="2:56" ht="14.45" customHeight="1">
      <c r="B43" s="20"/>
      <c r="L43" s="20"/>
    </row>
    <row r="44" spans="2:56" ht="14.45" customHeight="1">
      <c r="B44" s="20"/>
      <c r="L44" s="20"/>
    </row>
    <row r="45" spans="2:56" ht="14.45" customHeight="1">
      <c r="B45" s="20"/>
      <c r="L45" s="20"/>
    </row>
    <row r="46" spans="2:56" ht="14.45" customHeight="1">
      <c r="B46" s="20"/>
      <c r="L46" s="20"/>
    </row>
    <row r="47" spans="2:56" ht="14.45" customHeight="1">
      <c r="B47" s="20"/>
      <c r="L47" s="20"/>
    </row>
    <row r="48" spans="2:56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1" t="s">
        <v>53</v>
      </c>
      <c r="G61" s="43" t="s">
        <v>52</v>
      </c>
      <c r="H61" s="34"/>
      <c r="I61" s="34"/>
      <c r="J61" s="102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1" t="s">
        <v>53</v>
      </c>
      <c r="G76" s="43" t="s">
        <v>52</v>
      </c>
      <c r="H76" s="34"/>
      <c r="I76" s="34"/>
      <c r="J76" s="102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17</v>
      </c>
      <c r="L84" s="32"/>
    </row>
    <row r="85" spans="2:47" s="1" customFormat="1" ht="16.5" customHeight="1">
      <c r="B85" s="32"/>
      <c r="E85" s="244" t="str">
        <f>E7</f>
        <v>Rekonstrukce č.p.210 ve Vrchlabí</v>
      </c>
      <c r="F85" s="245"/>
      <c r="G85" s="245"/>
      <c r="H85" s="245"/>
      <c r="L85" s="32"/>
    </row>
    <row r="86" spans="2:47" s="1" customFormat="1" ht="12" customHeight="1">
      <c r="B86" s="32"/>
      <c r="C86" s="27" t="s">
        <v>125</v>
      </c>
      <c r="L86" s="32"/>
    </row>
    <row r="87" spans="2:47" s="1" customFormat="1" ht="16.5" customHeight="1">
      <c r="B87" s="32"/>
      <c r="E87" s="223" t="str">
        <f>E9</f>
        <v>1 - Stavební část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21</v>
      </c>
      <c r="F89" s="25" t="str">
        <f>F12</f>
        <v>Vrchlabí</v>
      </c>
      <c r="I89" s="27" t="s">
        <v>23</v>
      </c>
      <c r="J89" s="52" t="str">
        <f>IF(J12="","",J12)</f>
        <v>22. 5. 2023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25</v>
      </c>
      <c r="F91" s="25" t="str">
        <f>E15</f>
        <v>Město Vrchlabí, Zámek č.p.1, Vrchlabí</v>
      </c>
      <c r="I91" s="27" t="s">
        <v>31</v>
      </c>
      <c r="J91" s="30" t="str">
        <f>E21</f>
        <v>ing. Jan Chaloupský, U hřiště 639, Trutnov</v>
      </c>
      <c r="L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34</v>
      </c>
      <c r="J92" s="30" t="str">
        <f>E24</f>
        <v>ing. V. Švehla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3" t="s">
        <v>214</v>
      </c>
      <c r="D94" s="95"/>
      <c r="E94" s="95"/>
      <c r="F94" s="95"/>
      <c r="G94" s="95"/>
      <c r="H94" s="95"/>
      <c r="I94" s="95"/>
      <c r="J94" s="104" t="s">
        <v>215</v>
      </c>
      <c r="K94" s="9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5" t="s">
        <v>216</v>
      </c>
      <c r="J96" s="65">
        <f>J141</f>
        <v>0</v>
      </c>
      <c r="L96" s="32"/>
      <c r="AU96" s="17" t="s">
        <v>217</v>
      </c>
    </row>
    <row r="97" spans="2:12" s="8" customFormat="1" ht="24.95" customHeight="1">
      <c r="B97" s="106"/>
      <c r="D97" s="107" t="s">
        <v>218</v>
      </c>
      <c r="E97" s="108"/>
      <c r="F97" s="108"/>
      <c r="G97" s="108"/>
      <c r="H97" s="108"/>
      <c r="I97" s="108"/>
      <c r="J97" s="109">
        <f>J142</f>
        <v>0</v>
      </c>
      <c r="L97" s="106"/>
    </row>
    <row r="98" spans="2:12" s="9" customFormat="1" ht="19.899999999999999" customHeight="1">
      <c r="B98" s="110"/>
      <c r="D98" s="111" t="s">
        <v>219</v>
      </c>
      <c r="E98" s="112"/>
      <c r="F98" s="112"/>
      <c r="G98" s="112"/>
      <c r="H98" s="112"/>
      <c r="I98" s="112"/>
      <c r="J98" s="113">
        <f>J143</f>
        <v>0</v>
      </c>
      <c r="L98" s="110"/>
    </row>
    <row r="99" spans="2:12" s="9" customFormat="1" ht="19.899999999999999" customHeight="1">
      <c r="B99" s="110"/>
      <c r="D99" s="111" t="s">
        <v>220</v>
      </c>
      <c r="E99" s="112"/>
      <c r="F99" s="112"/>
      <c r="G99" s="112"/>
      <c r="H99" s="112"/>
      <c r="I99" s="112"/>
      <c r="J99" s="113">
        <f>J160</f>
        <v>0</v>
      </c>
      <c r="L99" s="110"/>
    </row>
    <row r="100" spans="2:12" s="9" customFormat="1" ht="19.899999999999999" customHeight="1">
      <c r="B100" s="110"/>
      <c r="D100" s="111" t="s">
        <v>221</v>
      </c>
      <c r="E100" s="112"/>
      <c r="F100" s="112"/>
      <c r="G100" s="112"/>
      <c r="H100" s="112"/>
      <c r="I100" s="112"/>
      <c r="J100" s="113">
        <f>J176</f>
        <v>0</v>
      </c>
      <c r="L100" s="110"/>
    </row>
    <row r="101" spans="2:12" s="9" customFormat="1" ht="19.899999999999999" customHeight="1">
      <c r="B101" s="110"/>
      <c r="D101" s="111" t="s">
        <v>222</v>
      </c>
      <c r="E101" s="112"/>
      <c r="F101" s="112"/>
      <c r="G101" s="112"/>
      <c r="H101" s="112"/>
      <c r="I101" s="112"/>
      <c r="J101" s="113">
        <f>J237</f>
        <v>0</v>
      </c>
      <c r="L101" s="110"/>
    </row>
    <row r="102" spans="2:12" s="9" customFormat="1" ht="19.899999999999999" customHeight="1">
      <c r="B102" s="110"/>
      <c r="D102" s="111" t="s">
        <v>223</v>
      </c>
      <c r="E102" s="112"/>
      <c r="F102" s="112"/>
      <c r="G102" s="112"/>
      <c r="H102" s="112"/>
      <c r="I102" s="112"/>
      <c r="J102" s="113">
        <f>J245</f>
        <v>0</v>
      </c>
      <c r="L102" s="110"/>
    </row>
    <row r="103" spans="2:12" s="9" customFormat="1" ht="19.899999999999999" customHeight="1">
      <c r="B103" s="110"/>
      <c r="D103" s="111" t="s">
        <v>224</v>
      </c>
      <c r="E103" s="112"/>
      <c r="F103" s="112"/>
      <c r="G103" s="112"/>
      <c r="H103" s="112"/>
      <c r="I103" s="112"/>
      <c r="J103" s="113">
        <f>J477</f>
        <v>0</v>
      </c>
      <c r="L103" s="110"/>
    </row>
    <row r="104" spans="2:12" s="9" customFormat="1" ht="19.899999999999999" customHeight="1">
      <c r="B104" s="110"/>
      <c r="D104" s="111" t="s">
        <v>225</v>
      </c>
      <c r="E104" s="112"/>
      <c r="F104" s="112"/>
      <c r="G104" s="112"/>
      <c r="H104" s="112"/>
      <c r="I104" s="112"/>
      <c r="J104" s="113">
        <f>J609</f>
        <v>0</v>
      </c>
      <c r="L104" s="110"/>
    </row>
    <row r="105" spans="2:12" s="9" customFormat="1" ht="19.899999999999999" customHeight="1">
      <c r="B105" s="110"/>
      <c r="D105" s="111" t="s">
        <v>226</v>
      </c>
      <c r="E105" s="112"/>
      <c r="F105" s="112"/>
      <c r="G105" s="112"/>
      <c r="H105" s="112"/>
      <c r="I105" s="112"/>
      <c r="J105" s="113">
        <f>J621</f>
        <v>0</v>
      </c>
      <c r="L105" s="110"/>
    </row>
    <row r="106" spans="2:12" s="8" customFormat="1" ht="24.95" customHeight="1">
      <c r="B106" s="106"/>
      <c r="D106" s="107" t="s">
        <v>227</v>
      </c>
      <c r="E106" s="108"/>
      <c r="F106" s="108"/>
      <c r="G106" s="108"/>
      <c r="H106" s="108"/>
      <c r="I106" s="108"/>
      <c r="J106" s="109">
        <f>J623</f>
        <v>0</v>
      </c>
      <c r="L106" s="106"/>
    </row>
    <row r="107" spans="2:12" s="9" customFormat="1" ht="19.899999999999999" customHeight="1">
      <c r="B107" s="110"/>
      <c r="D107" s="111" t="s">
        <v>228</v>
      </c>
      <c r="E107" s="112"/>
      <c r="F107" s="112"/>
      <c r="G107" s="112"/>
      <c r="H107" s="112"/>
      <c r="I107" s="112"/>
      <c r="J107" s="113">
        <f>J624</f>
        <v>0</v>
      </c>
      <c r="L107" s="110"/>
    </row>
    <row r="108" spans="2:12" s="9" customFormat="1" ht="19.899999999999999" customHeight="1">
      <c r="B108" s="110"/>
      <c r="D108" s="111" t="s">
        <v>229</v>
      </c>
      <c r="E108" s="112"/>
      <c r="F108" s="112"/>
      <c r="G108" s="112"/>
      <c r="H108" s="112"/>
      <c r="I108" s="112"/>
      <c r="J108" s="113">
        <f>J634</f>
        <v>0</v>
      </c>
      <c r="L108" s="110"/>
    </row>
    <row r="109" spans="2:12" s="9" customFormat="1" ht="19.899999999999999" customHeight="1">
      <c r="B109" s="110"/>
      <c r="D109" s="111" t="s">
        <v>230</v>
      </c>
      <c r="E109" s="112"/>
      <c r="F109" s="112"/>
      <c r="G109" s="112"/>
      <c r="H109" s="112"/>
      <c r="I109" s="112"/>
      <c r="J109" s="113">
        <f>J670</f>
        <v>0</v>
      </c>
      <c r="L109" s="110"/>
    </row>
    <row r="110" spans="2:12" s="9" customFormat="1" ht="19.899999999999999" customHeight="1">
      <c r="B110" s="110"/>
      <c r="D110" s="111" t="s">
        <v>231</v>
      </c>
      <c r="E110" s="112"/>
      <c r="F110" s="112"/>
      <c r="G110" s="112"/>
      <c r="H110" s="112"/>
      <c r="I110" s="112"/>
      <c r="J110" s="113">
        <f>J813</f>
        <v>0</v>
      </c>
      <c r="L110" s="110"/>
    </row>
    <row r="111" spans="2:12" s="9" customFormat="1" ht="19.899999999999999" customHeight="1">
      <c r="B111" s="110"/>
      <c r="D111" s="111" t="s">
        <v>232</v>
      </c>
      <c r="E111" s="112"/>
      <c r="F111" s="112"/>
      <c r="G111" s="112"/>
      <c r="H111" s="112"/>
      <c r="I111" s="112"/>
      <c r="J111" s="113">
        <f>J831</f>
        <v>0</v>
      </c>
      <c r="L111" s="110"/>
    </row>
    <row r="112" spans="2:12" s="9" customFormat="1" ht="19.899999999999999" customHeight="1">
      <c r="B112" s="110"/>
      <c r="D112" s="111" t="s">
        <v>233</v>
      </c>
      <c r="E112" s="112"/>
      <c r="F112" s="112"/>
      <c r="G112" s="112"/>
      <c r="H112" s="112"/>
      <c r="I112" s="112"/>
      <c r="J112" s="113">
        <f>J956</f>
        <v>0</v>
      </c>
      <c r="L112" s="110"/>
    </row>
    <row r="113" spans="2:12" s="9" customFormat="1" ht="19.899999999999999" customHeight="1">
      <c r="B113" s="110"/>
      <c r="D113" s="111" t="s">
        <v>234</v>
      </c>
      <c r="E113" s="112"/>
      <c r="F113" s="112"/>
      <c r="G113" s="112"/>
      <c r="H113" s="112"/>
      <c r="I113" s="112"/>
      <c r="J113" s="113">
        <f>J984</f>
        <v>0</v>
      </c>
      <c r="L113" s="110"/>
    </row>
    <row r="114" spans="2:12" s="9" customFormat="1" ht="19.899999999999999" customHeight="1">
      <c r="B114" s="110"/>
      <c r="D114" s="111" t="s">
        <v>235</v>
      </c>
      <c r="E114" s="112"/>
      <c r="F114" s="112"/>
      <c r="G114" s="112"/>
      <c r="H114" s="112"/>
      <c r="I114" s="112"/>
      <c r="J114" s="113">
        <f>J1031</f>
        <v>0</v>
      </c>
      <c r="L114" s="110"/>
    </row>
    <row r="115" spans="2:12" s="9" customFormat="1" ht="19.899999999999999" customHeight="1">
      <c r="B115" s="110"/>
      <c r="D115" s="111" t="s">
        <v>236</v>
      </c>
      <c r="E115" s="112"/>
      <c r="F115" s="112"/>
      <c r="G115" s="112"/>
      <c r="H115" s="112"/>
      <c r="I115" s="112"/>
      <c r="J115" s="113">
        <f>J1036</f>
        <v>0</v>
      </c>
      <c r="L115" s="110"/>
    </row>
    <row r="116" spans="2:12" s="9" customFormat="1" ht="19.899999999999999" customHeight="1">
      <c r="B116" s="110"/>
      <c r="D116" s="111" t="s">
        <v>237</v>
      </c>
      <c r="E116" s="112"/>
      <c r="F116" s="112"/>
      <c r="G116" s="112"/>
      <c r="H116" s="112"/>
      <c r="I116" s="112"/>
      <c r="J116" s="113">
        <f>J1065</f>
        <v>0</v>
      </c>
      <c r="L116" s="110"/>
    </row>
    <row r="117" spans="2:12" s="9" customFormat="1" ht="19.899999999999999" customHeight="1">
      <c r="B117" s="110"/>
      <c r="D117" s="111" t="s">
        <v>238</v>
      </c>
      <c r="E117" s="112"/>
      <c r="F117" s="112"/>
      <c r="G117" s="112"/>
      <c r="H117" s="112"/>
      <c r="I117" s="112"/>
      <c r="J117" s="113">
        <f>J1076</f>
        <v>0</v>
      </c>
      <c r="L117" s="110"/>
    </row>
    <row r="118" spans="2:12" s="9" customFormat="1" ht="19.899999999999999" customHeight="1">
      <c r="B118" s="110"/>
      <c r="D118" s="111" t="s">
        <v>239</v>
      </c>
      <c r="E118" s="112"/>
      <c r="F118" s="112"/>
      <c r="G118" s="112"/>
      <c r="H118" s="112"/>
      <c r="I118" s="112"/>
      <c r="J118" s="113">
        <f>J1105</f>
        <v>0</v>
      </c>
      <c r="L118" s="110"/>
    </row>
    <row r="119" spans="2:12" s="9" customFormat="1" ht="19.899999999999999" customHeight="1">
      <c r="B119" s="110"/>
      <c r="D119" s="111" t="s">
        <v>240</v>
      </c>
      <c r="E119" s="112"/>
      <c r="F119" s="112"/>
      <c r="G119" s="112"/>
      <c r="H119" s="112"/>
      <c r="I119" s="112"/>
      <c r="J119" s="113">
        <f>J1129</f>
        <v>0</v>
      </c>
      <c r="L119" s="110"/>
    </row>
    <row r="120" spans="2:12" s="9" customFormat="1" ht="19.899999999999999" customHeight="1">
      <c r="B120" s="110"/>
      <c r="D120" s="111" t="s">
        <v>241</v>
      </c>
      <c r="E120" s="112"/>
      <c r="F120" s="112"/>
      <c r="G120" s="112"/>
      <c r="H120" s="112"/>
      <c r="I120" s="112"/>
      <c r="J120" s="113">
        <f>J1226</f>
        <v>0</v>
      </c>
      <c r="L120" s="110"/>
    </row>
    <row r="121" spans="2:12" s="8" customFormat="1" ht="24.95" customHeight="1">
      <c r="B121" s="106"/>
      <c r="D121" s="107" t="s">
        <v>242</v>
      </c>
      <c r="E121" s="108"/>
      <c r="F121" s="108"/>
      <c r="G121" s="108"/>
      <c r="H121" s="108"/>
      <c r="I121" s="108"/>
      <c r="J121" s="109">
        <f>J1235</f>
        <v>0</v>
      </c>
      <c r="L121" s="106"/>
    </row>
    <row r="122" spans="2:12" s="1" customFormat="1" ht="21.75" customHeight="1">
      <c r="B122" s="32"/>
      <c r="L122" s="32"/>
    </row>
    <row r="123" spans="2:12" s="1" customFormat="1" ht="6.95" customHeight="1"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32"/>
    </row>
    <row r="127" spans="2:12" s="1" customFormat="1" ht="6.95" customHeight="1">
      <c r="B127" s="46"/>
      <c r="C127" s="47"/>
      <c r="D127" s="47"/>
      <c r="E127" s="47"/>
      <c r="F127" s="47"/>
      <c r="G127" s="47"/>
      <c r="H127" s="47"/>
      <c r="I127" s="47"/>
      <c r="J127" s="47"/>
      <c r="K127" s="47"/>
      <c r="L127" s="32"/>
    </row>
    <row r="128" spans="2:12" s="1" customFormat="1" ht="24.95" customHeight="1">
      <c r="B128" s="32"/>
      <c r="C128" s="21" t="s">
        <v>243</v>
      </c>
      <c r="L128" s="32"/>
    </row>
    <row r="129" spans="2:65" s="1" customFormat="1" ht="6.95" customHeight="1">
      <c r="B129" s="32"/>
      <c r="L129" s="32"/>
    </row>
    <row r="130" spans="2:65" s="1" customFormat="1" ht="12" customHeight="1">
      <c r="B130" s="32"/>
      <c r="C130" s="27" t="s">
        <v>17</v>
      </c>
      <c r="L130" s="32"/>
    </row>
    <row r="131" spans="2:65" s="1" customFormat="1" ht="16.5" customHeight="1">
      <c r="B131" s="32"/>
      <c r="E131" s="244" t="str">
        <f>E7</f>
        <v>Rekonstrukce č.p.210 ve Vrchlabí</v>
      </c>
      <c r="F131" s="245"/>
      <c r="G131" s="245"/>
      <c r="H131" s="245"/>
      <c r="L131" s="32"/>
    </row>
    <row r="132" spans="2:65" s="1" customFormat="1" ht="12" customHeight="1">
      <c r="B132" s="32"/>
      <c r="C132" s="27" t="s">
        <v>125</v>
      </c>
      <c r="L132" s="32"/>
    </row>
    <row r="133" spans="2:65" s="1" customFormat="1" ht="16.5" customHeight="1">
      <c r="B133" s="32"/>
      <c r="E133" s="223" t="str">
        <f>E9</f>
        <v>1 - Stavební část</v>
      </c>
      <c r="F133" s="243"/>
      <c r="G133" s="243"/>
      <c r="H133" s="243"/>
      <c r="L133" s="32"/>
    </row>
    <row r="134" spans="2:65" s="1" customFormat="1" ht="6.95" customHeight="1">
      <c r="B134" s="32"/>
      <c r="L134" s="32"/>
    </row>
    <row r="135" spans="2:65" s="1" customFormat="1" ht="12" customHeight="1">
      <c r="B135" s="32"/>
      <c r="C135" s="27" t="s">
        <v>21</v>
      </c>
      <c r="F135" s="25" t="str">
        <f>F12</f>
        <v>Vrchlabí</v>
      </c>
      <c r="I135" s="27" t="s">
        <v>23</v>
      </c>
      <c r="J135" s="52" t="str">
        <f>IF(J12="","",J12)</f>
        <v>22. 5. 2023</v>
      </c>
      <c r="L135" s="32"/>
    </row>
    <row r="136" spans="2:65" s="1" customFormat="1" ht="6.95" customHeight="1">
      <c r="B136" s="32"/>
      <c r="L136" s="32"/>
    </row>
    <row r="137" spans="2:65" s="1" customFormat="1" ht="25.7" customHeight="1">
      <c r="B137" s="32"/>
      <c r="C137" s="27" t="s">
        <v>25</v>
      </c>
      <c r="F137" s="25" t="str">
        <f>E15</f>
        <v>Město Vrchlabí, Zámek č.p.1, Vrchlabí</v>
      </c>
      <c r="I137" s="27" t="s">
        <v>31</v>
      </c>
      <c r="J137" s="30" t="str">
        <f>E21</f>
        <v>ing. Jan Chaloupský, U hřiště 639, Trutnov</v>
      </c>
      <c r="L137" s="32"/>
    </row>
    <row r="138" spans="2:65" s="1" customFormat="1" ht="15.2" customHeight="1">
      <c r="B138" s="32"/>
      <c r="C138" s="27" t="s">
        <v>29</v>
      </c>
      <c r="F138" s="25" t="str">
        <f>IF(E18="","",E18)</f>
        <v>Vyplň údaj</v>
      </c>
      <c r="I138" s="27" t="s">
        <v>34</v>
      </c>
      <c r="J138" s="30" t="str">
        <f>E24</f>
        <v>ing. V. Švehla</v>
      </c>
      <c r="L138" s="32"/>
    </row>
    <row r="139" spans="2:65" s="1" customFormat="1" ht="10.35" customHeight="1">
      <c r="B139" s="32"/>
      <c r="L139" s="32"/>
    </row>
    <row r="140" spans="2:65" s="10" customFormat="1" ht="29.25" customHeight="1">
      <c r="B140" s="114"/>
      <c r="C140" s="115" t="s">
        <v>244</v>
      </c>
      <c r="D140" s="116" t="s">
        <v>62</v>
      </c>
      <c r="E140" s="116" t="s">
        <v>58</v>
      </c>
      <c r="F140" s="116" t="s">
        <v>59</v>
      </c>
      <c r="G140" s="116" t="s">
        <v>245</v>
      </c>
      <c r="H140" s="116" t="s">
        <v>246</v>
      </c>
      <c r="I140" s="116" t="s">
        <v>247</v>
      </c>
      <c r="J140" s="116" t="s">
        <v>215</v>
      </c>
      <c r="K140" s="117" t="s">
        <v>248</v>
      </c>
      <c r="L140" s="114"/>
      <c r="M140" s="58" t="s">
        <v>1</v>
      </c>
      <c r="N140" s="59" t="s">
        <v>41</v>
      </c>
      <c r="O140" s="59" t="s">
        <v>249</v>
      </c>
      <c r="P140" s="59" t="s">
        <v>250</v>
      </c>
      <c r="Q140" s="59" t="s">
        <v>251</v>
      </c>
      <c r="R140" s="59" t="s">
        <v>252</v>
      </c>
      <c r="S140" s="59" t="s">
        <v>253</v>
      </c>
      <c r="T140" s="60" t="s">
        <v>254</v>
      </c>
    </row>
    <row r="141" spans="2:65" s="1" customFormat="1" ht="22.9" customHeight="1">
      <c r="B141" s="32"/>
      <c r="C141" s="63" t="s">
        <v>255</v>
      </c>
      <c r="J141" s="118">
        <f>BK141</f>
        <v>0</v>
      </c>
      <c r="L141" s="32"/>
      <c r="M141" s="61"/>
      <c r="N141" s="53"/>
      <c r="O141" s="53"/>
      <c r="P141" s="119">
        <f>P142+P623+P1235</f>
        <v>0</v>
      </c>
      <c r="Q141" s="53"/>
      <c r="R141" s="119">
        <f>R142+R623+R1235</f>
        <v>170.98443133122856</v>
      </c>
      <c r="S141" s="53"/>
      <c r="T141" s="120">
        <f>T142+T623+T1235</f>
        <v>71.391441960000009</v>
      </c>
      <c r="AT141" s="17" t="s">
        <v>76</v>
      </c>
      <c r="AU141" s="17" t="s">
        <v>217</v>
      </c>
      <c r="BK141" s="121">
        <f>BK142+BK623+BK1235</f>
        <v>0</v>
      </c>
    </row>
    <row r="142" spans="2:65" s="11" customFormat="1" ht="25.9" customHeight="1">
      <c r="B142" s="122"/>
      <c r="D142" s="123" t="s">
        <v>76</v>
      </c>
      <c r="E142" s="124" t="s">
        <v>256</v>
      </c>
      <c r="F142" s="124" t="s">
        <v>257</v>
      </c>
      <c r="I142" s="125"/>
      <c r="J142" s="126">
        <f>BK142</f>
        <v>0</v>
      </c>
      <c r="L142" s="122"/>
      <c r="M142" s="127"/>
      <c r="P142" s="128">
        <f>P143+P160+P176+P237+P245+P477+P609+P621</f>
        <v>0</v>
      </c>
      <c r="R142" s="128">
        <f>R143+R160+R176+R237+R245+R477+R609+R621</f>
        <v>144.92252832084458</v>
      </c>
      <c r="T142" s="129">
        <f>T143+T160+T176+T237+T245+T477+T609+T621</f>
        <v>55.925369000000003</v>
      </c>
      <c r="AR142" s="123" t="s">
        <v>8</v>
      </c>
      <c r="AT142" s="130" t="s">
        <v>76</v>
      </c>
      <c r="AU142" s="130" t="s">
        <v>77</v>
      </c>
      <c r="AY142" s="123" t="s">
        <v>258</v>
      </c>
      <c r="BK142" s="131">
        <f>BK143+BK160+BK176+BK237+BK245+BK477+BK609+BK621</f>
        <v>0</v>
      </c>
    </row>
    <row r="143" spans="2:65" s="11" customFormat="1" ht="22.9" customHeight="1">
      <c r="B143" s="122"/>
      <c r="D143" s="123" t="s">
        <v>76</v>
      </c>
      <c r="E143" s="132" t="s">
        <v>8</v>
      </c>
      <c r="F143" s="132" t="s">
        <v>259</v>
      </c>
      <c r="I143" s="125"/>
      <c r="J143" s="133">
        <f>BK143</f>
        <v>0</v>
      </c>
      <c r="L143" s="122"/>
      <c r="M143" s="127"/>
      <c r="P143" s="128">
        <f>SUM(P144:P159)</f>
        <v>0</v>
      </c>
      <c r="R143" s="128">
        <f>SUM(R144:R159)</f>
        <v>0</v>
      </c>
      <c r="T143" s="129">
        <f>SUM(T144:T159)</f>
        <v>0</v>
      </c>
      <c r="AR143" s="123" t="s">
        <v>8</v>
      </c>
      <c r="AT143" s="130" t="s">
        <v>76</v>
      </c>
      <c r="AU143" s="130" t="s">
        <v>8</v>
      </c>
      <c r="AY143" s="123" t="s">
        <v>258</v>
      </c>
      <c r="BK143" s="131">
        <f>SUM(BK144:BK159)</f>
        <v>0</v>
      </c>
    </row>
    <row r="144" spans="2:65" s="1" customFormat="1" ht="33" customHeight="1">
      <c r="B144" s="134"/>
      <c r="C144" s="135" t="s">
        <v>8</v>
      </c>
      <c r="D144" s="135" t="s">
        <v>260</v>
      </c>
      <c r="E144" s="136" t="s">
        <v>261</v>
      </c>
      <c r="F144" s="137" t="s">
        <v>262</v>
      </c>
      <c r="G144" s="138" t="s">
        <v>263</v>
      </c>
      <c r="H144" s="139">
        <v>2.1949999999999998</v>
      </c>
      <c r="I144" s="140"/>
      <c r="J144" s="141">
        <f>ROUND(I144*H144,0)</f>
        <v>0</v>
      </c>
      <c r="K144" s="137" t="s">
        <v>264</v>
      </c>
      <c r="L144" s="32"/>
      <c r="M144" s="142" t="s">
        <v>1</v>
      </c>
      <c r="N144" s="143" t="s">
        <v>42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91</v>
      </c>
      <c r="AT144" s="146" t="s">
        <v>260</v>
      </c>
      <c r="AU144" s="146" t="s">
        <v>85</v>
      </c>
      <c r="AY144" s="17" t="s">
        <v>258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7" t="s">
        <v>8</v>
      </c>
      <c r="BK144" s="147">
        <f>ROUND(I144*H144,0)</f>
        <v>0</v>
      </c>
      <c r="BL144" s="17" t="s">
        <v>91</v>
      </c>
      <c r="BM144" s="146" t="s">
        <v>265</v>
      </c>
    </row>
    <row r="145" spans="2:65" s="12" customFormat="1" ht="22.5">
      <c r="B145" s="148"/>
      <c r="D145" s="149" t="s">
        <v>266</v>
      </c>
      <c r="E145" s="150" t="s">
        <v>1</v>
      </c>
      <c r="F145" s="151" t="s">
        <v>267</v>
      </c>
      <c r="H145" s="152">
        <v>2.1949999999999998</v>
      </c>
      <c r="I145" s="153"/>
      <c r="L145" s="148"/>
      <c r="M145" s="154"/>
      <c r="T145" s="155"/>
      <c r="AT145" s="150" t="s">
        <v>266</v>
      </c>
      <c r="AU145" s="150" t="s">
        <v>85</v>
      </c>
      <c r="AV145" s="12" t="s">
        <v>85</v>
      </c>
      <c r="AW145" s="12" t="s">
        <v>33</v>
      </c>
      <c r="AX145" s="12" t="s">
        <v>8</v>
      </c>
      <c r="AY145" s="150" t="s">
        <v>258</v>
      </c>
    </row>
    <row r="146" spans="2:65" s="1" customFormat="1" ht="33" customHeight="1">
      <c r="B146" s="134"/>
      <c r="C146" s="135" t="s">
        <v>85</v>
      </c>
      <c r="D146" s="135" t="s">
        <v>260</v>
      </c>
      <c r="E146" s="136" t="s">
        <v>268</v>
      </c>
      <c r="F146" s="137" t="s">
        <v>269</v>
      </c>
      <c r="G146" s="138" t="s">
        <v>263</v>
      </c>
      <c r="H146" s="139">
        <v>10.398</v>
      </c>
      <c r="I146" s="140"/>
      <c r="J146" s="141">
        <f>ROUND(I146*H146,0)</f>
        <v>0</v>
      </c>
      <c r="K146" s="137" t="s">
        <v>264</v>
      </c>
      <c r="L146" s="32"/>
      <c r="M146" s="142" t="s">
        <v>1</v>
      </c>
      <c r="N146" s="143" t="s">
        <v>42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91</v>
      </c>
      <c r="AT146" s="146" t="s">
        <v>260</v>
      </c>
      <c r="AU146" s="146" t="s">
        <v>85</v>
      </c>
      <c r="AY146" s="17" t="s">
        <v>258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7" t="s">
        <v>8</v>
      </c>
      <c r="BK146" s="147">
        <f>ROUND(I146*H146,0)</f>
        <v>0</v>
      </c>
      <c r="BL146" s="17" t="s">
        <v>91</v>
      </c>
      <c r="BM146" s="146" t="s">
        <v>270</v>
      </c>
    </row>
    <row r="147" spans="2:65" s="12" customFormat="1">
      <c r="B147" s="148"/>
      <c r="D147" s="149" t="s">
        <v>266</v>
      </c>
      <c r="E147" s="150" t="s">
        <v>1</v>
      </c>
      <c r="F147" s="151" t="s">
        <v>271</v>
      </c>
      <c r="H147" s="152">
        <v>10.398</v>
      </c>
      <c r="I147" s="153"/>
      <c r="L147" s="148"/>
      <c r="M147" s="154"/>
      <c r="T147" s="155"/>
      <c r="AT147" s="150" t="s">
        <v>266</v>
      </c>
      <c r="AU147" s="150" t="s">
        <v>85</v>
      </c>
      <c r="AV147" s="12" t="s">
        <v>85</v>
      </c>
      <c r="AW147" s="12" t="s">
        <v>33</v>
      </c>
      <c r="AX147" s="12" t="s">
        <v>77</v>
      </c>
      <c r="AY147" s="150" t="s">
        <v>258</v>
      </c>
    </row>
    <row r="148" spans="2:65" s="13" customFormat="1">
      <c r="B148" s="156"/>
      <c r="D148" s="149" t="s">
        <v>266</v>
      </c>
      <c r="E148" s="157" t="s">
        <v>207</v>
      </c>
      <c r="F148" s="158" t="s">
        <v>272</v>
      </c>
      <c r="H148" s="159">
        <v>10.398</v>
      </c>
      <c r="I148" s="160"/>
      <c r="L148" s="156"/>
      <c r="M148" s="161"/>
      <c r="T148" s="162"/>
      <c r="AT148" s="157" t="s">
        <v>266</v>
      </c>
      <c r="AU148" s="157" t="s">
        <v>85</v>
      </c>
      <c r="AV148" s="13" t="s">
        <v>88</v>
      </c>
      <c r="AW148" s="13" t="s">
        <v>33</v>
      </c>
      <c r="AX148" s="13" t="s">
        <v>8</v>
      </c>
      <c r="AY148" s="157" t="s">
        <v>258</v>
      </c>
    </row>
    <row r="149" spans="2:65" s="1" customFormat="1" ht="33" customHeight="1">
      <c r="B149" s="134"/>
      <c r="C149" s="135" t="s">
        <v>88</v>
      </c>
      <c r="D149" s="135" t="s">
        <v>260</v>
      </c>
      <c r="E149" s="136" t="s">
        <v>273</v>
      </c>
      <c r="F149" s="137" t="s">
        <v>274</v>
      </c>
      <c r="G149" s="138" t="s">
        <v>263</v>
      </c>
      <c r="H149" s="139">
        <v>2.1949999999999998</v>
      </c>
      <c r="I149" s="140"/>
      <c r="J149" s="141">
        <f>ROUND(I149*H149,0)</f>
        <v>0</v>
      </c>
      <c r="K149" s="137" t="s">
        <v>264</v>
      </c>
      <c r="L149" s="32"/>
      <c r="M149" s="142" t="s">
        <v>1</v>
      </c>
      <c r="N149" s="143" t="s">
        <v>42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91</v>
      </c>
      <c r="AT149" s="146" t="s">
        <v>260</v>
      </c>
      <c r="AU149" s="146" t="s">
        <v>85</v>
      </c>
      <c r="AY149" s="17" t="s">
        <v>258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7" t="s">
        <v>8</v>
      </c>
      <c r="BK149" s="147">
        <f>ROUND(I149*H149,0)</f>
        <v>0</v>
      </c>
      <c r="BL149" s="17" t="s">
        <v>91</v>
      </c>
      <c r="BM149" s="146" t="s">
        <v>275</v>
      </c>
    </row>
    <row r="150" spans="2:65" s="12" customFormat="1" ht="22.5">
      <c r="B150" s="148"/>
      <c r="D150" s="149" t="s">
        <v>266</v>
      </c>
      <c r="E150" s="150" t="s">
        <v>1</v>
      </c>
      <c r="F150" s="151" t="s">
        <v>267</v>
      </c>
      <c r="H150" s="152">
        <v>2.1949999999999998</v>
      </c>
      <c r="I150" s="153"/>
      <c r="L150" s="148"/>
      <c r="M150" s="154"/>
      <c r="T150" s="155"/>
      <c r="AT150" s="150" t="s">
        <v>266</v>
      </c>
      <c r="AU150" s="150" t="s">
        <v>85</v>
      </c>
      <c r="AV150" s="12" t="s">
        <v>85</v>
      </c>
      <c r="AW150" s="12" t="s">
        <v>33</v>
      </c>
      <c r="AX150" s="12" t="s">
        <v>8</v>
      </c>
      <c r="AY150" s="150" t="s">
        <v>258</v>
      </c>
    </row>
    <row r="151" spans="2:65" s="1" customFormat="1" ht="37.9" customHeight="1">
      <c r="B151" s="134"/>
      <c r="C151" s="135" t="s">
        <v>91</v>
      </c>
      <c r="D151" s="135" t="s">
        <v>260</v>
      </c>
      <c r="E151" s="136" t="s">
        <v>276</v>
      </c>
      <c r="F151" s="137" t="s">
        <v>277</v>
      </c>
      <c r="G151" s="138" t="s">
        <v>263</v>
      </c>
      <c r="H151" s="139">
        <v>2.1949999999999998</v>
      </c>
      <c r="I151" s="140"/>
      <c r="J151" s="141">
        <f>ROUND(I151*H151,0)</f>
        <v>0</v>
      </c>
      <c r="K151" s="137" t="s">
        <v>264</v>
      </c>
      <c r="L151" s="32"/>
      <c r="M151" s="142" t="s">
        <v>1</v>
      </c>
      <c r="N151" s="143" t="s">
        <v>42</v>
      </c>
      <c r="P151" s="144">
        <f>O151*H151</f>
        <v>0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AR151" s="146" t="s">
        <v>91</v>
      </c>
      <c r="AT151" s="146" t="s">
        <v>260</v>
      </c>
      <c r="AU151" s="146" t="s">
        <v>85</v>
      </c>
      <c r="AY151" s="17" t="s">
        <v>258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7" t="s">
        <v>8</v>
      </c>
      <c r="BK151" s="147">
        <f>ROUND(I151*H151,0)</f>
        <v>0</v>
      </c>
      <c r="BL151" s="17" t="s">
        <v>91</v>
      </c>
      <c r="BM151" s="146" t="s">
        <v>278</v>
      </c>
    </row>
    <row r="152" spans="2:65" s="12" customFormat="1" ht="22.5">
      <c r="B152" s="148"/>
      <c r="D152" s="149" t="s">
        <v>266</v>
      </c>
      <c r="E152" s="150" t="s">
        <v>1</v>
      </c>
      <c r="F152" s="151" t="s">
        <v>267</v>
      </c>
      <c r="H152" s="152">
        <v>2.1949999999999998</v>
      </c>
      <c r="I152" s="153"/>
      <c r="L152" s="148"/>
      <c r="M152" s="154"/>
      <c r="T152" s="155"/>
      <c r="AT152" s="150" t="s">
        <v>266</v>
      </c>
      <c r="AU152" s="150" t="s">
        <v>85</v>
      </c>
      <c r="AV152" s="12" t="s">
        <v>85</v>
      </c>
      <c r="AW152" s="12" t="s">
        <v>33</v>
      </c>
      <c r="AX152" s="12" t="s">
        <v>8</v>
      </c>
      <c r="AY152" s="150" t="s">
        <v>258</v>
      </c>
    </row>
    <row r="153" spans="2:65" s="1" customFormat="1" ht="37.9" customHeight="1">
      <c r="B153" s="134"/>
      <c r="C153" s="135" t="s">
        <v>94</v>
      </c>
      <c r="D153" s="135" t="s">
        <v>260</v>
      </c>
      <c r="E153" s="136" t="s">
        <v>279</v>
      </c>
      <c r="F153" s="137" t="s">
        <v>280</v>
      </c>
      <c r="G153" s="138" t="s">
        <v>263</v>
      </c>
      <c r="H153" s="139">
        <v>2.1949999999999998</v>
      </c>
      <c r="I153" s="140"/>
      <c r="J153" s="141">
        <f>ROUND(I153*H153,0)</f>
        <v>0</v>
      </c>
      <c r="K153" s="137" t="s">
        <v>264</v>
      </c>
      <c r="L153" s="32"/>
      <c r="M153" s="142" t="s">
        <v>1</v>
      </c>
      <c r="N153" s="143" t="s">
        <v>42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91</v>
      </c>
      <c r="AT153" s="146" t="s">
        <v>260</v>
      </c>
      <c r="AU153" s="146" t="s">
        <v>85</v>
      </c>
      <c r="AY153" s="17" t="s">
        <v>258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7" t="s">
        <v>8</v>
      </c>
      <c r="BK153" s="147">
        <f>ROUND(I153*H153,0)</f>
        <v>0</v>
      </c>
      <c r="BL153" s="17" t="s">
        <v>91</v>
      </c>
      <c r="BM153" s="146" t="s">
        <v>281</v>
      </c>
    </row>
    <row r="154" spans="2:65" s="12" customFormat="1" ht="22.5">
      <c r="B154" s="148"/>
      <c r="D154" s="149" t="s">
        <v>266</v>
      </c>
      <c r="E154" s="150" t="s">
        <v>1</v>
      </c>
      <c r="F154" s="151" t="s">
        <v>267</v>
      </c>
      <c r="H154" s="152">
        <v>2.1949999999999998</v>
      </c>
      <c r="I154" s="153"/>
      <c r="L154" s="148"/>
      <c r="M154" s="154"/>
      <c r="T154" s="155"/>
      <c r="AT154" s="150" t="s">
        <v>266</v>
      </c>
      <c r="AU154" s="150" t="s">
        <v>85</v>
      </c>
      <c r="AV154" s="12" t="s">
        <v>85</v>
      </c>
      <c r="AW154" s="12" t="s">
        <v>33</v>
      </c>
      <c r="AX154" s="12" t="s">
        <v>8</v>
      </c>
      <c r="AY154" s="150" t="s">
        <v>258</v>
      </c>
    </row>
    <row r="155" spans="2:65" s="1" customFormat="1" ht="37.9" customHeight="1">
      <c r="B155" s="134"/>
      <c r="C155" s="135" t="s">
        <v>97</v>
      </c>
      <c r="D155" s="135" t="s">
        <v>260</v>
      </c>
      <c r="E155" s="136" t="s">
        <v>282</v>
      </c>
      <c r="F155" s="137" t="s">
        <v>283</v>
      </c>
      <c r="G155" s="138" t="s">
        <v>263</v>
      </c>
      <c r="H155" s="139">
        <v>21.95</v>
      </c>
      <c r="I155" s="140"/>
      <c r="J155" s="141">
        <f>ROUND(I155*H155,0)</f>
        <v>0</v>
      </c>
      <c r="K155" s="137" t="s">
        <v>264</v>
      </c>
      <c r="L155" s="32"/>
      <c r="M155" s="142" t="s">
        <v>1</v>
      </c>
      <c r="N155" s="143" t="s">
        <v>42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91</v>
      </c>
      <c r="AT155" s="146" t="s">
        <v>260</v>
      </c>
      <c r="AU155" s="146" t="s">
        <v>85</v>
      </c>
      <c r="AY155" s="17" t="s">
        <v>258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7" t="s">
        <v>8</v>
      </c>
      <c r="BK155" s="147">
        <f>ROUND(I155*H155,0)</f>
        <v>0</v>
      </c>
      <c r="BL155" s="17" t="s">
        <v>91</v>
      </c>
      <c r="BM155" s="146" t="s">
        <v>284</v>
      </c>
    </row>
    <row r="156" spans="2:65" s="12" customFormat="1" ht="22.5">
      <c r="B156" s="148"/>
      <c r="D156" s="149" t="s">
        <v>266</v>
      </c>
      <c r="E156" s="150" t="s">
        <v>1</v>
      </c>
      <c r="F156" s="151" t="s">
        <v>267</v>
      </c>
      <c r="H156" s="152">
        <v>2.1949999999999998</v>
      </c>
      <c r="I156" s="153"/>
      <c r="L156" s="148"/>
      <c r="M156" s="154"/>
      <c r="T156" s="155"/>
      <c r="AT156" s="150" t="s">
        <v>266</v>
      </c>
      <c r="AU156" s="150" t="s">
        <v>85</v>
      </c>
      <c r="AV156" s="12" t="s">
        <v>85</v>
      </c>
      <c r="AW156" s="12" t="s">
        <v>33</v>
      </c>
      <c r="AX156" s="12" t="s">
        <v>8</v>
      </c>
      <c r="AY156" s="150" t="s">
        <v>258</v>
      </c>
    </row>
    <row r="157" spans="2:65" s="12" customFormat="1">
      <c r="B157" s="148"/>
      <c r="D157" s="149" t="s">
        <v>266</v>
      </c>
      <c r="F157" s="151" t="s">
        <v>285</v>
      </c>
      <c r="H157" s="152">
        <v>21.95</v>
      </c>
      <c r="I157" s="153"/>
      <c r="L157" s="148"/>
      <c r="M157" s="154"/>
      <c r="T157" s="155"/>
      <c r="AT157" s="150" t="s">
        <v>266</v>
      </c>
      <c r="AU157" s="150" t="s">
        <v>85</v>
      </c>
      <c r="AV157" s="12" t="s">
        <v>85</v>
      </c>
      <c r="AW157" s="12" t="s">
        <v>3</v>
      </c>
      <c r="AX157" s="12" t="s">
        <v>8</v>
      </c>
      <c r="AY157" s="150" t="s">
        <v>258</v>
      </c>
    </row>
    <row r="158" spans="2:65" s="1" customFormat="1" ht="24.2" customHeight="1">
      <c r="B158" s="134"/>
      <c r="C158" s="135" t="s">
        <v>100</v>
      </c>
      <c r="D158" s="135" t="s">
        <v>260</v>
      </c>
      <c r="E158" s="136" t="s">
        <v>286</v>
      </c>
      <c r="F158" s="137" t="s">
        <v>287</v>
      </c>
      <c r="G158" s="138" t="s">
        <v>263</v>
      </c>
      <c r="H158" s="139">
        <v>10.398</v>
      </c>
      <c r="I158" s="140"/>
      <c r="J158" s="141">
        <f>ROUND(I158*H158,0)</f>
        <v>0</v>
      </c>
      <c r="K158" s="137" t="s">
        <v>264</v>
      </c>
      <c r="L158" s="32"/>
      <c r="M158" s="142" t="s">
        <v>1</v>
      </c>
      <c r="N158" s="143" t="s">
        <v>42</v>
      </c>
      <c r="P158" s="144">
        <f>O158*H158</f>
        <v>0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AR158" s="146" t="s">
        <v>91</v>
      </c>
      <c r="AT158" s="146" t="s">
        <v>260</v>
      </c>
      <c r="AU158" s="146" t="s">
        <v>85</v>
      </c>
      <c r="AY158" s="17" t="s">
        <v>258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7" t="s">
        <v>8</v>
      </c>
      <c r="BK158" s="147">
        <f>ROUND(I158*H158,0)</f>
        <v>0</v>
      </c>
      <c r="BL158" s="17" t="s">
        <v>91</v>
      </c>
      <c r="BM158" s="146" t="s">
        <v>288</v>
      </c>
    </row>
    <row r="159" spans="2:65" s="12" customFormat="1">
      <c r="B159" s="148"/>
      <c r="D159" s="149" t="s">
        <v>266</v>
      </c>
      <c r="E159" s="150" t="s">
        <v>1</v>
      </c>
      <c r="F159" s="151" t="s">
        <v>207</v>
      </c>
      <c r="H159" s="152">
        <v>10.398</v>
      </c>
      <c r="I159" s="153"/>
      <c r="L159" s="148"/>
      <c r="M159" s="154"/>
      <c r="T159" s="155"/>
      <c r="AT159" s="150" t="s">
        <v>266</v>
      </c>
      <c r="AU159" s="150" t="s">
        <v>85</v>
      </c>
      <c r="AV159" s="12" t="s">
        <v>85</v>
      </c>
      <c r="AW159" s="12" t="s">
        <v>33</v>
      </c>
      <c r="AX159" s="12" t="s">
        <v>8</v>
      </c>
      <c r="AY159" s="150" t="s">
        <v>258</v>
      </c>
    </row>
    <row r="160" spans="2:65" s="11" customFormat="1" ht="22.9" customHeight="1">
      <c r="B160" s="122"/>
      <c r="D160" s="123" t="s">
        <v>76</v>
      </c>
      <c r="E160" s="132" t="s">
        <v>85</v>
      </c>
      <c r="F160" s="132" t="s">
        <v>289</v>
      </c>
      <c r="I160" s="125"/>
      <c r="J160" s="133">
        <f>BK160</f>
        <v>0</v>
      </c>
      <c r="L160" s="122"/>
      <c r="M160" s="127"/>
      <c r="P160" s="128">
        <f>SUM(P161:P175)</f>
        <v>0</v>
      </c>
      <c r="R160" s="128">
        <f>SUM(R161:R175)</f>
        <v>61.453785989768811</v>
      </c>
      <c r="T160" s="129">
        <f>SUM(T161:T175)</f>
        <v>0</v>
      </c>
      <c r="AR160" s="123" t="s">
        <v>8</v>
      </c>
      <c r="AT160" s="130" t="s">
        <v>76</v>
      </c>
      <c r="AU160" s="130" t="s">
        <v>8</v>
      </c>
      <c r="AY160" s="123" t="s">
        <v>258</v>
      </c>
      <c r="BK160" s="131">
        <f>SUM(BK161:BK175)</f>
        <v>0</v>
      </c>
    </row>
    <row r="161" spans="2:65" s="1" customFormat="1" ht="24.2" customHeight="1">
      <c r="B161" s="134"/>
      <c r="C161" s="135" t="s">
        <v>103</v>
      </c>
      <c r="D161" s="135" t="s">
        <v>260</v>
      </c>
      <c r="E161" s="136" t="s">
        <v>290</v>
      </c>
      <c r="F161" s="137" t="s">
        <v>291</v>
      </c>
      <c r="G161" s="138" t="s">
        <v>263</v>
      </c>
      <c r="H161" s="139">
        <v>12.601000000000001</v>
      </c>
      <c r="I161" s="140"/>
      <c r="J161" s="141">
        <f>ROUND(I161*H161,0)</f>
        <v>0</v>
      </c>
      <c r="K161" s="137" t="s">
        <v>264</v>
      </c>
      <c r="L161" s="32"/>
      <c r="M161" s="142" t="s">
        <v>1</v>
      </c>
      <c r="N161" s="143" t="s">
        <v>42</v>
      </c>
      <c r="P161" s="144">
        <f>O161*H161</f>
        <v>0</v>
      </c>
      <c r="Q161" s="144">
        <v>2.16</v>
      </c>
      <c r="R161" s="144">
        <f>Q161*H161</f>
        <v>27.218160000000005</v>
      </c>
      <c r="S161" s="144">
        <v>0</v>
      </c>
      <c r="T161" s="145">
        <f>S161*H161</f>
        <v>0</v>
      </c>
      <c r="AR161" s="146" t="s">
        <v>91</v>
      </c>
      <c r="AT161" s="146" t="s">
        <v>260</v>
      </c>
      <c r="AU161" s="146" t="s">
        <v>85</v>
      </c>
      <c r="AY161" s="17" t="s">
        <v>258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7" t="s">
        <v>8</v>
      </c>
      <c r="BK161" s="147">
        <f>ROUND(I161*H161,0)</f>
        <v>0</v>
      </c>
      <c r="BL161" s="17" t="s">
        <v>91</v>
      </c>
      <c r="BM161" s="146" t="s">
        <v>292</v>
      </c>
    </row>
    <row r="162" spans="2:65" s="12" customFormat="1">
      <c r="B162" s="148"/>
      <c r="D162" s="149" t="s">
        <v>266</v>
      </c>
      <c r="E162" s="150" t="s">
        <v>1</v>
      </c>
      <c r="F162" s="151" t="s">
        <v>293</v>
      </c>
      <c r="H162" s="152">
        <v>8.7780000000000005</v>
      </c>
      <c r="I162" s="153"/>
      <c r="L162" s="148"/>
      <c r="M162" s="154"/>
      <c r="T162" s="155"/>
      <c r="AT162" s="150" t="s">
        <v>266</v>
      </c>
      <c r="AU162" s="150" t="s">
        <v>85</v>
      </c>
      <c r="AV162" s="12" t="s">
        <v>85</v>
      </c>
      <c r="AW162" s="12" t="s">
        <v>33</v>
      </c>
      <c r="AX162" s="12" t="s">
        <v>77</v>
      </c>
      <c r="AY162" s="150" t="s">
        <v>258</v>
      </c>
    </row>
    <row r="163" spans="2:65" s="13" customFormat="1">
      <c r="B163" s="156"/>
      <c r="D163" s="149" t="s">
        <v>266</v>
      </c>
      <c r="E163" s="157" t="s">
        <v>142</v>
      </c>
      <c r="F163" s="158" t="s">
        <v>294</v>
      </c>
      <c r="H163" s="159">
        <v>8.7780000000000005</v>
      </c>
      <c r="I163" s="160"/>
      <c r="L163" s="156"/>
      <c r="M163" s="161"/>
      <c r="T163" s="162"/>
      <c r="AT163" s="157" t="s">
        <v>266</v>
      </c>
      <c r="AU163" s="157" t="s">
        <v>85</v>
      </c>
      <c r="AV163" s="13" t="s">
        <v>88</v>
      </c>
      <c r="AW163" s="13" t="s">
        <v>33</v>
      </c>
      <c r="AX163" s="13" t="s">
        <v>77</v>
      </c>
      <c r="AY163" s="157" t="s">
        <v>258</v>
      </c>
    </row>
    <row r="164" spans="2:65" s="12" customFormat="1">
      <c r="B164" s="148"/>
      <c r="D164" s="149" t="s">
        <v>266</v>
      </c>
      <c r="E164" s="150" t="s">
        <v>1</v>
      </c>
      <c r="F164" s="151" t="s">
        <v>295</v>
      </c>
      <c r="H164" s="152">
        <v>1.9750000000000001</v>
      </c>
      <c r="I164" s="153"/>
      <c r="L164" s="148"/>
      <c r="M164" s="154"/>
      <c r="T164" s="155"/>
      <c r="AT164" s="150" t="s">
        <v>266</v>
      </c>
      <c r="AU164" s="150" t="s">
        <v>85</v>
      </c>
      <c r="AV164" s="12" t="s">
        <v>85</v>
      </c>
      <c r="AW164" s="12" t="s">
        <v>33</v>
      </c>
      <c r="AX164" s="12" t="s">
        <v>77</v>
      </c>
      <c r="AY164" s="150" t="s">
        <v>258</v>
      </c>
    </row>
    <row r="165" spans="2:65" s="12" customFormat="1">
      <c r="B165" s="148"/>
      <c r="D165" s="149" t="s">
        <v>266</v>
      </c>
      <c r="E165" s="150" t="s">
        <v>1</v>
      </c>
      <c r="F165" s="151" t="s">
        <v>296</v>
      </c>
      <c r="H165" s="152">
        <v>10.625999999999999</v>
      </c>
      <c r="I165" s="153"/>
      <c r="L165" s="148"/>
      <c r="M165" s="154"/>
      <c r="T165" s="155"/>
      <c r="AT165" s="150" t="s">
        <v>266</v>
      </c>
      <c r="AU165" s="150" t="s">
        <v>85</v>
      </c>
      <c r="AV165" s="12" t="s">
        <v>85</v>
      </c>
      <c r="AW165" s="12" t="s">
        <v>33</v>
      </c>
      <c r="AX165" s="12" t="s">
        <v>77</v>
      </c>
      <c r="AY165" s="150" t="s">
        <v>258</v>
      </c>
    </row>
    <row r="166" spans="2:65" s="13" customFormat="1">
      <c r="B166" s="156"/>
      <c r="D166" s="149" t="s">
        <v>266</v>
      </c>
      <c r="E166" s="157" t="s">
        <v>1</v>
      </c>
      <c r="F166" s="158" t="s">
        <v>272</v>
      </c>
      <c r="H166" s="159">
        <v>12.601000000000001</v>
      </c>
      <c r="I166" s="160"/>
      <c r="L166" s="156"/>
      <c r="M166" s="161"/>
      <c r="T166" s="162"/>
      <c r="AT166" s="157" t="s">
        <v>266</v>
      </c>
      <c r="AU166" s="157" t="s">
        <v>85</v>
      </c>
      <c r="AV166" s="13" t="s">
        <v>88</v>
      </c>
      <c r="AW166" s="13" t="s">
        <v>33</v>
      </c>
      <c r="AX166" s="13" t="s">
        <v>8</v>
      </c>
      <c r="AY166" s="157" t="s">
        <v>258</v>
      </c>
    </row>
    <row r="167" spans="2:65" s="1" customFormat="1" ht="24.2" customHeight="1">
      <c r="B167" s="134"/>
      <c r="C167" s="135" t="s">
        <v>185</v>
      </c>
      <c r="D167" s="135" t="s">
        <v>260</v>
      </c>
      <c r="E167" s="136" t="s">
        <v>297</v>
      </c>
      <c r="F167" s="137" t="s">
        <v>298</v>
      </c>
      <c r="G167" s="138" t="s">
        <v>263</v>
      </c>
      <c r="H167" s="139">
        <v>13.282999999999999</v>
      </c>
      <c r="I167" s="140"/>
      <c r="J167" s="141">
        <f>ROUND(I167*H167,0)</f>
        <v>0</v>
      </c>
      <c r="K167" s="137" t="s">
        <v>264</v>
      </c>
      <c r="L167" s="32"/>
      <c r="M167" s="142" t="s">
        <v>1</v>
      </c>
      <c r="N167" s="143" t="s">
        <v>42</v>
      </c>
      <c r="P167" s="144">
        <f>O167*H167</f>
        <v>0</v>
      </c>
      <c r="Q167" s="144">
        <v>2.5018722040000001</v>
      </c>
      <c r="R167" s="144">
        <f>Q167*H167</f>
        <v>33.232368485732003</v>
      </c>
      <c r="S167" s="144">
        <v>0</v>
      </c>
      <c r="T167" s="145">
        <f>S167*H167</f>
        <v>0</v>
      </c>
      <c r="AR167" s="146" t="s">
        <v>91</v>
      </c>
      <c r="AT167" s="146" t="s">
        <v>260</v>
      </c>
      <c r="AU167" s="146" t="s">
        <v>85</v>
      </c>
      <c r="AY167" s="17" t="s">
        <v>258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7" t="s">
        <v>8</v>
      </c>
      <c r="BK167" s="147">
        <f>ROUND(I167*H167,0)</f>
        <v>0</v>
      </c>
      <c r="BL167" s="17" t="s">
        <v>91</v>
      </c>
      <c r="BM167" s="146" t="s">
        <v>299</v>
      </c>
    </row>
    <row r="168" spans="2:65" s="12" customFormat="1">
      <c r="B168" s="148"/>
      <c r="D168" s="149" t="s">
        <v>266</v>
      </c>
      <c r="E168" s="150" t="s">
        <v>1</v>
      </c>
      <c r="F168" s="151" t="s">
        <v>300</v>
      </c>
      <c r="H168" s="152">
        <v>14.734</v>
      </c>
      <c r="I168" s="153"/>
      <c r="L168" s="148"/>
      <c r="M168" s="154"/>
      <c r="T168" s="155"/>
      <c r="AT168" s="150" t="s">
        <v>266</v>
      </c>
      <c r="AU168" s="150" t="s">
        <v>85</v>
      </c>
      <c r="AV168" s="12" t="s">
        <v>85</v>
      </c>
      <c r="AW168" s="12" t="s">
        <v>33</v>
      </c>
      <c r="AX168" s="12" t="s">
        <v>77</v>
      </c>
      <c r="AY168" s="150" t="s">
        <v>258</v>
      </c>
    </row>
    <row r="169" spans="2:65" s="12" customFormat="1">
      <c r="B169" s="148"/>
      <c r="D169" s="149" t="s">
        <v>266</v>
      </c>
      <c r="E169" s="150" t="s">
        <v>1</v>
      </c>
      <c r="F169" s="151" t="s">
        <v>301</v>
      </c>
      <c r="H169" s="152">
        <v>4.4400000000000004</v>
      </c>
      <c r="I169" s="153"/>
      <c r="L169" s="148"/>
      <c r="M169" s="154"/>
      <c r="T169" s="155"/>
      <c r="AT169" s="150" t="s">
        <v>266</v>
      </c>
      <c r="AU169" s="150" t="s">
        <v>85</v>
      </c>
      <c r="AV169" s="12" t="s">
        <v>85</v>
      </c>
      <c r="AW169" s="12" t="s">
        <v>33</v>
      </c>
      <c r="AX169" s="12" t="s">
        <v>77</v>
      </c>
      <c r="AY169" s="150" t="s">
        <v>258</v>
      </c>
    </row>
    <row r="170" spans="2:65" s="12" customFormat="1">
      <c r="B170" s="148"/>
      <c r="D170" s="149" t="s">
        <v>266</v>
      </c>
      <c r="E170" s="150" t="s">
        <v>1</v>
      </c>
      <c r="F170" s="151" t="s">
        <v>302</v>
      </c>
      <c r="H170" s="152">
        <v>19.004999999999999</v>
      </c>
      <c r="I170" s="153"/>
      <c r="L170" s="148"/>
      <c r="M170" s="154"/>
      <c r="T170" s="155"/>
      <c r="AT170" s="150" t="s">
        <v>266</v>
      </c>
      <c r="AU170" s="150" t="s">
        <v>85</v>
      </c>
      <c r="AV170" s="12" t="s">
        <v>85</v>
      </c>
      <c r="AW170" s="12" t="s">
        <v>33</v>
      </c>
      <c r="AX170" s="12" t="s">
        <v>77</v>
      </c>
      <c r="AY170" s="150" t="s">
        <v>258</v>
      </c>
    </row>
    <row r="171" spans="2:65" s="12" customFormat="1">
      <c r="B171" s="148"/>
      <c r="D171" s="149" t="s">
        <v>266</v>
      </c>
      <c r="E171" s="150" t="s">
        <v>1</v>
      </c>
      <c r="F171" s="151" t="s">
        <v>303</v>
      </c>
      <c r="H171" s="152">
        <v>50.375</v>
      </c>
      <c r="I171" s="153"/>
      <c r="L171" s="148"/>
      <c r="M171" s="154"/>
      <c r="T171" s="155"/>
      <c r="AT171" s="150" t="s">
        <v>266</v>
      </c>
      <c r="AU171" s="150" t="s">
        <v>85</v>
      </c>
      <c r="AV171" s="12" t="s">
        <v>85</v>
      </c>
      <c r="AW171" s="12" t="s">
        <v>33</v>
      </c>
      <c r="AX171" s="12" t="s">
        <v>77</v>
      </c>
      <c r="AY171" s="150" t="s">
        <v>258</v>
      </c>
    </row>
    <row r="172" spans="2:65" s="13" customFormat="1">
      <c r="B172" s="156"/>
      <c r="D172" s="149" t="s">
        <v>266</v>
      </c>
      <c r="E172" s="157" t="s">
        <v>139</v>
      </c>
      <c r="F172" s="158" t="s">
        <v>272</v>
      </c>
      <c r="H172" s="159">
        <v>88.554000000000002</v>
      </c>
      <c r="I172" s="160"/>
      <c r="L172" s="156"/>
      <c r="M172" s="161"/>
      <c r="T172" s="162"/>
      <c r="AT172" s="157" t="s">
        <v>266</v>
      </c>
      <c r="AU172" s="157" t="s">
        <v>85</v>
      </c>
      <c r="AV172" s="13" t="s">
        <v>88</v>
      </c>
      <c r="AW172" s="13" t="s">
        <v>33</v>
      </c>
      <c r="AX172" s="13" t="s">
        <v>77</v>
      </c>
      <c r="AY172" s="157" t="s">
        <v>258</v>
      </c>
    </row>
    <row r="173" spans="2:65" s="12" customFormat="1">
      <c r="B173" s="148"/>
      <c r="D173" s="149" t="s">
        <v>266</v>
      </c>
      <c r="E173" s="150" t="s">
        <v>1</v>
      </c>
      <c r="F173" s="151" t="s">
        <v>304</v>
      </c>
      <c r="H173" s="152">
        <v>13.282999999999999</v>
      </c>
      <c r="I173" s="153"/>
      <c r="L173" s="148"/>
      <c r="M173" s="154"/>
      <c r="T173" s="155"/>
      <c r="AT173" s="150" t="s">
        <v>266</v>
      </c>
      <c r="AU173" s="150" t="s">
        <v>85</v>
      </c>
      <c r="AV173" s="12" t="s">
        <v>85</v>
      </c>
      <c r="AW173" s="12" t="s">
        <v>33</v>
      </c>
      <c r="AX173" s="12" t="s">
        <v>8</v>
      </c>
      <c r="AY173" s="150" t="s">
        <v>258</v>
      </c>
    </row>
    <row r="174" spans="2:65" s="1" customFormat="1" ht="16.5" customHeight="1">
      <c r="B174" s="134"/>
      <c r="C174" s="135" t="s">
        <v>305</v>
      </c>
      <c r="D174" s="135" t="s">
        <v>260</v>
      </c>
      <c r="E174" s="136" t="s">
        <v>306</v>
      </c>
      <c r="F174" s="137" t="s">
        <v>307</v>
      </c>
      <c r="G174" s="138" t="s">
        <v>308</v>
      </c>
      <c r="H174" s="139">
        <v>0.94399999999999995</v>
      </c>
      <c r="I174" s="140"/>
      <c r="J174" s="141">
        <f>ROUND(I174*H174,0)</f>
        <v>0</v>
      </c>
      <c r="K174" s="137" t="s">
        <v>264</v>
      </c>
      <c r="L174" s="32"/>
      <c r="M174" s="142" t="s">
        <v>1</v>
      </c>
      <c r="N174" s="143" t="s">
        <v>42</v>
      </c>
      <c r="P174" s="144">
        <f>O174*H174</f>
        <v>0</v>
      </c>
      <c r="Q174" s="144">
        <v>1.0627727796999999</v>
      </c>
      <c r="R174" s="144">
        <f>Q174*H174</f>
        <v>1.0032575040367999</v>
      </c>
      <c r="S174" s="144">
        <v>0</v>
      </c>
      <c r="T174" s="145">
        <f>S174*H174</f>
        <v>0</v>
      </c>
      <c r="AR174" s="146" t="s">
        <v>91</v>
      </c>
      <c r="AT174" s="146" t="s">
        <v>260</v>
      </c>
      <c r="AU174" s="146" t="s">
        <v>85</v>
      </c>
      <c r="AY174" s="17" t="s">
        <v>258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7" t="s">
        <v>8</v>
      </c>
      <c r="BK174" s="147">
        <f>ROUND(I174*H174,0)</f>
        <v>0</v>
      </c>
      <c r="BL174" s="17" t="s">
        <v>91</v>
      </c>
      <c r="BM174" s="146" t="s">
        <v>309</v>
      </c>
    </row>
    <row r="175" spans="2:65" s="12" customFormat="1">
      <c r="B175" s="148"/>
      <c r="D175" s="149" t="s">
        <v>266</v>
      </c>
      <c r="E175" s="150" t="s">
        <v>1</v>
      </c>
      <c r="F175" s="151" t="s">
        <v>310</v>
      </c>
      <c r="H175" s="152">
        <v>0.94399999999999995</v>
      </c>
      <c r="I175" s="153"/>
      <c r="L175" s="148"/>
      <c r="M175" s="154"/>
      <c r="T175" s="155"/>
      <c r="AT175" s="150" t="s">
        <v>266</v>
      </c>
      <c r="AU175" s="150" t="s">
        <v>85</v>
      </c>
      <c r="AV175" s="12" t="s">
        <v>85</v>
      </c>
      <c r="AW175" s="12" t="s">
        <v>33</v>
      </c>
      <c r="AX175" s="12" t="s">
        <v>8</v>
      </c>
      <c r="AY175" s="150" t="s">
        <v>258</v>
      </c>
    </row>
    <row r="176" spans="2:65" s="11" customFormat="1" ht="22.9" customHeight="1">
      <c r="B176" s="122"/>
      <c r="D176" s="123" t="s">
        <v>76</v>
      </c>
      <c r="E176" s="132" t="s">
        <v>88</v>
      </c>
      <c r="F176" s="132" t="s">
        <v>311</v>
      </c>
      <c r="I176" s="125"/>
      <c r="J176" s="133">
        <f>BK176</f>
        <v>0</v>
      </c>
      <c r="L176" s="122"/>
      <c r="M176" s="127"/>
      <c r="P176" s="128">
        <f>SUM(P177:P236)</f>
        <v>0</v>
      </c>
      <c r="R176" s="128">
        <f>SUM(R177:R236)</f>
        <v>33.450664884813996</v>
      </c>
      <c r="T176" s="129">
        <f>SUM(T177:T236)</f>
        <v>2.3835000000000002</v>
      </c>
      <c r="AR176" s="123" t="s">
        <v>8</v>
      </c>
      <c r="AT176" s="130" t="s">
        <v>76</v>
      </c>
      <c r="AU176" s="130" t="s">
        <v>8</v>
      </c>
      <c r="AY176" s="123" t="s">
        <v>258</v>
      </c>
      <c r="BK176" s="131">
        <f>SUM(BK177:BK236)</f>
        <v>0</v>
      </c>
    </row>
    <row r="177" spans="2:65" s="1" customFormat="1" ht="24.2" customHeight="1">
      <c r="B177" s="134"/>
      <c r="C177" s="135" t="s">
        <v>312</v>
      </c>
      <c r="D177" s="135" t="s">
        <v>260</v>
      </c>
      <c r="E177" s="136" t="s">
        <v>313</v>
      </c>
      <c r="F177" s="137" t="s">
        <v>314</v>
      </c>
      <c r="G177" s="138" t="s">
        <v>315</v>
      </c>
      <c r="H177" s="139">
        <v>1</v>
      </c>
      <c r="I177" s="140"/>
      <c r="J177" s="141">
        <f>ROUND(I177*H177,0)</f>
        <v>0</v>
      </c>
      <c r="K177" s="137" t="s">
        <v>1</v>
      </c>
      <c r="L177" s="32"/>
      <c r="M177" s="142" t="s">
        <v>1</v>
      </c>
      <c r="N177" s="143" t="s">
        <v>42</v>
      </c>
      <c r="P177" s="144">
        <f>O177*H177</f>
        <v>0</v>
      </c>
      <c r="Q177" s="144">
        <v>0.28977000000000003</v>
      </c>
      <c r="R177" s="144">
        <f>Q177*H177</f>
        <v>0.28977000000000003</v>
      </c>
      <c r="S177" s="144">
        <v>0</v>
      </c>
      <c r="T177" s="145">
        <f>S177*H177</f>
        <v>0</v>
      </c>
      <c r="AR177" s="146" t="s">
        <v>91</v>
      </c>
      <c r="AT177" s="146" t="s">
        <v>260</v>
      </c>
      <c r="AU177" s="146" t="s">
        <v>85</v>
      </c>
      <c r="AY177" s="17" t="s">
        <v>258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7" t="s">
        <v>8</v>
      </c>
      <c r="BK177" s="147">
        <f>ROUND(I177*H177,0)</f>
        <v>0</v>
      </c>
      <c r="BL177" s="17" t="s">
        <v>91</v>
      </c>
      <c r="BM177" s="146" t="s">
        <v>316</v>
      </c>
    </row>
    <row r="178" spans="2:65" s="12" customFormat="1">
      <c r="B178" s="148"/>
      <c r="D178" s="149" t="s">
        <v>266</v>
      </c>
      <c r="E178" s="150" t="s">
        <v>1</v>
      </c>
      <c r="F178" s="151" t="s">
        <v>317</v>
      </c>
      <c r="H178" s="152">
        <v>1</v>
      </c>
      <c r="I178" s="153"/>
      <c r="L178" s="148"/>
      <c r="M178" s="154"/>
      <c r="T178" s="155"/>
      <c r="AT178" s="150" t="s">
        <v>266</v>
      </c>
      <c r="AU178" s="150" t="s">
        <v>85</v>
      </c>
      <c r="AV178" s="12" t="s">
        <v>85</v>
      </c>
      <c r="AW178" s="12" t="s">
        <v>33</v>
      </c>
      <c r="AX178" s="12" t="s">
        <v>8</v>
      </c>
      <c r="AY178" s="150" t="s">
        <v>258</v>
      </c>
    </row>
    <row r="179" spans="2:65" s="1" customFormat="1" ht="21.75" customHeight="1">
      <c r="B179" s="134"/>
      <c r="C179" s="135" t="s">
        <v>318</v>
      </c>
      <c r="D179" s="135" t="s">
        <v>260</v>
      </c>
      <c r="E179" s="136" t="s">
        <v>319</v>
      </c>
      <c r="F179" s="137" t="s">
        <v>320</v>
      </c>
      <c r="G179" s="138" t="s">
        <v>263</v>
      </c>
      <c r="H179" s="139">
        <v>0.625</v>
      </c>
      <c r="I179" s="140"/>
      <c r="J179" s="141">
        <f>ROUND(I179*H179,0)</f>
        <v>0</v>
      </c>
      <c r="K179" s="137" t="s">
        <v>1</v>
      </c>
      <c r="L179" s="32"/>
      <c r="M179" s="142" t="s">
        <v>1</v>
      </c>
      <c r="N179" s="143" t="s">
        <v>42</v>
      </c>
      <c r="P179" s="144">
        <f>O179*H179</f>
        <v>0</v>
      </c>
      <c r="Q179" s="144">
        <v>2.5773000000000001</v>
      </c>
      <c r="R179" s="144">
        <f>Q179*H179</f>
        <v>1.6108125000000002</v>
      </c>
      <c r="S179" s="144">
        <v>0</v>
      </c>
      <c r="T179" s="145">
        <f>S179*H179</f>
        <v>0</v>
      </c>
      <c r="AR179" s="146" t="s">
        <v>91</v>
      </c>
      <c r="AT179" s="146" t="s">
        <v>260</v>
      </c>
      <c r="AU179" s="146" t="s">
        <v>85</v>
      </c>
      <c r="AY179" s="17" t="s">
        <v>258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7" t="s">
        <v>8</v>
      </c>
      <c r="BK179" s="147">
        <f>ROUND(I179*H179,0)</f>
        <v>0</v>
      </c>
      <c r="BL179" s="17" t="s">
        <v>91</v>
      </c>
      <c r="BM179" s="146" t="s">
        <v>321</v>
      </c>
    </row>
    <row r="180" spans="2:65" s="12" customFormat="1">
      <c r="B180" s="148"/>
      <c r="D180" s="149" t="s">
        <v>266</v>
      </c>
      <c r="E180" s="150" t="s">
        <v>1</v>
      </c>
      <c r="F180" s="151" t="s">
        <v>322</v>
      </c>
      <c r="H180" s="152">
        <v>0.625</v>
      </c>
      <c r="I180" s="153"/>
      <c r="L180" s="148"/>
      <c r="M180" s="154"/>
      <c r="T180" s="155"/>
      <c r="AT180" s="150" t="s">
        <v>266</v>
      </c>
      <c r="AU180" s="150" t="s">
        <v>85</v>
      </c>
      <c r="AV180" s="12" t="s">
        <v>85</v>
      </c>
      <c r="AW180" s="12" t="s">
        <v>33</v>
      </c>
      <c r="AX180" s="12" t="s">
        <v>8</v>
      </c>
      <c r="AY180" s="150" t="s">
        <v>258</v>
      </c>
    </row>
    <row r="181" spans="2:65" s="1" customFormat="1" ht="33" customHeight="1">
      <c r="B181" s="134"/>
      <c r="C181" s="135" t="s">
        <v>323</v>
      </c>
      <c r="D181" s="135" t="s">
        <v>260</v>
      </c>
      <c r="E181" s="136" t="s">
        <v>324</v>
      </c>
      <c r="F181" s="137" t="s">
        <v>325</v>
      </c>
      <c r="G181" s="138" t="s">
        <v>315</v>
      </c>
      <c r="H181" s="139">
        <v>6</v>
      </c>
      <c r="I181" s="140"/>
      <c r="J181" s="141">
        <f>ROUND(I181*H181,0)</f>
        <v>0</v>
      </c>
      <c r="K181" s="137" t="s">
        <v>264</v>
      </c>
      <c r="L181" s="32"/>
      <c r="M181" s="142" t="s">
        <v>1</v>
      </c>
      <c r="N181" s="143" t="s">
        <v>42</v>
      </c>
      <c r="P181" s="144">
        <f>O181*H181</f>
        <v>0</v>
      </c>
      <c r="Q181" s="144">
        <v>4.8430000000000001E-2</v>
      </c>
      <c r="R181" s="144">
        <f>Q181*H181</f>
        <v>0.29058</v>
      </c>
      <c r="S181" s="144">
        <v>0</v>
      </c>
      <c r="T181" s="145">
        <f>S181*H181</f>
        <v>0</v>
      </c>
      <c r="AR181" s="146" t="s">
        <v>91</v>
      </c>
      <c r="AT181" s="146" t="s">
        <v>260</v>
      </c>
      <c r="AU181" s="146" t="s">
        <v>85</v>
      </c>
      <c r="AY181" s="17" t="s">
        <v>258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7" t="s">
        <v>8</v>
      </c>
      <c r="BK181" s="147">
        <f>ROUND(I181*H181,0)</f>
        <v>0</v>
      </c>
      <c r="BL181" s="17" t="s">
        <v>91</v>
      </c>
      <c r="BM181" s="146" t="s">
        <v>326</v>
      </c>
    </row>
    <row r="182" spans="2:65" s="12" customFormat="1">
      <c r="B182" s="148"/>
      <c r="D182" s="149" t="s">
        <v>266</v>
      </c>
      <c r="E182" s="150" t="s">
        <v>1</v>
      </c>
      <c r="F182" s="151" t="s">
        <v>327</v>
      </c>
      <c r="H182" s="152">
        <v>6</v>
      </c>
      <c r="I182" s="153"/>
      <c r="L182" s="148"/>
      <c r="M182" s="154"/>
      <c r="T182" s="155"/>
      <c r="AT182" s="150" t="s">
        <v>266</v>
      </c>
      <c r="AU182" s="150" t="s">
        <v>85</v>
      </c>
      <c r="AV182" s="12" t="s">
        <v>85</v>
      </c>
      <c r="AW182" s="12" t="s">
        <v>33</v>
      </c>
      <c r="AX182" s="12" t="s">
        <v>8</v>
      </c>
      <c r="AY182" s="150" t="s">
        <v>258</v>
      </c>
    </row>
    <row r="183" spans="2:65" s="1" customFormat="1" ht="24.2" customHeight="1">
      <c r="B183" s="134"/>
      <c r="C183" s="135" t="s">
        <v>328</v>
      </c>
      <c r="D183" s="135" t="s">
        <v>260</v>
      </c>
      <c r="E183" s="136" t="s">
        <v>329</v>
      </c>
      <c r="F183" s="137" t="s">
        <v>330</v>
      </c>
      <c r="G183" s="138" t="s">
        <v>263</v>
      </c>
      <c r="H183" s="139">
        <v>0.28000000000000003</v>
      </c>
      <c r="I183" s="140"/>
      <c r="J183" s="141">
        <f>ROUND(I183*H183,0)</f>
        <v>0</v>
      </c>
      <c r="K183" s="137" t="s">
        <v>264</v>
      </c>
      <c r="L183" s="32"/>
      <c r="M183" s="142" t="s">
        <v>1</v>
      </c>
      <c r="N183" s="143" t="s">
        <v>42</v>
      </c>
      <c r="P183" s="144">
        <f>O183*H183</f>
        <v>0</v>
      </c>
      <c r="Q183" s="144">
        <v>1.8774999999999999</v>
      </c>
      <c r="R183" s="144">
        <f>Q183*H183</f>
        <v>0.52570000000000006</v>
      </c>
      <c r="S183" s="144">
        <v>0</v>
      </c>
      <c r="T183" s="145">
        <f>S183*H183</f>
        <v>0</v>
      </c>
      <c r="AR183" s="146" t="s">
        <v>91</v>
      </c>
      <c r="AT183" s="146" t="s">
        <v>260</v>
      </c>
      <c r="AU183" s="146" t="s">
        <v>85</v>
      </c>
      <c r="AY183" s="17" t="s">
        <v>258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7" t="s">
        <v>8</v>
      </c>
      <c r="BK183" s="147">
        <f>ROUND(I183*H183,0)</f>
        <v>0</v>
      </c>
      <c r="BL183" s="17" t="s">
        <v>91</v>
      </c>
      <c r="BM183" s="146" t="s">
        <v>331</v>
      </c>
    </row>
    <row r="184" spans="2:65" s="12" customFormat="1">
      <c r="B184" s="148"/>
      <c r="D184" s="149" t="s">
        <v>266</v>
      </c>
      <c r="E184" s="150" t="s">
        <v>1</v>
      </c>
      <c r="F184" s="151" t="s">
        <v>332</v>
      </c>
      <c r="H184" s="152">
        <v>0.1</v>
      </c>
      <c r="I184" s="153"/>
      <c r="L184" s="148"/>
      <c r="M184" s="154"/>
      <c r="T184" s="155"/>
      <c r="AT184" s="150" t="s">
        <v>266</v>
      </c>
      <c r="AU184" s="150" t="s">
        <v>85</v>
      </c>
      <c r="AV184" s="12" t="s">
        <v>85</v>
      </c>
      <c r="AW184" s="12" t="s">
        <v>33</v>
      </c>
      <c r="AX184" s="12" t="s">
        <v>77</v>
      </c>
      <c r="AY184" s="150" t="s">
        <v>258</v>
      </c>
    </row>
    <row r="185" spans="2:65" s="12" customFormat="1">
      <c r="B185" s="148"/>
      <c r="D185" s="149" t="s">
        <v>266</v>
      </c>
      <c r="E185" s="150" t="s">
        <v>1</v>
      </c>
      <c r="F185" s="151" t="s">
        <v>333</v>
      </c>
      <c r="H185" s="152">
        <v>0.18</v>
      </c>
      <c r="I185" s="153"/>
      <c r="L185" s="148"/>
      <c r="M185" s="154"/>
      <c r="T185" s="155"/>
      <c r="AT185" s="150" t="s">
        <v>266</v>
      </c>
      <c r="AU185" s="150" t="s">
        <v>85</v>
      </c>
      <c r="AV185" s="12" t="s">
        <v>85</v>
      </c>
      <c r="AW185" s="12" t="s">
        <v>33</v>
      </c>
      <c r="AX185" s="12" t="s">
        <v>77</v>
      </c>
      <c r="AY185" s="150" t="s">
        <v>258</v>
      </c>
    </row>
    <row r="186" spans="2:65" s="13" customFormat="1">
      <c r="B186" s="156"/>
      <c r="D186" s="149" t="s">
        <v>266</v>
      </c>
      <c r="E186" s="157" t="s">
        <v>1</v>
      </c>
      <c r="F186" s="158" t="s">
        <v>272</v>
      </c>
      <c r="H186" s="159">
        <v>0.28000000000000003</v>
      </c>
      <c r="I186" s="160"/>
      <c r="L186" s="156"/>
      <c r="M186" s="161"/>
      <c r="T186" s="162"/>
      <c r="AT186" s="157" t="s">
        <v>266</v>
      </c>
      <c r="AU186" s="157" t="s">
        <v>85</v>
      </c>
      <c r="AV186" s="13" t="s">
        <v>88</v>
      </c>
      <c r="AW186" s="13" t="s">
        <v>33</v>
      </c>
      <c r="AX186" s="13" t="s">
        <v>8</v>
      </c>
      <c r="AY186" s="157" t="s">
        <v>258</v>
      </c>
    </row>
    <row r="187" spans="2:65" s="1" customFormat="1" ht="24.2" customHeight="1">
      <c r="B187" s="134"/>
      <c r="C187" s="135" t="s">
        <v>9</v>
      </c>
      <c r="D187" s="135" t="s">
        <v>260</v>
      </c>
      <c r="E187" s="136" t="s">
        <v>334</v>
      </c>
      <c r="F187" s="137" t="s">
        <v>335</v>
      </c>
      <c r="G187" s="138" t="s">
        <v>263</v>
      </c>
      <c r="H187" s="139">
        <v>4.806</v>
      </c>
      <c r="I187" s="140"/>
      <c r="J187" s="141">
        <f>ROUND(I187*H187,0)</f>
        <v>0</v>
      </c>
      <c r="K187" s="137" t="s">
        <v>264</v>
      </c>
      <c r="L187" s="32"/>
      <c r="M187" s="142" t="s">
        <v>1</v>
      </c>
      <c r="N187" s="143" t="s">
        <v>42</v>
      </c>
      <c r="P187" s="144">
        <f>O187*H187</f>
        <v>0</v>
      </c>
      <c r="Q187" s="144">
        <v>1.8774999999999999</v>
      </c>
      <c r="R187" s="144">
        <f>Q187*H187</f>
        <v>9.0232650000000003</v>
      </c>
      <c r="S187" s="144">
        <v>0</v>
      </c>
      <c r="T187" s="145">
        <f>S187*H187</f>
        <v>0</v>
      </c>
      <c r="AR187" s="146" t="s">
        <v>91</v>
      </c>
      <c r="AT187" s="146" t="s">
        <v>260</v>
      </c>
      <c r="AU187" s="146" t="s">
        <v>85</v>
      </c>
      <c r="AY187" s="17" t="s">
        <v>258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7" t="s">
        <v>8</v>
      </c>
      <c r="BK187" s="147">
        <f>ROUND(I187*H187,0)</f>
        <v>0</v>
      </c>
      <c r="BL187" s="17" t="s">
        <v>91</v>
      </c>
      <c r="BM187" s="146" t="s">
        <v>336</v>
      </c>
    </row>
    <row r="188" spans="2:65" s="12" customFormat="1">
      <c r="B188" s="148"/>
      <c r="D188" s="149" t="s">
        <v>266</v>
      </c>
      <c r="E188" s="150" t="s">
        <v>1</v>
      </c>
      <c r="F188" s="151" t="s">
        <v>337</v>
      </c>
      <c r="H188" s="152">
        <v>3.8</v>
      </c>
      <c r="I188" s="153"/>
      <c r="L188" s="148"/>
      <c r="M188" s="154"/>
      <c r="T188" s="155"/>
      <c r="AT188" s="150" t="s">
        <v>266</v>
      </c>
      <c r="AU188" s="150" t="s">
        <v>85</v>
      </c>
      <c r="AV188" s="12" t="s">
        <v>85</v>
      </c>
      <c r="AW188" s="12" t="s">
        <v>33</v>
      </c>
      <c r="AX188" s="12" t="s">
        <v>77</v>
      </c>
      <c r="AY188" s="150" t="s">
        <v>258</v>
      </c>
    </row>
    <row r="189" spans="2:65" s="12" customFormat="1">
      <c r="B189" s="148"/>
      <c r="D189" s="149" t="s">
        <v>266</v>
      </c>
      <c r="E189" s="150" t="s">
        <v>1</v>
      </c>
      <c r="F189" s="151" t="s">
        <v>338</v>
      </c>
      <c r="H189" s="152">
        <v>0.63</v>
      </c>
      <c r="I189" s="153"/>
      <c r="L189" s="148"/>
      <c r="M189" s="154"/>
      <c r="T189" s="155"/>
      <c r="AT189" s="150" t="s">
        <v>266</v>
      </c>
      <c r="AU189" s="150" t="s">
        <v>85</v>
      </c>
      <c r="AV189" s="12" t="s">
        <v>85</v>
      </c>
      <c r="AW189" s="12" t="s">
        <v>33</v>
      </c>
      <c r="AX189" s="12" t="s">
        <v>77</v>
      </c>
      <c r="AY189" s="150" t="s">
        <v>258</v>
      </c>
    </row>
    <row r="190" spans="2:65" s="12" customFormat="1">
      <c r="B190" s="148"/>
      <c r="D190" s="149" t="s">
        <v>266</v>
      </c>
      <c r="E190" s="150" t="s">
        <v>1</v>
      </c>
      <c r="F190" s="151" t="s">
        <v>339</v>
      </c>
      <c r="H190" s="152">
        <v>0.376</v>
      </c>
      <c r="I190" s="153"/>
      <c r="L190" s="148"/>
      <c r="M190" s="154"/>
      <c r="T190" s="155"/>
      <c r="AT190" s="150" t="s">
        <v>266</v>
      </c>
      <c r="AU190" s="150" t="s">
        <v>85</v>
      </c>
      <c r="AV190" s="12" t="s">
        <v>85</v>
      </c>
      <c r="AW190" s="12" t="s">
        <v>33</v>
      </c>
      <c r="AX190" s="12" t="s">
        <v>77</v>
      </c>
      <c r="AY190" s="150" t="s">
        <v>258</v>
      </c>
    </row>
    <row r="191" spans="2:65" s="13" customFormat="1">
      <c r="B191" s="156"/>
      <c r="D191" s="149" t="s">
        <v>266</v>
      </c>
      <c r="E191" s="157" t="s">
        <v>1</v>
      </c>
      <c r="F191" s="158" t="s">
        <v>272</v>
      </c>
      <c r="H191" s="159">
        <v>4.806</v>
      </c>
      <c r="I191" s="160"/>
      <c r="L191" s="156"/>
      <c r="M191" s="161"/>
      <c r="T191" s="162"/>
      <c r="AT191" s="157" t="s">
        <v>266</v>
      </c>
      <c r="AU191" s="157" t="s">
        <v>85</v>
      </c>
      <c r="AV191" s="13" t="s">
        <v>88</v>
      </c>
      <c r="AW191" s="13" t="s">
        <v>33</v>
      </c>
      <c r="AX191" s="13" t="s">
        <v>8</v>
      </c>
      <c r="AY191" s="157" t="s">
        <v>258</v>
      </c>
    </row>
    <row r="192" spans="2:65" s="1" customFormat="1" ht="33" customHeight="1">
      <c r="B192" s="134"/>
      <c r="C192" s="135" t="s">
        <v>340</v>
      </c>
      <c r="D192" s="135" t="s">
        <v>260</v>
      </c>
      <c r="E192" s="136" t="s">
        <v>341</v>
      </c>
      <c r="F192" s="137" t="s">
        <v>342</v>
      </c>
      <c r="G192" s="138" t="s">
        <v>343</v>
      </c>
      <c r="H192" s="139">
        <v>0.42299999999999999</v>
      </c>
      <c r="I192" s="140"/>
      <c r="J192" s="141">
        <f>ROUND(I192*H192,0)</f>
        <v>0</v>
      </c>
      <c r="K192" s="137" t="s">
        <v>264</v>
      </c>
      <c r="L192" s="32"/>
      <c r="M192" s="142" t="s">
        <v>1</v>
      </c>
      <c r="N192" s="143" t="s">
        <v>42</v>
      </c>
      <c r="P192" s="144">
        <f>O192*H192</f>
        <v>0</v>
      </c>
      <c r="Q192" s="144">
        <v>0.30465441799999998</v>
      </c>
      <c r="R192" s="144">
        <f>Q192*H192</f>
        <v>0.128868818814</v>
      </c>
      <c r="S192" s="144">
        <v>0</v>
      </c>
      <c r="T192" s="145">
        <f>S192*H192</f>
        <v>0</v>
      </c>
      <c r="AR192" s="146" t="s">
        <v>91</v>
      </c>
      <c r="AT192" s="146" t="s">
        <v>260</v>
      </c>
      <c r="AU192" s="146" t="s">
        <v>85</v>
      </c>
      <c r="AY192" s="17" t="s">
        <v>258</v>
      </c>
      <c r="BE192" s="147">
        <f>IF(N192="základní",J192,0)</f>
        <v>0</v>
      </c>
      <c r="BF192" s="147">
        <f>IF(N192="snížená",J192,0)</f>
        <v>0</v>
      </c>
      <c r="BG192" s="147">
        <f>IF(N192="zákl. přenesená",J192,0)</f>
        <v>0</v>
      </c>
      <c r="BH192" s="147">
        <f>IF(N192="sníž. přenesená",J192,0)</f>
        <v>0</v>
      </c>
      <c r="BI192" s="147">
        <f>IF(N192="nulová",J192,0)</f>
        <v>0</v>
      </c>
      <c r="BJ192" s="17" t="s">
        <v>8</v>
      </c>
      <c r="BK192" s="147">
        <f>ROUND(I192*H192,0)</f>
        <v>0</v>
      </c>
      <c r="BL192" s="17" t="s">
        <v>91</v>
      </c>
      <c r="BM192" s="146" t="s">
        <v>344</v>
      </c>
    </row>
    <row r="193" spans="2:65" s="12" customFormat="1">
      <c r="B193" s="148"/>
      <c r="D193" s="149" t="s">
        <v>266</v>
      </c>
      <c r="E193" s="150" t="s">
        <v>1</v>
      </c>
      <c r="F193" s="151" t="s">
        <v>345</v>
      </c>
      <c r="H193" s="152">
        <v>0.42299999999999999</v>
      </c>
      <c r="I193" s="153"/>
      <c r="L193" s="148"/>
      <c r="M193" s="154"/>
      <c r="T193" s="155"/>
      <c r="AT193" s="150" t="s">
        <v>266</v>
      </c>
      <c r="AU193" s="150" t="s">
        <v>85</v>
      </c>
      <c r="AV193" s="12" t="s">
        <v>85</v>
      </c>
      <c r="AW193" s="12" t="s">
        <v>33</v>
      </c>
      <c r="AX193" s="12" t="s">
        <v>8</v>
      </c>
      <c r="AY193" s="150" t="s">
        <v>258</v>
      </c>
    </row>
    <row r="194" spans="2:65" s="1" customFormat="1" ht="21.75" customHeight="1">
      <c r="B194" s="134"/>
      <c r="C194" s="135" t="s">
        <v>346</v>
      </c>
      <c r="D194" s="135" t="s">
        <v>260</v>
      </c>
      <c r="E194" s="136" t="s">
        <v>347</v>
      </c>
      <c r="F194" s="137" t="s">
        <v>348</v>
      </c>
      <c r="G194" s="138" t="s">
        <v>315</v>
      </c>
      <c r="H194" s="139">
        <v>3</v>
      </c>
      <c r="I194" s="140"/>
      <c r="J194" s="141">
        <f>ROUND(I194*H194,0)</f>
        <v>0</v>
      </c>
      <c r="K194" s="137" t="s">
        <v>264</v>
      </c>
      <c r="L194" s="32"/>
      <c r="M194" s="142" t="s">
        <v>1</v>
      </c>
      <c r="N194" s="143" t="s">
        <v>42</v>
      </c>
      <c r="P194" s="144">
        <f>O194*H194</f>
        <v>0</v>
      </c>
      <c r="Q194" s="144">
        <v>2.2783500000000002E-2</v>
      </c>
      <c r="R194" s="144">
        <f>Q194*H194</f>
        <v>6.8350500000000008E-2</v>
      </c>
      <c r="S194" s="144">
        <v>0</v>
      </c>
      <c r="T194" s="145">
        <f>S194*H194</f>
        <v>0</v>
      </c>
      <c r="AR194" s="146" t="s">
        <v>91</v>
      </c>
      <c r="AT194" s="146" t="s">
        <v>260</v>
      </c>
      <c r="AU194" s="146" t="s">
        <v>85</v>
      </c>
      <c r="AY194" s="17" t="s">
        <v>258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7" t="s">
        <v>8</v>
      </c>
      <c r="BK194" s="147">
        <f>ROUND(I194*H194,0)</f>
        <v>0</v>
      </c>
      <c r="BL194" s="17" t="s">
        <v>91</v>
      </c>
      <c r="BM194" s="146" t="s">
        <v>349</v>
      </c>
    </row>
    <row r="195" spans="2:65" s="12" customFormat="1">
      <c r="B195" s="148"/>
      <c r="D195" s="149" t="s">
        <v>266</v>
      </c>
      <c r="E195" s="150" t="s">
        <v>1</v>
      </c>
      <c r="F195" s="151" t="s">
        <v>350</v>
      </c>
      <c r="H195" s="152">
        <v>3</v>
      </c>
      <c r="I195" s="153"/>
      <c r="L195" s="148"/>
      <c r="M195" s="154"/>
      <c r="T195" s="155"/>
      <c r="AT195" s="150" t="s">
        <v>266</v>
      </c>
      <c r="AU195" s="150" t="s">
        <v>85</v>
      </c>
      <c r="AV195" s="12" t="s">
        <v>85</v>
      </c>
      <c r="AW195" s="12" t="s">
        <v>33</v>
      </c>
      <c r="AX195" s="12" t="s">
        <v>8</v>
      </c>
      <c r="AY195" s="150" t="s">
        <v>258</v>
      </c>
    </row>
    <row r="196" spans="2:65" s="1" customFormat="1" ht="24.2" customHeight="1">
      <c r="B196" s="134"/>
      <c r="C196" s="135" t="s">
        <v>351</v>
      </c>
      <c r="D196" s="135" t="s">
        <v>260</v>
      </c>
      <c r="E196" s="136" t="s">
        <v>352</v>
      </c>
      <c r="F196" s="137" t="s">
        <v>353</v>
      </c>
      <c r="G196" s="138" t="s">
        <v>308</v>
      </c>
      <c r="H196" s="139">
        <v>0.156</v>
      </c>
      <c r="I196" s="140"/>
      <c r="J196" s="141">
        <f>ROUND(I196*H196,0)</f>
        <v>0</v>
      </c>
      <c r="K196" s="137" t="s">
        <v>264</v>
      </c>
      <c r="L196" s="32"/>
      <c r="M196" s="142" t="s">
        <v>1</v>
      </c>
      <c r="N196" s="143" t="s">
        <v>42</v>
      </c>
      <c r="P196" s="144">
        <f>O196*H196</f>
        <v>0</v>
      </c>
      <c r="Q196" s="144">
        <v>1.0900000000000001</v>
      </c>
      <c r="R196" s="144">
        <f>Q196*H196</f>
        <v>0.17004000000000002</v>
      </c>
      <c r="S196" s="144">
        <v>0</v>
      </c>
      <c r="T196" s="145">
        <f>S196*H196</f>
        <v>0</v>
      </c>
      <c r="AR196" s="146" t="s">
        <v>91</v>
      </c>
      <c r="AT196" s="146" t="s">
        <v>260</v>
      </c>
      <c r="AU196" s="146" t="s">
        <v>85</v>
      </c>
      <c r="AY196" s="17" t="s">
        <v>258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7" t="s">
        <v>8</v>
      </c>
      <c r="BK196" s="147">
        <f>ROUND(I196*H196,0)</f>
        <v>0</v>
      </c>
      <c r="BL196" s="17" t="s">
        <v>91</v>
      </c>
      <c r="BM196" s="146" t="s">
        <v>354</v>
      </c>
    </row>
    <row r="197" spans="2:65" s="12" customFormat="1">
      <c r="B197" s="148"/>
      <c r="D197" s="149" t="s">
        <v>266</v>
      </c>
      <c r="E197" s="150" t="s">
        <v>1</v>
      </c>
      <c r="F197" s="151" t="s">
        <v>355</v>
      </c>
      <c r="H197" s="152">
        <v>0.04</v>
      </c>
      <c r="I197" s="153"/>
      <c r="L197" s="148"/>
      <c r="M197" s="154"/>
      <c r="T197" s="155"/>
      <c r="AT197" s="150" t="s">
        <v>266</v>
      </c>
      <c r="AU197" s="150" t="s">
        <v>85</v>
      </c>
      <c r="AV197" s="12" t="s">
        <v>85</v>
      </c>
      <c r="AW197" s="12" t="s">
        <v>33</v>
      </c>
      <c r="AX197" s="12" t="s">
        <v>77</v>
      </c>
      <c r="AY197" s="150" t="s">
        <v>258</v>
      </c>
    </row>
    <row r="198" spans="2:65" s="12" customFormat="1">
      <c r="B198" s="148"/>
      <c r="D198" s="149" t="s">
        <v>266</v>
      </c>
      <c r="E198" s="150" t="s">
        <v>1</v>
      </c>
      <c r="F198" s="151" t="s">
        <v>356</v>
      </c>
      <c r="H198" s="152">
        <v>1.2E-2</v>
      </c>
      <c r="I198" s="153"/>
      <c r="L198" s="148"/>
      <c r="M198" s="154"/>
      <c r="T198" s="155"/>
      <c r="AT198" s="150" t="s">
        <v>266</v>
      </c>
      <c r="AU198" s="150" t="s">
        <v>85</v>
      </c>
      <c r="AV198" s="12" t="s">
        <v>85</v>
      </c>
      <c r="AW198" s="12" t="s">
        <v>33</v>
      </c>
      <c r="AX198" s="12" t="s">
        <v>77</v>
      </c>
      <c r="AY198" s="150" t="s">
        <v>258</v>
      </c>
    </row>
    <row r="199" spans="2:65" s="12" customFormat="1">
      <c r="B199" s="148"/>
      <c r="D199" s="149" t="s">
        <v>266</v>
      </c>
      <c r="E199" s="150" t="s">
        <v>1</v>
      </c>
      <c r="F199" s="151" t="s">
        <v>357</v>
      </c>
      <c r="H199" s="152">
        <v>8.0000000000000002E-3</v>
      </c>
      <c r="I199" s="153"/>
      <c r="L199" s="148"/>
      <c r="M199" s="154"/>
      <c r="T199" s="155"/>
      <c r="AT199" s="150" t="s">
        <v>266</v>
      </c>
      <c r="AU199" s="150" t="s">
        <v>85</v>
      </c>
      <c r="AV199" s="12" t="s">
        <v>85</v>
      </c>
      <c r="AW199" s="12" t="s">
        <v>33</v>
      </c>
      <c r="AX199" s="12" t="s">
        <v>77</v>
      </c>
      <c r="AY199" s="150" t="s">
        <v>258</v>
      </c>
    </row>
    <row r="200" spans="2:65" s="12" customFormat="1">
      <c r="B200" s="148"/>
      <c r="D200" s="149" t="s">
        <v>266</v>
      </c>
      <c r="E200" s="150" t="s">
        <v>1</v>
      </c>
      <c r="F200" s="151" t="s">
        <v>358</v>
      </c>
      <c r="H200" s="152">
        <v>1.7999999999999999E-2</v>
      </c>
      <c r="I200" s="153"/>
      <c r="L200" s="148"/>
      <c r="M200" s="154"/>
      <c r="T200" s="155"/>
      <c r="AT200" s="150" t="s">
        <v>266</v>
      </c>
      <c r="AU200" s="150" t="s">
        <v>85</v>
      </c>
      <c r="AV200" s="12" t="s">
        <v>85</v>
      </c>
      <c r="AW200" s="12" t="s">
        <v>33</v>
      </c>
      <c r="AX200" s="12" t="s">
        <v>77</v>
      </c>
      <c r="AY200" s="150" t="s">
        <v>258</v>
      </c>
    </row>
    <row r="201" spans="2:65" s="13" customFormat="1">
      <c r="B201" s="156"/>
      <c r="D201" s="149" t="s">
        <v>266</v>
      </c>
      <c r="E201" s="157" t="s">
        <v>1</v>
      </c>
      <c r="F201" s="158" t="s">
        <v>359</v>
      </c>
      <c r="H201" s="159">
        <v>7.8E-2</v>
      </c>
      <c r="I201" s="160"/>
      <c r="L201" s="156"/>
      <c r="M201" s="161"/>
      <c r="T201" s="162"/>
      <c r="AT201" s="157" t="s">
        <v>266</v>
      </c>
      <c r="AU201" s="157" t="s">
        <v>85</v>
      </c>
      <c r="AV201" s="13" t="s">
        <v>88</v>
      </c>
      <c r="AW201" s="13" t="s">
        <v>33</v>
      </c>
      <c r="AX201" s="13" t="s">
        <v>77</v>
      </c>
      <c r="AY201" s="157" t="s">
        <v>258</v>
      </c>
    </row>
    <row r="202" spans="2:65" s="12" customFormat="1">
      <c r="B202" s="148"/>
      <c r="D202" s="149" t="s">
        <v>266</v>
      </c>
      <c r="E202" s="150" t="s">
        <v>1</v>
      </c>
      <c r="F202" s="151" t="s">
        <v>360</v>
      </c>
      <c r="H202" s="152">
        <v>3.1E-2</v>
      </c>
      <c r="I202" s="153"/>
      <c r="L202" s="148"/>
      <c r="M202" s="154"/>
      <c r="T202" s="155"/>
      <c r="AT202" s="150" t="s">
        <v>266</v>
      </c>
      <c r="AU202" s="150" t="s">
        <v>85</v>
      </c>
      <c r="AV202" s="12" t="s">
        <v>85</v>
      </c>
      <c r="AW202" s="12" t="s">
        <v>33</v>
      </c>
      <c r="AX202" s="12" t="s">
        <v>77</v>
      </c>
      <c r="AY202" s="150" t="s">
        <v>258</v>
      </c>
    </row>
    <row r="203" spans="2:65" s="12" customFormat="1">
      <c r="B203" s="148"/>
      <c r="D203" s="149" t="s">
        <v>266</v>
      </c>
      <c r="E203" s="150" t="s">
        <v>1</v>
      </c>
      <c r="F203" s="151" t="s">
        <v>361</v>
      </c>
      <c r="H203" s="152">
        <v>3.3000000000000002E-2</v>
      </c>
      <c r="I203" s="153"/>
      <c r="L203" s="148"/>
      <c r="M203" s="154"/>
      <c r="T203" s="155"/>
      <c r="AT203" s="150" t="s">
        <v>266</v>
      </c>
      <c r="AU203" s="150" t="s">
        <v>85</v>
      </c>
      <c r="AV203" s="12" t="s">
        <v>85</v>
      </c>
      <c r="AW203" s="12" t="s">
        <v>33</v>
      </c>
      <c r="AX203" s="12" t="s">
        <v>77</v>
      </c>
      <c r="AY203" s="150" t="s">
        <v>258</v>
      </c>
    </row>
    <row r="204" spans="2:65" s="12" customFormat="1">
      <c r="B204" s="148"/>
      <c r="D204" s="149" t="s">
        <v>266</v>
      </c>
      <c r="E204" s="150" t="s">
        <v>1</v>
      </c>
      <c r="F204" s="151" t="s">
        <v>362</v>
      </c>
      <c r="H204" s="152">
        <v>1.4E-2</v>
      </c>
      <c r="I204" s="153"/>
      <c r="L204" s="148"/>
      <c r="M204" s="154"/>
      <c r="T204" s="155"/>
      <c r="AT204" s="150" t="s">
        <v>266</v>
      </c>
      <c r="AU204" s="150" t="s">
        <v>85</v>
      </c>
      <c r="AV204" s="12" t="s">
        <v>85</v>
      </c>
      <c r="AW204" s="12" t="s">
        <v>33</v>
      </c>
      <c r="AX204" s="12" t="s">
        <v>77</v>
      </c>
      <c r="AY204" s="150" t="s">
        <v>258</v>
      </c>
    </row>
    <row r="205" spans="2:65" s="13" customFormat="1">
      <c r="B205" s="156"/>
      <c r="D205" s="149" t="s">
        <v>266</v>
      </c>
      <c r="E205" s="157" t="s">
        <v>1</v>
      </c>
      <c r="F205" s="158" t="s">
        <v>363</v>
      </c>
      <c r="H205" s="159">
        <v>7.8E-2</v>
      </c>
      <c r="I205" s="160"/>
      <c r="L205" s="156"/>
      <c r="M205" s="161"/>
      <c r="T205" s="162"/>
      <c r="AT205" s="157" t="s">
        <v>266</v>
      </c>
      <c r="AU205" s="157" t="s">
        <v>85</v>
      </c>
      <c r="AV205" s="13" t="s">
        <v>88</v>
      </c>
      <c r="AW205" s="13" t="s">
        <v>33</v>
      </c>
      <c r="AX205" s="13" t="s">
        <v>77</v>
      </c>
      <c r="AY205" s="157" t="s">
        <v>258</v>
      </c>
    </row>
    <row r="206" spans="2:65" s="14" customFormat="1">
      <c r="B206" s="163"/>
      <c r="D206" s="149" t="s">
        <v>266</v>
      </c>
      <c r="E206" s="164" t="s">
        <v>1</v>
      </c>
      <c r="F206" s="165" t="s">
        <v>364</v>
      </c>
      <c r="H206" s="166">
        <v>0.15600000000000003</v>
      </c>
      <c r="I206" s="167"/>
      <c r="L206" s="163"/>
      <c r="M206" s="168"/>
      <c r="T206" s="169"/>
      <c r="AT206" s="164" t="s">
        <v>266</v>
      </c>
      <c r="AU206" s="164" t="s">
        <v>85</v>
      </c>
      <c r="AV206" s="14" t="s">
        <v>91</v>
      </c>
      <c r="AW206" s="14" t="s">
        <v>33</v>
      </c>
      <c r="AX206" s="14" t="s">
        <v>8</v>
      </c>
      <c r="AY206" s="164" t="s">
        <v>258</v>
      </c>
    </row>
    <row r="207" spans="2:65" s="1" customFormat="1" ht="21.75" customHeight="1">
      <c r="B207" s="134"/>
      <c r="C207" s="135" t="s">
        <v>365</v>
      </c>
      <c r="D207" s="135" t="s">
        <v>260</v>
      </c>
      <c r="E207" s="136" t="s">
        <v>366</v>
      </c>
      <c r="F207" s="137" t="s">
        <v>367</v>
      </c>
      <c r="G207" s="138" t="s">
        <v>343</v>
      </c>
      <c r="H207" s="139">
        <v>191.95500000000001</v>
      </c>
      <c r="I207" s="140"/>
      <c r="J207" s="141">
        <f>ROUND(I207*H207,0)</f>
        <v>0</v>
      </c>
      <c r="K207" s="137" t="s">
        <v>264</v>
      </c>
      <c r="L207" s="32"/>
      <c r="M207" s="142" t="s">
        <v>1</v>
      </c>
      <c r="N207" s="143" t="s">
        <v>42</v>
      </c>
      <c r="P207" s="144">
        <f>O207*H207</f>
        <v>0</v>
      </c>
      <c r="Q207" s="144">
        <v>2.8570000000000002E-2</v>
      </c>
      <c r="R207" s="144">
        <f>Q207*H207</f>
        <v>5.4841543500000007</v>
      </c>
      <c r="S207" s="144">
        <v>0</v>
      </c>
      <c r="T207" s="145">
        <f>S207*H207</f>
        <v>0</v>
      </c>
      <c r="AR207" s="146" t="s">
        <v>91</v>
      </c>
      <c r="AT207" s="146" t="s">
        <v>260</v>
      </c>
      <c r="AU207" s="146" t="s">
        <v>85</v>
      </c>
      <c r="AY207" s="17" t="s">
        <v>258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7" t="s">
        <v>8</v>
      </c>
      <c r="BK207" s="147">
        <f>ROUND(I207*H207,0)</f>
        <v>0</v>
      </c>
      <c r="BL207" s="17" t="s">
        <v>91</v>
      </c>
      <c r="BM207" s="146" t="s">
        <v>368</v>
      </c>
    </row>
    <row r="208" spans="2:65" s="12" customFormat="1">
      <c r="B208" s="148"/>
      <c r="D208" s="149" t="s">
        <v>266</v>
      </c>
      <c r="E208" s="150" t="s">
        <v>1</v>
      </c>
      <c r="F208" s="151" t="s">
        <v>369</v>
      </c>
      <c r="H208" s="152">
        <v>8.7780000000000005</v>
      </c>
      <c r="I208" s="153"/>
      <c r="L208" s="148"/>
      <c r="M208" s="154"/>
      <c r="T208" s="155"/>
      <c r="AT208" s="150" t="s">
        <v>266</v>
      </c>
      <c r="AU208" s="150" t="s">
        <v>85</v>
      </c>
      <c r="AV208" s="12" t="s">
        <v>85</v>
      </c>
      <c r="AW208" s="12" t="s">
        <v>33</v>
      </c>
      <c r="AX208" s="12" t="s">
        <v>77</v>
      </c>
      <c r="AY208" s="150" t="s">
        <v>258</v>
      </c>
    </row>
    <row r="209" spans="2:65" s="12" customFormat="1">
      <c r="B209" s="148"/>
      <c r="D209" s="149" t="s">
        <v>266</v>
      </c>
      <c r="E209" s="150" t="s">
        <v>1</v>
      </c>
      <c r="F209" s="151" t="s">
        <v>370</v>
      </c>
      <c r="H209" s="152">
        <v>11.6</v>
      </c>
      <c r="I209" s="153"/>
      <c r="L209" s="148"/>
      <c r="M209" s="154"/>
      <c r="T209" s="155"/>
      <c r="AT209" s="150" t="s">
        <v>266</v>
      </c>
      <c r="AU209" s="150" t="s">
        <v>85</v>
      </c>
      <c r="AV209" s="12" t="s">
        <v>85</v>
      </c>
      <c r="AW209" s="12" t="s">
        <v>33</v>
      </c>
      <c r="AX209" s="12" t="s">
        <v>77</v>
      </c>
      <c r="AY209" s="150" t="s">
        <v>258</v>
      </c>
    </row>
    <row r="210" spans="2:65" s="13" customFormat="1">
      <c r="B210" s="156"/>
      <c r="D210" s="149" t="s">
        <v>266</v>
      </c>
      <c r="E210" s="157" t="s">
        <v>1</v>
      </c>
      <c r="F210" s="158" t="s">
        <v>371</v>
      </c>
      <c r="H210" s="159">
        <v>20.378</v>
      </c>
      <c r="I210" s="160"/>
      <c r="L210" s="156"/>
      <c r="M210" s="161"/>
      <c r="T210" s="162"/>
      <c r="AT210" s="157" t="s">
        <v>266</v>
      </c>
      <c r="AU210" s="157" t="s">
        <v>85</v>
      </c>
      <c r="AV210" s="13" t="s">
        <v>88</v>
      </c>
      <c r="AW210" s="13" t="s">
        <v>33</v>
      </c>
      <c r="AX210" s="13" t="s">
        <v>77</v>
      </c>
      <c r="AY210" s="157" t="s">
        <v>258</v>
      </c>
    </row>
    <row r="211" spans="2:65" s="12" customFormat="1">
      <c r="B211" s="148"/>
      <c r="D211" s="149" t="s">
        <v>266</v>
      </c>
      <c r="E211" s="150" t="s">
        <v>1</v>
      </c>
      <c r="F211" s="151" t="s">
        <v>372</v>
      </c>
      <c r="H211" s="152">
        <v>66.959999999999994</v>
      </c>
      <c r="I211" s="153"/>
      <c r="L211" s="148"/>
      <c r="M211" s="154"/>
      <c r="T211" s="155"/>
      <c r="AT211" s="150" t="s">
        <v>266</v>
      </c>
      <c r="AU211" s="150" t="s">
        <v>85</v>
      </c>
      <c r="AV211" s="12" t="s">
        <v>85</v>
      </c>
      <c r="AW211" s="12" t="s">
        <v>33</v>
      </c>
      <c r="AX211" s="12" t="s">
        <v>77</v>
      </c>
      <c r="AY211" s="150" t="s">
        <v>258</v>
      </c>
    </row>
    <row r="212" spans="2:65" s="12" customFormat="1">
      <c r="B212" s="148"/>
      <c r="D212" s="149" t="s">
        <v>266</v>
      </c>
      <c r="E212" s="150" t="s">
        <v>1</v>
      </c>
      <c r="F212" s="151" t="s">
        <v>373</v>
      </c>
      <c r="H212" s="152">
        <v>88.04</v>
      </c>
      <c r="I212" s="153"/>
      <c r="L212" s="148"/>
      <c r="M212" s="154"/>
      <c r="T212" s="155"/>
      <c r="AT212" s="150" t="s">
        <v>266</v>
      </c>
      <c r="AU212" s="150" t="s">
        <v>85</v>
      </c>
      <c r="AV212" s="12" t="s">
        <v>85</v>
      </c>
      <c r="AW212" s="12" t="s">
        <v>33</v>
      </c>
      <c r="AX212" s="12" t="s">
        <v>77</v>
      </c>
      <c r="AY212" s="150" t="s">
        <v>258</v>
      </c>
    </row>
    <row r="213" spans="2:65" s="12" customFormat="1">
      <c r="B213" s="148"/>
      <c r="D213" s="149" t="s">
        <v>266</v>
      </c>
      <c r="E213" s="150" t="s">
        <v>1</v>
      </c>
      <c r="F213" s="151" t="s">
        <v>374</v>
      </c>
      <c r="H213" s="152">
        <v>16.577000000000002</v>
      </c>
      <c r="I213" s="153"/>
      <c r="L213" s="148"/>
      <c r="M213" s="154"/>
      <c r="T213" s="155"/>
      <c r="AT213" s="150" t="s">
        <v>266</v>
      </c>
      <c r="AU213" s="150" t="s">
        <v>85</v>
      </c>
      <c r="AV213" s="12" t="s">
        <v>85</v>
      </c>
      <c r="AW213" s="12" t="s">
        <v>33</v>
      </c>
      <c r="AX213" s="12" t="s">
        <v>77</v>
      </c>
      <c r="AY213" s="150" t="s">
        <v>258</v>
      </c>
    </row>
    <row r="214" spans="2:65" s="13" customFormat="1">
      <c r="B214" s="156"/>
      <c r="D214" s="149" t="s">
        <v>266</v>
      </c>
      <c r="E214" s="157" t="s">
        <v>1</v>
      </c>
      <c r="F214" s="158" t="s">
        <v>375</v>
      </c>
      <c r="H214" s="159">
        <v>171.577</v>
      </c>
      <c r="I214" s="160"/>
      <c r="L214" s="156"/>
      <c r="M214" s="161"/>
      <c r="T214" s="162"/>
      <c r="AT214" s="157" t="s">
        <v>266</v>
      </c>
      <c r="AU214" s="157" t="s">
        <v>85</v>
      </c>
      <c r="AV214" s="13" t="s">
        <v>88</v>
      </c>
      <c r="AW214" s="13" t="s">
        <v>33</v>
      </c>
      <c r="AX214" s="13" t="s">
        <v>77</v>
      </c>
      <c r="AY214" s="157" t="s">
        <v>258</v>
      </c>
    </row>
    <row r="215" spans="2:65" s="14" customFormat="1">
      <c r="B215" s="163"/>
      <c r="D215" s="149" t="s">
        <v>266</v>
      </c>
      <c r="E215" s="164" t="s">
        <v>1</v>
      </c>
      <c r="F215" s="165" t="s">
        <v>364</v>
      </c>
      <c r="H215" s="166">
        <v>191.95500000000001</v>
      </c>
      <c r="I215" s="167"/>
      <c r="L215" s="163"/>
      <c r="M215" s="168"/>
      <c r="T215" s="169"/>
      <c r="AT215" s="164" t="s">
        <v>266</v>
      </c>
      <c r="AU215" s="164" t="s">
        <v>85</v>
      </c>
      <c r="AV215" s="14" t="s">
        <v>91</v>
      </c>
      <c r="AW215" s="14" t="s">
        <v>33</v>
      </c>
      <c r="AX215" s="14" t="s">
        <v>8</v>
      </c>
      <c r="AY215" s="164" t="s">
        <v>258</v>
      </c>
    </row>
    <row r="216" spans="2:65" s="1" customFormat="1" ht="24.2" customHeight="1">
      <c r="B216" s="134"/>
      <c r="C216" s="135" t="s">
        <v>376</v>
      </c>
      <c r="D216" s="135" t="s">
        <v>260</v>
      </c>
      <c r="E216" s="136" t="s">
        <v>377</v>
      </c>
      <c r="F216" s="137" t="s">
        <v>378</v>
      </c>
      <c r="G216" s="138" t="s">
        <v>343</v>
      </c>
      <c r="H216" s="139">
        <v>70.918000000000006</v>
      </c>
      <c r="I216" s="140"/>
      <c r="J216" s="141">
        <f>ROUND(I216*H216,0)</f>
        <v>0</v>
      </c>
      <c r="K216" s="137" t="s">
        <v>264</v>
      </c>
      <c r="L216" s="32"/>
      <c r="M216" s="142" t="s">
        <v>1</v>
      </c>
      <c r="N216" s="143" t="s">
        <v>42</v>
      </c>
      <c r="P216" s="144">
        <f>O216*H216</f>
        <v>0</v>
      </c>
      <c r="Q216" s="144">
        <v>4.795E-2</v>
      </c>
      <c r="R216" s="144">
        <f>Q216*H216</f>
        <v>3.4005181000000002</v>
      </c>
      <c r="S216" s="144">
        <v>0</v>
      </c>
      <c r="T216" s="145">
        <f>S216*H216</f>
        <v>0</v>
      </c>
      <c r="AR216" s="146" t="s">
        <v>91</v>
      </c>
      <c r="AT216" s="146" t="s">
        <v>260</v>
      </c>
      <c r="AU216" s="146" t="s">
        <v>85</v>
      </c>
      <c r="AY216" s="17" t="s">
        <v>258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7" t="s">
        <v>8</v>
      </c>
      <c r="BK216" s="147">
        <f>ROUND(I216*H216,0)</f>
        <v>0</v>
      </c>
      <c r="BL216" s="17" t="s">
        <v>91</v>
      </c>
      <c r="BM216" s="146" t="s">
        <v>379</v>
      </c>
    </row>
    <row r="217" spans="2:65" s="12" customFormat="1">
      <c r="B217" s="148"/>
      <c r="D217" s="149" t="s">
        <v>266</v>
      </c>
      <c r="E217" s="150" t="s">
        <v>1</v>
      </c>
      <c r="F217" s="151" t="s">
        <v>380</v>
      </c>
      <c r="H217" s="152">
        <v>49.32</v>
      </c>
      <c r="I217" s="153"/>
      <c r="L217" s="148"/>
      <c r="M217" s="154"/>
      <c r="T217" s="155"/>
      <c r="AT217" s="150" t="s">
        <v>266</v>
      </c>
      <c r="AU217" s="150" t="s">
        <v>85</v>
      </c>
      <c r="AV217" s="12" t="s">
        <v>85</v>
      </c>
      <c r="AW217" s="12" t="s">
        <v>33</v>
      </c>
      <c r="AX217" s="12" t="s">
        <v>77</v>
      </c>
      <c r="AY217" s="150" t="s">
        <v>258</v>
      </c>
    </row>
    <row r="218" spans="2:65" s="12" customFormat="1">
      <c r="B218" s="148"/>
      <c r="D218" s="149" t="s">
        <v>266</v>
      </c>
      <c r="E218" s="150" t="s">
        <v>1</v>
      </c>
      <c r="F218" s="151" t="s">
        <v>381</v>
      </c>
      <c r="H218" s="152">
        <v>21.597999999999999</v>
      </c>
      <c r="I218" s="153"/>
      <c r="L218" s="148"/>
      <c r="M218" s="154"/>
      <c r="T218" s="155"/>
      <c r="AT218" s="150" t="s">
        <v>266</v>
      </c>
      <c r="AU218" s="150" t="s">
        <v>85</v>
      </c>
      <c r="AV218" s="12" t="s">
        <v>85</v>
      </c>
      <c r="AW218" s="12" t="s">
        <v>33</v>
      </c>
      <c r="AX218" s="12" t="s">
        <v>77</v>
      </c>
      <c r="AY218" s="150" t="s">
        <v>258</v>
      </c>
    </row>
    <row r="219" spans="2:65" s="13" customFormat="1">
      <c r="B219" s="156"/>
      <c r="D219" s="149" t="s">
        <v>266</v>
      </c>
      <c r="E219" s="157" t="s">
        <v>1</v>
      </c>
      <c r="F219" s="158" t="s">
        <v>382</v>
      </c>
      <c r="H219" s="159">
        <v>70.918000000000006</v>
      </c>
      <c r="I219" s="160"/>
      <c r="L219" s="156"/>
      <c r="M219" s="161"/>
      <c r="T219" s="162"/>
      <c r="AT219" s="157" t="s">
        <v>266</v>
      </c>
      <c r="AU219" s="157" t="s">
        <v>85</v>
      </c>
      <c r="AV219" s="13" t="s">
        <v>88</v>
      </c>
      <c r="AW219" s="13" t="s">
        <v>33</v>
      </c>
      <c r="AX219" s="13" t="s">
        <v>8</v>
      </c>
      <c r="AY219" s="157" t="s">
        <v>258</v>
      </c>
    </row>
    <row r="220" spans="2:65" s="1" customFormat="1" ht="33" customHeight="1">
      <c r="B220" s="134"/>
      <c r="C220" s="135" t="s">
        <v>7</v>
      </c>
      <c r="D220" s="135" t="s">
        <v>260</v>
      </c>
      <c r="E220" s="136" t="s">
        <v>383</v>
      </c>
      <c r="F220" s="137" t="s">
        <v>384</v>
      </c>
      <c r="G220" s="138" t="s">
        <v>343</v>
      </c>
      <c r="H220" s="139">
        <v>3.5</v>
      </c>
      <c r="I220" s="140"/>
      <c r="J220" s="141">
        <f>ROUND(I220*H220,0)</f>
        <v>0</v>
      </c>
      <c r="K220" s="137" t="s">
        <v>264</v>
      </c>
      <c r="L220" s="32"/>
      <c r="M220" s="142" t="s">
        <v>1</v>
      </c>
      <c r="N220" s="143" t="s">
        <v>42</v>
      </c>
      <c r="P220" s="144">
        <f>O220*H220</f>
        <v>0</v>
      </c>
      <c r="Q220" s="144">
        <v>0.54566060000000005</v>
      </c>
      <c r="R220" s="144">
        <f>Q220*H220</f>
        <v>1.9098121000000001</v>
      </c>
      <c r="S220" s="144">
        <v>0.68100000000000005</v>
      </c>
      <c r="T220" s="145">
        <f>S220*H220</f>
        <v>2.3835000000000002</v>
      </c>
      <c r="AR220" s="146" t="s">
        <v>91</v>
      </c>
      <c r="AT220" s="146" t="s">
        <v>260</v>
      </c>
      <c r="AU220" s="146" t="s">
        <v>85</v>
      </c>
      <c r="AY220" s="17" t="s">
        <v>258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7" t="s">
        <v>8</v>
      </c>
      <c r="BK220" s="147">
        <f>ROUND(I220*H220,0)</f>
        <v>0</v>
      </c>
      <c r="BL220" s="17" t="s">
        <v>91</v>
      </c>
      <c r="BM220" s="146" t="s">
        <v>385</v>
      </c>
    </row>
    <row r="221" spans="2:65" s="12" customFormat="1">
      <c r="B221" s="148"/>
      <c r="D221" s="149" t="s">
        <v>266</v>
      </c>
      <c r="E221" s="150" t="s">
        <v>1</v>
      </c>
      <c r="F221" s="151" t="s">
        <v>386</v>
      </c>
      <c r="H221" s="152">
        <v>3.5</v>
      </c>
      <c r="I221" s="153"/>
      <c r="L221" s="148"/>
      <c r="M221" s="154"/>
      <c r="T221" s="155"/>
      <c r="AT221" s="150" t="s">
        <v>266</v>
      </c>
      <c r="AU221" s="150" t="s">
        <v>85</v>
      </c>
      <c r="AV221" s="12" t="s">
        <v>85</v>
      </c>
      <c r="AW221" s="12" t="s">
        <v>33</v>
      </c>
      <c r="AX221" s="12" t="s">
        <v>8</v>
      </c>
      <c r="AY221" s="150" t="s">
        <v>258</v>
      </c>
    </row>
    <row r="222" spans="2:65" s="1" customFormat="1" ht="24.2" customHeight="1">
      <c r="B222" s="134"/>
      <c r="C222" s="135" t="s">
        <v>387</v>
      </c>
      <c r="D222" s="135" t="s">
        <v>260</v>
      </c>
      <c r="E222" s="136" t="s">
        <v>388</v>
      </c>
      <c r="F222" s="137" t="s">
        <v>389</v>
      </c>
      <c r="G222" s="138" t="s">
        <v>343</v>
      </c>
      <c r="H222" s="139">
        <v>25</v>
      </c>
      <c r="I222" s="140"/>
      <c r="J222" s="141">
        <f>ROUND(I222*H222,0)</f>
        <v>0</v>
      </c>
      <c r="K222" s="137" t="s">
        <v>264</v>
      </c>
      <c r="L222" s="32"/>
      <c r="M222" s="142" t="s">
        <v>1</v>
      </c>
      <c r="N222" s="143" t="s">
        <v>42</v>
      </c>
      <c r="P222" s="144">
        <f>O222*H222</f>
        <v>0</v>
      </c>
      <c r="Q222" s="144">
        <v>0.25364999999999999</v>
      </c>
      <c r="R222" s="144">
        <f>Q222*H222</f>
        <v>6.3412499999999996</v>
      </c>
      <c r="S222" s="144">
        <v>0</v>
      </c>
      <c r="T222" s="145">
        <f>S222*H222</f>
        <v>0</v>
      </c>
      <c r="AR222" s="146" t="s">
        <v>91</v>
      </c>
      <c r="AT222" s="146" t="s">
        <v>260</v>
      </c>
      <c r="AU222" s="146" t="s">
        <v>85</v>
      </c>
      <c r="AY222" s="17" t="s">
        <v>258</v>
      </c>
      <c r="BE222" s="147">
        <f>IF(N222="základní",J222,0)</f>
        <v>0</v>
      </c>
      <c r="BF222" s="147">
        <f>IF(N222="snížená",J222,0)</f>
        <v>0</v>
      </c>
      <c r="BG222" s="147">
        <f>IF(N222="zákl. přenesená",J222,0)</f>
        <v>0</v>
      </c>
      <c r="BH222" s="147">
        <f>IF(N222="sníž. přenesená",J222,0)</f>
        <v>0</v>
      </c>
      <c r="BI222" s="147">
        <f>IF(N222="nulová",J222,0)</f>
        <v>0</v>
      </c>
      <c r="BJ222" s="17" t="s">
        <v>8</v>
      </c>
      <c r="BK222" s="147">
        <f>ROUND(I222*H222,0)</f>
        <v>0</v>
      </c>
      <c r="BL222" s="17" t="s">
        <v>91</v>
      </c>
      <c r="BM222" s="146" t="s">
        <v>390</v>
      </c>
    </row>
    <row r="223" spans="2:65" s="12" customFormat="1">
      <c r="B223" s="148"/>
      <c r="D223" s="149" t="s">
        <v>266</v>
      </c>
      <c r="E223" s="150" t="s">
        <v>1</v>
      </c>
      <c r="F223" s="151" t="s">
        <v>391</v>
      </c>
      <c r="H223" s="152">
        <v>25</v>
      </c>
      <c r="I223" s="153"/>
      <c r="L223" s="148"/>
      <c r="M223" s="154"/>
      <c r="T223" s="155"/>
      <c r="AT223" s="150" t="s">
        <v>266</v>
      </c>
      <c r="AU223" s="150" t="s">
        <v>85</v>
      </c>
      <c r="AV223" s="12" t="s">
        <v>85</v>
      </c>
      <c r="AW223" s="12" t="s">
        <v>33</v>
      </c>
      <c r="AX223" s="12" t="s">
        <v>8</v>
      </c>
      <c r="AY223" s="150" t="s">
        <v>258</v>
      </c>
    </row>
    <row r="224" spans="2:65" s="1" customFormat="1" ht="24.2" customHeight="1">
      <c r="B224" s="134"/>
      <c r="C224" s="135" t="s">
        <v>392</v>
      </c>
      <c r="D224" s="135" t="s">
        <v>260</v>
      </c>
      <c r="E224" s="136" t="s">
        <v>393</v>
      </c>
      <c r="F224" s="137" t="s">
        <v>394</v>
      </c>
      <c r="G224" s="138" t="s">
        <v>343</v>
      </c>
      <c r="H224" s="139">
        <v>4.8259999999999996</v>
      </c>
      <c r="I224" s="140"/>
      <c r="J224" s="141">
        <f>ROUND(I224*H224,0)</f>
        <v>0</v>
      </c>
      <c r="K224" s="137" t="s">
        <v>264</v>
      </c>
      <c r="L224" s="32"/>
      <c r="M224" s="142" t="s">
        <v>1</v>
      </c>
      <c r="N224" s="143" t="s">
        <v>42</v>
      </c>
      <c r="P224" s="144">
        <f>O224*H224</f>
        <v>0</v>
      </c>
      <c r="Q224" s="144">
        <v>6.8479999999999999E-2</v>
      </c>
      <c r="R224" s="144">
        <f>Q224*H224</f>
        <v>0.33048447999999997</v>
      </c>
      <c r="S224" s="144">
        <v>0</v>
      </c>
      <c r="T224" s="145">
        <f>S224*H224</f>
        <v>0</v>
      </c>
      <c r="AR224" s="146" t="s">
        <v>91</v>
      </c>
      <c r="AT224" s="146" t="s">
        <v>260</v>
      </c>
      <c r="AU224" s="146" t="s">
        <v>85</v>
      </c>
      <c r="AY224" s="17" t="s">
        <v>258</v>
      </c>
      <c r="BE224" s="147">
        <f>IF(N224="základní",J224,0)</f>
        <v>0</v>
      </c>
      <c r="BF224" s="147">
        <f>IF(N224="snížená",J224,0)</f>
        <v>0</v>
      </c>
      <c r="BG224" s="147">
        <f>IF(N224="zákl. přenesená",J224,0)</f>
        <v>0</v>
      </c>
      <c r="BH224" s="147">
        <f>IF(N224="sníž. přenesená",J224,0)</f>
        <v>0</v>
      </c>
      <c r="BI224" s="147">
        <f>IF(N224="nulová",J224,0)</f>
        <v>0</v>
      </c>
      <c r="BJ224" s="17" t="s">
        <v>8</v>
      </c>
      <c r="BK224" s="147">
        <f>ROUND(I224*H224,0)</f>
        <v>0</v>
      </c>
      <c r="BL224" s="17" t="s">
        <v>91</v>
      </c>
      <c r="BM224" s="146" t="s">
        <v>395</v>
      </c>
    </row>
    <row r="225" spans="2:65" s="12" customFormat="1">
      <c r="B225" s="148"/>
      <c r="D225" s="149" t="s">
        <v>266</v>
      </c>
      <c r="E225" s="150" t="s">
        <v>1</v>
      </c>
      <c r="F225" s="151" t="s">
        <v>396</v>
      </c>
      <c r="H225" s="152">
        <v>4.8259999999999996</v>
      </c>
      <c r="I225" s="153"/>
      <c r="L225" s="148"/>
      <c r="M225" s="154"/>
      <c r="T225" s="155"/>
      <c r="AT225" s="150" t="s">
        <v>266</v>
      </c>
      <c r="AU225" s="150" t="s">
        <v>85</v>
      </c>
      <c r="AV225" s="12" t="s">
        <v>85</v>
      </c>
      <c r="AW225" s="12" t="s">
        <v>33</v>
      </c>
      <c r="AX225" s="12" t="s">
        <v>77</v>
      </c>
      <c r="AY225" s="150" t="s">
        <v>258</v>
      </c>
    </row>
    <row r="226" spans="2:65" s="13" customFormat="1">
      <c r="B226" s="156"/>
      <c r="D226" s="149" t="s">
        <v>266</v>
      </c>
      <c r="E226" s="157" t="s">
        <v>1</v>
      </c>
      <c r="F226" s="158" t="s">
        <v>272</v>
      </c>
      <c r="H226" s="159">
        <v>4.8259999999999996</v>
      </c>
      <c r="I226" s="160"/>
      <c r="L226" s="156"/>
      <c r="M226" s="161"/>
      <c r="T226" s="162"/>
      <c r="AT226" s="157" t="s">
        <v>266</v>
      </c>
      <c r="AU226" s="157" t="s">
        <v>85</v>
      </c>
      <c r="AV226" s="13" t="s">
        <v>88</v>
      </c>
      <c r="AW226" s="13" t="s">
        <v>33</v>
      </c>
      <c r="AX226" s="13" t="s">
        <v>8</v>
      </c>
      <c r="AY226" s="157" t="s">
        <v>258</v>
      </c>
    </row>
    <row r="227" spans="2:65" s="1" customFormat="1" ht="24.2" customHeight="1">
      <c r="B227" s="134"/>
      <c r="C227" s="135" t="s">
        <v>397</v>
      </c>
      <c r="D227" s="135" t="s">
        <v>260</v>
      </c>
      <c r="E227" s="136" t="s">
        <v>398</v>
      </c>
      <c r="F227" s="137" t="s">
        <v>399</v>
      </c>
      <c r="G227" s="138" t="s">
        <v>343</v>
      </c>
      <c r="H227" s="139">
        <v>37.756</v>
      </c>
      <c r="I227" s="140"/>
      <c r="J227" s="141">
        <f>ROUND(I227*H227,0)</f>
        <v>0</v>
      </c>
      <c r="K227" s="137" t="s">
        <v>264</v>
      </c>
      <c r="L227" s="32"/>
      <c r="M227" s="142" t="s">
        <v>1</v>
      </c>
      <c r="N227" s="143" t="s">
        <v>42</v>
      </c>
      <c r="P227" s="144">
        <f>O227*H227</f>
        <v>0</v>
      </c>
      <c r="Q227" s="144">
        <v>9.4480999999999996E-2</v>
      </c>
      <c r="R227" s="144">
        <f>Q227*H227</f>
        <v>3.5672246359999997</v>
      </c>
      <c r="S227" s="144">
        <v>0</v>
      </c>
      <c r="T227" s="145">
        <f>S227*H227</f>
        <v>0</v>
      </c>
      <c r="AR227" s="146" t="s">
        <v>91</v>
      </c>
      <c r="AT227" s="146" t="s">
        <v>260</v>
      </c>
      <c r="AU227" s="146" t="s">
        <v>85</v>
      </c>
      <c r="AY227" s="17" t="s">
        <v>258</v>
      </c>
      <c r="BE227" s="147">
        <f>IF(N227="základní",J227,0)</f>
        <v>0</v>
      </c>
      <c r="BF227" s="147">
        <f>IF(N227="snížená",J227,0)</f>
        <v>0</v>
      </c>
      <c r="BG227" s="147">
        <f>IF(N227="zákl. přenesená",J227,0)</f>
        <v>0</v>
      </c>
      <c r="BH227" s="147">
        <f>IF(N227="sníž. přenesená",J227,0)</f>
        <v>0</v>
      </c>
      <c r="BI227" s="147">
        <f>IF(N227="nulová",J227,0)</f>
        <v>0</v>
      </c>
      <c r="BJ227" s="17" t="s">
        <v>8</v>
      </c>
      <c r="BK227" s="147">
        <f>ROUND(I227*H227,0)</f>
        <v>0</v>
      </c>
      <c r="BL227" s="17" t="s">
        <v>91</v>
      </c>
      <c r="BM227" s="146" t="s">
        <v>400</v>
      </c>
    </row>
    <row r="228" spans="2:65" s="12" customFormat="1">
      <c r="B228" s="148"/>
      <c r="D228" s="149" t="s">
        <v>266</v>
      </c>
      <c r="E228" s="150" t="s">
        <v>1</v>
      </c>
      <c r="F228" s="151" t="s">
        <v>401</v>
      </c>
      <c r="H228" s="152">
        <v>31.155000000000001</v>
      </c>
      <c r="I228" s="153"/>
      <c r="L228" s="148"/>
      <c r="M228" s="154"/>
      <c r="T228" s="155"/>
      <c r="AT228" s="150" t="s">
        <v>266</v>
      </c>
      <c r="AU228" s="150" t="s">
        <v>85</v>
      </c>
      <c r="AV228" s="12" t="s">
        <v>85</v>
      </c>
      <c r="AW228" s="12" t="s">
        <v>33</v>
      </c>
      <c r="AX228" s="12" t="s">
        <v>77</v>
      </c>
      <c r="AY228" s="150" t="s">
        <v>258</v>
      </c>
    </row>
    <row r="229" spans="2:65" s="12" customFormat="1">
      <c r="B229" s="148"/>
      <c r="D229" s="149" t="s">
        <v>266</v>
      </c>
      <c r="E229" s="150" t="s">
        <v>1</v>
      </c>
      <c r="F229" s="151" t="s">
        <v>402</v>
      </c>
      <c r="H229" s="152">
        <v>-2.9550000000000001</v>
      </c>
      <c r="I229" s="153"/>
      <c r="L229" s="148"/>
      <c r="M229" s="154"/>
      <c r="T229" s="155"/>
      <c r="AT229" s="150" t="s">
        <v>266</v>
      </c>
      <c r="AU229" s="150" t="s">
        <v>85</v>
      </c>
      <c r="AV229" s="12" t="s">
        <v>85</v>
      </c>
      <c r="AW229" s="12" t="s">
        <v>33</v>
      </c>
      <c r="AX229" s="12" t="s">
        <v>77</v>
      </c>
      <c r="AY229" s="150" t="s">
        <v>258</v>
      </c>
    </row>
    <row r="230" spans="2:65" s="12" customFormat="1">
      <c r="B230" s="148"/>
      <c r="D230" s="149" t="s">
        <v>266</v>
      </c>
      <c r="E230" s="150" t="s">
        <v>1</v>
      </c>
      <c r="F230" s="151" t="s">
        <v>403</v>
      </c>
      <c r="H230" s="152">
        <v>10.935</v>
      </c>
      <c r="I230" s="153"/>
      <c r="L230" s="148"/>
      <c r="M230" s="154"/>
      <c r="T230" s="155"/>
      <c r="AT230" s="150" t="s">
        <v>266</v>
      </c>
      <c r="AU230" s="150" t="s">
        <v>85</v>
      </c>
      <c r="AV230" s="12" t="s">
        <v>85</v>
      </c>
      <c r="AW230" s="12" t="s">
        <v>33</v>
      </c>
      <c r="AX230" s="12" t="s">
        <v>77</v>
      </c>
      <c r="AY230" s="150" t="s">
        <v>258</v>
      </c>
    </row>
    <row r="231" spans="2:65" s="12" customFormat="1">
      <c r="B231" s="148"/>
      <c r="D231" s="149" t="s">
        <v>266</v>
      </c>
      <c r="E231" s="150" t="s">
        <v>1</v>
      </c>
      <c r="F231" s="151" t="s">
        <v>404</v>
      </c>
      <c r="H231" s="152">
        <v>-1.379</v>
      </c>
      <c r="I231" s="153"/>
      <c r="L231" s="148"/>
      <c r="M231" s="154"/>
      <c r="T231" s="155"/>
      <c r="AT231" s="150" t="s">
        <v>266</v>
      </c>
      <c r="AU231" s="150" t="s">
        <v>85</v>
      </c>
      <c r="AV231" s="12" t="s">
        <v>85</v>
      </c>
      <c r="AW231" s="12" t="s">
        <v>33</v>
      </c>
      <c r="AX231" s="12" t="s">
        <v>77</v>
      </c>
      <c r="AY231" s="150" t="s">
        <v>258</v>
      </c>
    </row>
    <row r="232" spans="2:65" s="13" customFormat="1">
      <c r="B232" s="156"/>
      <c r="D232" s="149" t="s">
        <v>266</v>
      </c>
      <c r="E232" s="157" t="s">
        <v>106</v>
      </c>
      <c r="F232" s="158" t="s">
        <v>272</v>
      </c>
      <c r="H232" s="159">
        <v>37.756</v>
      </c>
      <c r="I232" s="160"/>
      <c r="L232" s="156"/>
      <c r="M232" s="161"/>
      <c r="T232" s="162"/>
      <c r="AT232" s="157" t="s">
        <v>266</v>
      </c>
      <c r="AU232" s="157" t="s">
        <v>85</v>
      </c>
      <c r="AV232" s="13" t="s">
        <v>88</v>
      </c>
      <c r="AW232" s="13" t="s">
        <v>33</v>
      </c>
      <c r="AX232" s="13" t="s">
        <v>8</v>
      </c>
      <c r="AY232" s="157" t="s">
        <v>258</v>
      </c>
    </row>
    <row r="233" spans="2:65" s="1" customFormat="1" ht="24.2" customHeight="1">
      <c r="B233" s="134"/>
      <c r="C233" s="135" t="s">
        <v>405</v>
      </c>
      <c r="D233" s="135" t="s">
        <v>260</v>
      </c>
      <c r="E233" s="136" t="s">
        <v>406</v>
      </c>
      <c r="F233" s="137" t="s">
        <v>407</v>
      </c>
      <c r="G233" s="138" t="s">
        <v>343</v>
      </c>
      <c r="H233" s="139">
        <v>5.0199999999999996</v>
      </c>
      <c r="I233" s="140"/>
      <c r="J233" s="141">
        <f>ROUND(I233*H233,0)</f>
        <v>0</v>
      </c>
      <c r="K233" s="137" t="s">
        <v>264</v>
      </c>
      <c r="L233" s="32"/>
      <c r="M233" s="142" t="s">
        <v>1</v>
      </c>
      <c r="N233" s="143" t="s">
        <v>42</v>
      </c>
      <c r="P233" s="144">
        <f>O233*H233</f>
        <v>0</v>
      </c>
      <c r="Q233" s="144">
        <v>6.1719999999999997E-2</v>
      </c>
      <c r="R233" s="144">
        <f>Q233*H233</f>
        <v>0.30983439999999995</v>
      </c>
      <c r="S233" s="144">
        <v>0</v>
      </c>
      <c r="T233" s="145">
        <f>S233*H233</f>
        <v>0</v>
      </c>
      <c r="AR233" s="146" t="s">
        <v>91</v>
      </c>
      <c r="AT233" s="146" t="s">
        <v>260</v>
      </c>
      <c r="AU233" s="146" t="s">
        <v>85</v>
      </c>
      <c r="AY233" s="17" t="s">
        <v>258</v>
      </c>
      <c r="BE233" s="147">
        <f>IF(N233="základní",J233,0)</f>
        <v>0</v>
      </c>
      <c r="BF233" s="147">
        <f>IF(N233="snížená",J233,0)</f>
        <v>0</v>
      </c>
      <c r="BG233" s="147">
        <f>IF(N233="zákl. přenesená",J233,0)</f>
        <v>0</v>
      </c>
      <c r="BH233" s="147">
        <f>IF(N233="sníž. přenesená",J233,0)</f>
        <v>0</v>
      </c>
      <c r="BI233" s="147">
        <f>IF(N233="nulová",J233,0)</f>
        <v>0</v>
      </c>
      <c r="BJ233" s="17" t="s">
        <v>8</v>
      </c>
      <c r="BK233" s="147">
        <f>ROUND(I233*H233,0)</f>
        <v>0</v>
      </c>
      <c r="BL233" s="17" t="s">
        <v>91</v>
      </c>
      <c r="BM233" s="146" t="s">
        <v>408</v>
      </c>
    </row>
    <row r="234" spans="2:65" s="12" customFormat="1">
      <c r="B234" s="148"/>
      <c r="D234" s="149" t="s">
        <v>266</v>
      </c>
      <c r="E234" s="150" t="s">
        <v>1</v>
      </c>
      <c r="F234" s="151" t="s">
        <v>409</v>
      </c>
      <c r="H234" s="152">
        <v>7.82</v>
      </c>
      <c r="I234" s="153"/>
      <c r="L234" s="148"/>
      <c r="M234" s="154"/>
      <c r="T234" s="155"/>
      <c r="AT234" s="150" t="s">
        <v>266</v>
      </c>
      <c r="AU234" s="150" t="s">
        <v>85</v>
      </c>
      <c r="AV234" s="12" t="s">
        <v>85</v>
      </c>
      <c r="AW234" s="12" t="s">
        <v>33</v>
      </c>
      <c r="AX234" s="12" t="s">
        <v>77</v>
      </c>
      <c r="AY234" s="150" t="s">
        <v>258</v>
      </c>
    </row>
    <row r="235" spans="2:65" s="12" customFormat="1">
      <c r="B235" s="148"/>
      <c r="D235" s="149" t="s">
        <v>266</v>
      </c>
      <c r="E235" s="150" t="s">
        <v>1</v>
      </c>
      <c r="F235" s="151" t="s">
        <v>410</v>
      </c>
      <c r="H235" s="152">
        <v>-2.8</v>
      </c>
      <c r="I235" s="153"/>
      <c r="L235" s="148"/>
      <c r="M235" s="154"/>
      <c r="T235" s="155"/>
      <c r="AT235" s="150" t="s">
        <v>266</v>
      </c>
      <c r="AU235" s="150" t="s">
        <v>85</v>
      </c>
      <c r="AV235" s="12" t="s">
        <v>85</v>
      </c>
      <c r="AW235" s="12" t="s">
        <v>33</v>
      </c>
      <c r="AX235" s="12" t="s">
        <v>77</v>
      </c>
      <c r="AY235" s="150" t="s">
        <v>258</v>
      </c>
    </row>
    <row r="236" spans="2:65" s="13" customFormat="1">
      <c r="B236" s="156"/>
      <c r="D236" s="149" t="s">
        <v>266</v>
      </c>
      <c r="E236" s="157" t="s">
        <v>109</v>
      </c>
      <c r="F236" s="158" t="s">
        <v>272</v>
      </c>
      <c r="H236" s="159">
        <v>5.0199999999999996</v>
      </c>
      <c r="I236" s="160"/>
      <c r="L236" s="156"/>
      <c r="M236" s="161"/>
      <c r="T236" s="162"/>
      <c r="AT236" s="157" t="s">
        <v>266</v>
      </c>
      <c r="AU236" s="157" t="s">
        <v>85</v>
      </c>
      <c r="AV236" s="13" t="s">
        <v>88</v>
      </c>
      <c r="AW236" s="13" t="s">
        <v>33</v>
      </c>
      <c r="AX236" s="13" t="s">
        <v>8</v>
      </c>
      <c r="AY236" s="157" t="s">
        <v>258</v>
      </c>
    </row>
    <row r="237" spans="2:65" s="11" customFormat="1" ht="22.9" customHeight="1">
      <c r="B237" s="122"/>
      <c r="D237" s="123" t="s">
        <v>76</v>
      </c>
      <c r="E237" s="132" t="s">
        <v>91</v>
      </c>
      <c r="F237" s="132" t="s">
        <v>411</v>
      </c>
      <c r="I237" s="125"/>
      <c r="J237" s="133">
        <f>BK237</f>
        <v>0</v>
      </c>
      <c r="L237" s="122"/>
      <c r="M237" s="127"/>
      <c r="P237" s="128">
        <f>SUM(P238:P244)</f>
        <v>0</v>
      </c>
      <c r="R237" s="128">
        <f>SUM(R238:R244)</f>
        <v>0.56376343200000001</v>
      </c>
      <c r="T237" s="129">
        <f>SUM(T238:T244)</f>
        <v>0</v>
      </c>
      <c r="AR237" s="123" t="s">
        <v>8</v>
      </c>
      <c r="AT237" s="130" t="s">
        <v>76</v>
      </c>
      <c r="AU237" s="130" t="s">
        <v>8</v>
      </c>
      <c r="AY237" s="123" t="s">
        <v>258</v>
      </c>
      <c r="BK237" s="131">
        <f>SUM(BK238:BK244)</f>
        <v>0</v>
      </c>
    </row>
    <row r="238" spans="2:65" s="1" customFormat="1" ht="16.5" customHeight="1">
      <c r="B238" s="134"/>
      <c r="C238" s="135" t="s">
        <v>412</v>
      </c>
      <c r="D238" s="135" t="s">
        <v>260</v>
      </c>
      <c r="E238" s="136" t="s">
        <v>413</v>
      </c>
      <c r="F238" s="137" t="s">
        <v>414</v>
      </c>
      <c r="G238" s="138" t="s">
        <v>263</v>
      </c>
      <c r="H238" s="139">
        <v>6.2E-2</v>
      </c>
      <c r="I238" s="140"/>
      <c r="J238" s="141">
        <f>ROUND(I238*H238,0)</f>
        <v>0</v>
      </c>
      <c r="K238" s="137" t="s">
        <v>264</v>
      </c>
      <c r="L238" s="32"/>
      <c r="M238" s="142" t="s">
        <v>1</v>
      </c>
      <c r="N238" s="143" t="s">
        <v>42</v>
      </c>
      <c r="P238" s="144">
        <f>O238*H238</f>
        <v>0</v>
      </c>
      <c r="Q238" s="144">
        <v>2.40978</v>
      </c>
      <c r="R238" s="144">
        <f>Q238*H238</f>
        <v>0.14940635999999999</v>
      </c>
      <c r="S238" s="144">
        <v>0</v>
      </c>
      <c r="T238" s="145">
        <f>S238*H238</f>
        <v>0</v>
      </c>
      <c r="AR238" s="146" t="s">
        <v>91</v>
      </c>
      <c r="AT238" s="146" t="s">
        <v>260</v>
      </c>
      <c r="AU238" s="146" t="s">
        <v>85</v>
      </c>
      <c r="AY238" s="17" t="s">
        <v>258</v>
      </c>
      <c r="BE238" s="147">
        <f>IF(N238="základní",J238,0)</f>
        <v>0</v>
      </c>
      <c r="BF238" s="147">
        <f>IF(N238="snížená",J238,0)</f>
        <v>0</v>
      </c>
      <c r="BG238" s="147">
        <f>IF(N238="zákl. přenesená",J238,0)</f>
        <v>0</v>
      </c>
      <c r="BH238" s="147">
        <f>IF(N238="sníž. přenesená",J238,0)</f>
        <v>0</v>
      </c>
      <c r="BI238" s="147">
        <f>IF(N238="nulová",J238,0)</f>
        <v>0</v>
      </c>
      <c r="BJ238" s="17" t="s">
        <v>8</v>
      </c>
      <c r="BK238" s="147">
        <f>ROUND(I238*H238,0)</f>
        <v>0</v>
      </c>
      <c r="BL238" s="17" t="s">
        <v>91</v>
      </c>
      <c r="BM238" s="146" t="s">
        <v>415</v>
      </c>
    </row>
    <row r="239" spans="2:65" s="12" customFormat="1">
      <c r="B239" s="148"/>
      <c r="D239" s="149" t="s">
        <v>266</v>
      </c>
      <c r="E239" s="150" t="s">
        <v>1</v>
      </c>
      <c r="F239" s="151" t="s">
        <v>416</v>
      </c>
      <c r="H239" s="152">
        <v>6.2E-2</v>
      </c>
      <c r="I239" s="153"/>
      <c r="L239" s="148"/>
      <c r="M239" s="154"/>
      <c r="T239" s="155"/>
      <c r="AT239" s="150" t="s">
        <v>266</v>
      </c>
      <c r="AU239" s="150" t="s">
        <v>85</v>
      </c>
      <c r="AV239" s="12" t="s">
        <v>85</v>
      </c>
      <c r="AW239" s="12" t="s">
        <v>33</v>
      </c>
      <c r="AX239" s="12" t="s">
        <v>8</v>
      </c>
      <c r="AY239" s="150" t="s">
        <v>258</v>
      </c>
    </row>
    <row r="240" spans="2:65" s="1" customFormat="1" ht="24.2" customHeight="1">
      <c r="B240" s="134"/>
      <c r="C240" s="135" t="s">
        <v>417</v>
      </c>
      <c r="D240" s="135" t="s">
        <v>260</v>
      </c>
      <c r="E240" s="136" t="s">
        <v>418</v>
      </c>
      <c r="F240" s="137" t="s">
        <v>419</v>
      </c>
      <c r="G240" s="138" t="s">
        <v>420</v>
      </c>
      <c r="H240" s="139">
        <v>2.4</v>
      </c>
      <c r="I240" s="140"/>
      <c r="J240" s="141">
        <f>ROUND(I240*H240,0)</f>
        <v>0</v>
      </c>
      <c r="K240" s="137" t="s">
        <v>264</v>
      </c>
      <c r="L240" s="32"/>
      <c r="M240" s="142" t="s">
        <v>1</v>
      </c>
      <c r="N240" s="143" t="s">
        <v>42</v>
      </c>
      <c r="P240" s="144">
        <f>O240*H240</f>
        <v>0</v>
      </c>
      <c r="Q240" s="144">
        <v>3.4648779999999997E-2</v>
      </c>
      <c r="R240" s="144">
        <f>Q240*H240</f>
        <v>8.3157071999999985E-2</v>
      </c>
      <c r="S240" s="144">
        <v>0</v>
      </c>
      <c r="T240" s="145">
        <f>S240*H240</f>
        <v>0</v>
      </c>
      <c r="AR240" s="146" t="s">
        <v>91</v>
      </c>
      <c r="AT240" s="146" t="s">
        <v>260</v>
      </c>
      <c r="AU240" s="146" t="s">
        <v>85</v>
      </c>
      <c r="AY240" s="17" t="s">
        <v>258</v>
      </c>
      <c r="BE240" s="147">
        <f>IF(N240="základní",J240,0)</f>
        <v>0</v>
      </c>
      <c r="BF240" s="147">
        <f>IF(N240="snížená",J240,0)</f>
        <v>0</v>
      </c>
      <c r="BG240" s="147">
        <f>IF(N240="zákl. přenesená",J240,0)</f>
        <v>0</v>
      </c>
      <c r="BH240" s="147">
        <f>IF(N240="sníž. přenesená",J240,0)</f>
        <v>0</v>
      </c>
      <c r="BI240" s="147">
        <f>IF(N240="nulová",J240,0)</f>
        <v>0</v>
      </c>
      <c r="BJ240" s="17" t="s">
        <v>8</v>
      </c>
      <c r="BK240" s="147">
        <f>ROUND(I240*H240,0)</f>
        <v>0</v>
      </c>
      <c r="BL240" s="17" t="s">
        <v>91</v>
      </c>
      <c r="BM240" s="146" t="s">
        <v>421</v>
      </c>
    </row>
    <row r="241" spans="2:65" s="12" customFormat="1">
      <c r="B241" s="148"/>
      <c r="D241" s="149" t="s">
        <v>266</v>
      </c>
      <c r="E241" s="150" t="s">
        <v>1</v>
      </c>
      <c r="F241" s="151" t="s">
        <v>422</v>
      </c>
      <c r="H241" s="152">
        <v>2.4</v>
      </c>
      <c r="I241" s="153"/>
      <c r="L241" s="148"/>
      <c r="M241" s="154"/>
      <c r="T241" s="155"/>
      <c r="AT241" s="150" t="s">
        <v>266</v>
      </c>
      <c r="AU241" s="150" t="s">
        <v>85</v>
      </c>
      <c r="AV241" s="12" t="s">
        <v>85</v>
      </c>
      <c r="AW241" s="12" t="s">
        <v>33</v>
      </c>
      <c r="AX241" s="12" t="s">
        <v>77</v>
      </c>
      <c r="AY241" s="150" t="s">
        <v>258</v>
      </c>
    </row>
    <row r="242" spans="2:65" s="13" customFormat="1">
      <c r="B242" s="156"/>
      <c r="D242" s="149" t="s">
        <v>266</v>
      </c>
      <c r="E242" s="157" t="s">
        <v>1</v>
      </c>
      <c r="F242" s="158" t="s">
        <v>423</v>
      </c>
      <c r="H242" s="159">
        <v>2.4</v>
      </c>
      <c r="I242" s="160"/>
      <c r="L242" s="156"/>
      <c r="M242" s="161"/>
      <c r="T242" s="162"/>
      <c r="AT242" s="157" t="s">
        <v>266</v>
      </c>
      <c r="AU242" s="157" t="s">
        <v>85</v>
      </c>
      <c r="AV242" s="13" t="s">
        <v>88</v>
      </c>
      <c r="AW242" s="13" t="s">
        <v>33</v>
      </c>
      <c r="AX242" s="13" t="s">
        <v>8</v>
      </c>
      <c r="AY242" s="157" t="s">
        <v>258</v>
      </c>
    </row>
    <row r="243" spans="2:65" s="1" customFormat="1" ht="24.2" customHeight="1">
      <c r="B243" s="134"/>
      <c r="C243" s="170" t="s">
        <v>424</v>
      </c>
      <c r="D243" s="170" t="s">
        <v>425</v>
      </c>
      <c r="E243" s="171" t="s">
        <v>426</v>
      </c>
      <c r="F243" s="172" t="s">
        <v>427</v>
      </c>
      <c r="G243" s="173" t="s">
        <v>420</v>
      </c>
      <c r="H243" s="174">
        <v>2.4</v>
      </c>
      <c r="I243" s="175"/>
      <c r="J243" s="176">
        <f>ROUND(I243*H243,0)</f>
        <v>0</v>
      </c>
      <c r="K243" s="172" t="s">
        <v>1</v>
      </c>
      <c r="L243" s="177"/>
      <c r="M243" s="178" t="s">
        <v>1</v>
      </c>
      <c r="N243" s="179" t="s">
        <v>42</v>
      </c>
      <c r="P243" s="144">
        <f>O243*H243</f>
        <v>0</v>
      </c>
      <c r="Q243" s="144">
        <v>0.13800000000000001</v>
      </c>
      <c r="R243" s="144">
        <f>Q243*H243</f>
        <v>0.33119999999999999</v>
      </c>
      <c r="S243" s="144">
        <v>0</v>
      </c>
      <c r="T243" s="145">
        <f>S243*H243</f>
        <v>0</v>
      </c>
      <c r="AR243" s="146" t="s">
        <v>103</v>
      </c>
      <c r="AT243" s="146" t="s">
        <v>425</v>
      </c>
      <c r="AU243" s="146" t="s">
        <v>85</v>
      </c>
      <c r="AY243" s="17" t="s">
        <v>258</v>
      </c>
      <c r="BE243" s="147">
        <f>IF(N243="základní",J243,0)</f>
        <v>0</v>
      </c>
      <c r="BF243" s="147">
        <f>IF(N243="snížená",J243,0)</f>
        <v>0</v>
      </c>
      <c r="BG243" s="147">
        <f>IF(N243="zákl. přenesená",J243,0)</f>
        <v>0</v>
      </c>
      <c r="BH243" s="147">
        <f>IF(N243="sníž. přenesená",J243,0)</f>
        <v>0</v>
      </c>
      <c r="BI243" s="147">
        <f>IF(N243="nulová",J243,0)</f>
        <v>0</v>
      </c>
      <c r="BJ243" s="17" t="s">
        <v>8</v>
      </c>
      <c r="BK243" s="147">
        <f>ROUND(I243*H243,0)</f>
        <v>0</v>
      </c>
      <c r="BL243" s="17" t="s">
        <v>91</v>
      </c>
      <c r="BM243" s="146" t="s">
        <v>428</v>
      </c>
    </row>
    <row r="244" spans="2:65" s="12" customFormat="1">
      <c r="B244" s="148"/>
      <c r="D244" s="149" t="s">
        <v>266</v>
      </c>
      <c r="E244" s="150" t="s">
        <v>1</v>
      </c>
      <c r="F244" s="151" t="s">
        <v>422</v>
      </c>
      <c r="H244" s="152">
        <v>2.4</v>
      </c>
      <c r="I244" s="153"/>
      <c r="L244" s="148"/>
      <c r="M244" s="154"/>
      <c r="T244" s="155"/>
      <c r="AT244" s="150" t="s">
        <v>266</v>
      </c>
      <c r="AU244" s="150" t="s">
        <v>85</v>
      </c>
      <c r="AV244" s="12" t="s">
        <v>85</v>
      </c>
      <c r="AW244" s="12" t="s">
        <v>33</v>
      </c>
      <c r="AX244" s="12" t="s">
        <v>8</v>
      </c>
      <c r="AY244" s="150" t="s">
        <v>258</v>
      </c>
    </row>
    <row r="245" spans="2:65" s="11" customFormat="1" ht="22.9" customHeight="1">
      <c r="B245" s="122"/>
      <c r="D245" s="123" t="s">
        <v>76</v>
      </c>
      <c r="E245" s="132" t="s">
        <v>97</v>
      </c>
      <c r="F245" s="132" t="s">
        <v>429</v>
      </c>
      <c r="I245" s="125"/>
      <c r="J245" s="133">
        <f>BK245</f>
        <v>0</v>
      </c>
      <c r="L245" s="122"/>
      <c r="M245" s="127"/>
      <c r="P245" s="128">
        <f>SUM(P246:P476)</f>
        <v>0</v>
      </c>
      <c r="R245" s="128">
        <f>SUM(R246:R476)</f>
        <v>49.283538179261782</v>
      </c>
      <c r="T245" s="129">
        <f>SUM(T246:T476)</f>
        <v>0.23533200000000001</v>
      </c>
      <c r="AR245" s="123" t="s">
        <v>8</v>
      </c>
      <c r="AT245" s="130" t="s">
        <v>76</v>
      </c>
      <c r="AU245" s="130" t="s">
        <v>8</v>
      </c>
      <c r="AY245" s="123" t="s">
        <v>258</v>
      </c>
      <c r="BK245" s="131">
        <f>SUM(BK246:BK476)</f>
        <v>0</v>
      </c>
    </row>
    <row r="246" spans="2:65" s="1" customFormat="1" ht="16.5" customHeight="1">
      <c r="B246" s="134"/>
      <c r="C246" s="135" t="s">
        <v>430</v>
      </c>
      <c r="D246" s="135" t="s">
        <v>260</v>
      </c>
      <c r="E246" s="136" t="s">
        <v>431</v>
      </c>
      <c r="F246" s="137" t="s">
        <v>432</v>
      </c>
      <c r="G246" s="138" t="s">
        <v>343</v>
      </c>
      <c r="H246" s="139">
        <v>157.40199999999999</v>
      </c>
      <c r="I246" s="140"/>
      <c r="J246" s="141">
        <f>ROUND(I246*H246,0)</f>
        <v>0</v>
      </c>
      <c r="K246" s="137" t="s">
        <v>264</v>
      </c>
      <c r="L246" s="32"/>
      <c r="M246" s="142" t="s">
        <v>1</v>
      </c>
      <c r="N246" s="143" t="s">
        <v>42</v>
      </c>
      <c r="P246" s="144">
        <f>O246*H246</f>
        <v>0</v>
      </c>
      <c r="Q246" s="144">
        <v>6.4999999999999997E-3</v>
      </c>
      <c r="R246" s="144">
        <f>Q246*H246</f>
        <v>1.0231129999999999</v>
      </c>
      <c r="S246" s="144">
        <v>0</v>
      </c>
      <c r="T246" s="145">
        <f>S246*H246</f>
        <v>0</v>
      </c>
      <c r="AR246" s="146" t="s">
        <v>91</v>
      </c>
      <c r="AT246" s="146" t="s">
        <v>260</v>
      </c>
      <c r="AU246" s="146" t="s">
        <v>85</v>
      </c>
      <c r="AY246" s="17" t="s">
        <v>258</v>
      </c>
      <c r="BE246" s="147">
        <f>IF(N246="základní",J246,0)</f>
        <v>0</v>
      </c>
      <c r="BF246" s="147">
        <f>IF(N246="snížená",J246,0)</f>
        <v>0</v>
      </c>
      <c r="BG246" s="147">
        <f>IF(N246="zákl. přenesená",J246,0)</f>
        <v>0</v>
      </c>
      <c r="BH246" s="147">
        <f>IF(N246="sníž. přenesená",J246,0)</f>
        <v>0</v>
      </c>
      <c r="BI246" s="147">
        <f>IF(N246="nulová",J246,0)</f>
        <v>0</v>
      </c>
      <c r="BJ246" s="17" t="s">
        <v>8</v>
      </c>
      <c r="BK246" s="147">
        <f>ROUND(I246*H246,0)</f>
        <v>0</v>
      </c>
      <c r="BL246" s="17" t="s">
        <v>91</v>
      </c>
      <c r="BM246" s="146" t="s">
        <v>433</v>
      </c>
    </row>
    <row r="247" spans="2:65" s="12" customFormat="1">
      <c r="B247" s="148"/>
      <c r="D247" s="149" t="s">
        <v>266</v>
      </c>
      <c r="E247" s="150" t="s">
        <v>1</v>
      </c>
      <c r="F247" s="151" t="s">
        <v>434</v>
      </c>
      <c r="H247" s="152">
        <v>22.5</v>
      </c>
      <c r="I247" s="153"/>
      <c r="L247" s="148"/>
      <c r="M247" s="154"/>
      <c r="T247" s="155"/>
      <c r="AT247" s="150" t="s">
        <v>266</v>
      </c>
      <c r="AU247" s="150" t="s">
        <v>85</v>
      </c>
      <c r="AV247" s="12" t="s">
        <v>85</v>
      </c>
      <c r="AW247" s="12" t="s">
        <v>33</v>
      </c>
      <c r="AX247" s="12" t="s">
        <v>77</v>
      </c>
      <c r="AY247" s="150" t="s">
        <v>258</v>
      </c>
    </row>
    <row r="248" spans="2:65" s="12" customFormat="1">
      <c r="B248" s="148"/>
      <c r="D248" s="149" t="s">
        <v>266</v>
      </c>
      <c r="E248" s="150" t="s">
        <v>1</v>
      </c>
      <c r="F248" s="151" t="s">
        <v>435</v>
      </c>
      <c r="H248" s="152">
        <v>50.05</v>
      </c>
      <c r="I248" s="153"/>
      <c r="L248" s="148"/>
      <c r="M248" s="154"/>
      <c r="T248" s="155"/>
      <c r="AT248" s="150" t="s">
        <v>266</v>
      </c>
      <c r="AU248" s="150" t="s">
        <v>85</v>
      </c>
      <c r="AV248" s="12" t="s">
        <v>85</v>
      </c>
      <c r="AW248" s="12" t="s">
        <v>33</v>
      </c>
      <c r="AX248" s="12" t="s">
        <v>77</v>
      </c>
      <c r="AY248" s="150" t="s">
        <v>258</v>
      </c>
    </row>
    <row r="249" spans="2:65" s="13" customFormat="1">
      <c r="B249" s="156"/>
      <c r="D249" s="149" t="s">
        <v>266</v>
      </c>
      <c r="E249" s="157" t="s">
        <v>113</v>
      </c>
      <c r="F249" s="158" t="s">
        <v>436</v>
      </c>
      <c r="H249" s="159">
        <v>72.55</v>
      </c>
      <c r="I249" s="160"/>
      <c r="L249" s="156"/>
      <c r="M249" s="161"/>
      <c r="T249" s="162"/>
      <c r="AT249" s="157" t="s">
        <v>266</v>
      </c>
      <c r="AU249" s="157" t="s">
        <v>85</v>
      </c>
      <c r="AV249" s="13" t="s">
        <v>88</v>
      </c>
      <c r="AW249" s="13" t="s">
        <v>33</v>
      </c>
      <c r="AX249" s="13" t="s">
        <v>77</v>
      </c>
      <c r="AY249" s="157" t="s">
        <v>258</v>
      </c>
    </row>
    <row r="250" spans="2:65" s="12" customFormat="1" ht="22.5">
      <c r="B250" s="148"/>
      <c r="D250" s="149" t="s">
        <v>266</v>
      </c>
      <c r="E250" s="150" t="s">
        <v>1</v>
      </c>
      <c r="F250" s="151" t="s">
        <v>437</v>
      </c>
      <c r="H250" s="152">
        <v>141.41999999999999</v>
      </c>
      <c r="I250" s="153"/>
      <c r="L250" s="148"/>
      <c r="M250" s="154"/>
      <c r="T250" s="155"/>
      <c r="AT250" s="150" t="s">
        <v>266</v>
      </c>
      <c r="AU250" s="150" t="s">
        <v>85</v>
      </c>
      <c r="AV250" s="12" t="s">
        <v>85</v>
      </c>
      <c r="AW250" s="12" t="s">
        <v>33</v>
      </c>
      <c r="AX250" s="12" t="s">
        <v>77</v>
      </c>
      <c r="AY250" s="150" t="s">
        <v>258</v>
      </c>
    </row>
    <row r="251" spans="2:65" s="13" customFormat="1">
      <c r="B251" s="156"/>
      <c r="D251" s="149" t="s">
        <v>266</v>
      </c>
      <c r="E251" s="157" t="s">
        <v>116</v>
      </c>
      <c r="F251" s="158" t="s">
        <v>438</v>
      </c>
      <c r="H251" s="159">
        <v>141.41999999999999</v>
      </c>
      <c r="I251" s="160"/>
      <c r="L251" s="156"/>
      <c r="M251" s="161"/>
      <c r="T251" s="162"/>
      <c r="AT251" s="157" t="s">
        <v>266</v>
      </c>
      <c r="AU251" s="157" t="s">
        <v>85</v>
      </c>
      <c r="AV251" s="13" t="s">
        <v>88</v>
      </c>
      <c r="AW251" s="13" t="s">
        <v>33</v>
      </c>
      <c r="AX251" s="13" t="s">
        <v>77</v>
      </c>
      <c r="AY251" s="157" t="s">
        <v>258</v>
      </c>
    </row>
    <row r="252" spans="2:65" s="14" customFormat="1">
      <c r="B252" s="163"/>
      <c r="D252" s="149" t="s">
        <v>266</v>
      </c>
      <c r="E252" s="164" t="s">
        <v>1</v>
      </c>
      <c r="F252" s="165" t="s">
        <v>364</v>
      </c>
      <c r="H252" s="166">
        <v>213.97</v>
      </c>
      <c r="I252" s="167"/>
      <c r="L252" s="163"/>
      <c r="M252" s="168"/>
      <c r="T252" s="169"/>
      <c r="AT252" s="164" t="s">
        <v>266</v>
      </c>
      <c r="AU252" s="164" t="s">
        <v>85</v>
      </c>
      <c r="AV252" s="14" t="s">
        <v>91</v>
      </c>
      <c r="AW252" s="14" t="s">
        <v>33</v>
      </c>
      <c r="AX252" s="14" t="s">
        <v>77</v>
      </c>
      <c r="AY252" s="164" t="s">
        <v>258</v>
      </c>
    </row>
    <row r="253" spans="2:65" s="12" customFormat="1">
      <c r="B253" s="148"/>
      <c r="D253" s="149" t="s">
        <v>266</v>
      </c>
      <c r="E253" s="150" t="s">
        <v>1</v>
      </c>
      <c r="F253" s="151" t="s">
        <v>113</v>
      </c>
      <c r="H253" s="152">
        <v>72.55</v>
      </c>
      <c r="I253" s="153"/>
      <c r="L253" s="148"/>
      <c r="M253" s="154"/>
      <c r="T253" s="155"/>
      <c r="AT253" s="150" t="s">
        <v>266</v>
      </c>
      <c r="AU253" s="150" t="s">
        <v>85</v>
      </c>
      <c r="AV253" s="12" t="s">
        <v>85</v>
      </c>
      <c r="AW253" s="12" t="s">
        <v>33</v>
      </c>
      <c r="AX253" s="12" t="s">
        <v>77</v>
      </c>
      <c r="AY253" s="150" t="s">
        <v>258</v>
      </c>
    </row>
    <row r="254" spans="2:65" s="12" customFormat="1">
      <c r="B254" s="148"/>
      <c r="D254" s="149" t="s">
        <v>266</v>
      </c>
      <c r="E254" s="150" t="s">
        <v>1</v>
      </c>
      <c r="F254" s="151" t="s">
        <v>439</v>
      </c>
      <c r="H254" s="152">
        <v>84.852000000000004</v>
      </c>
      <c r="I254" s="153"/>
      <c r="L254" s="148"/>
      <c r="M254" s="154"/>
      <c r="T254" s="155"/>
      <c r="AT254" s="150" t="s">
        <v>266</v>
      </c>
      <c r="AU254" s="150" t="s">
        <v>85</v>
      </c>
      <c r="AV254" s="12" t="s">
        <v>85</v>
      </c>
      <c r="AW254" s="12" t="s">
        <v>33</v>
      </c>
      <c r="AX254" s="12" t="s">
        <v>77</v>
      </c>
      <c r="AY254" s="150" t="s">
        <v>258</v>
      </c>
    </row>
    <row r="255" spans="2:65" s="14" customFormat="1">
      <c r="B255" s="163"/>
      <c r="D255" s="149" t="s">
        <v>266</v>
      </c>
      <c r="E255" s="164" t="s">
        <v>1</v>
      </c>
      <c r="F255" s="165" t="s">
        <v>364</v>
      </c>
      <c r="H255" s="166">
        <v>157.40199999999999</v>
      </c>
      <c r="I255" s="167"/>
      <c r="L255" s="163"/>
      <c r="M255" s="168"/>
      <c r="T255" s="169"/>
      <c r="AT255" s="164" t="s">
        <v>266</v>
      </c>
      <c r="AU255" s="164" t="s">
        <v>85</v>
      </c>
      <c r="AV255" s="14" t="s">
        <v>91</v>
      </c>
      <c r="AW255" s="14" t="s">
        <v>33</v>
      </c>
      <c r="AX255" s="14" t="s">
        <v>8</v>
      </c>
      <c r="AY255" s="164" t="s">
        <v>258</v>
      </c>
    </row>
    <row r="256" spans="2:65" s="1" customFormat="1" ht="24.2" customHeight="1">
      <c r="B256" s="134"/>
      <c r="C256" s="135" t="s">
        <v>440</v>
      </c>
      <c r="D256" s="135" t="s">
        <v>260</v>
      </c>
      <c r="E256" s="136" t="s">
        <v>441</v>
      </c>
      <c r="F256" s="137" t="s">
        <v>442</v>
      </c>
      <c r="G256" s="138" t="s">
        <v>343</v>
      </c>
      <c r="H256" s="139">
        <v>157.40199999999999</v>
      </c>
      <c r="I256" s="140"/>
      <c r="J256" s="141">
        <f>ROUND(I256*H256,0)</f>
        <v>0</v>
      </c>
      <c r="K256" s="137" t="s">
        <v>264</v>
      </c>
      <c r="L256" s="32"/>
      <c r="M256" s="142" t="s">
        <v>1</v>
      </c>
      <c r="N256" s="143" t="s">
        <v>42</v>
      </c>
      <c r="P256" s="144">
        <f>O256*H256</f>
        <v>0</v>
      </c>
      <c r="Q256" s="144">
        <v>1.47E-2</v>
      </c>
      <c r="R256" s="144">
        <f>Q256*H256</f>
        <v>2.3138093999999998</v>
      </c>
      <c r="S256" s="144">
        <v>0</v>
      </c>
      <c r="T256" s="145">
        <f>S256*H256</f>
        <v>0</v>
      </c>
      <c r="AR256" s="146" t="s">
        <v>91</v>
      </c>
      <c r="AT256" s="146" t="s">
        <v>260</v>
      </c>
      <c r="AU256" s="146" t="s">
        <v>85</v>
      </c>
      <c r="AY256" s="17" t="s">
        <v>258</v>
      </c>
      <c r="BE256" s="147">
        <f>IF(N256="základní",J256,0)</f>
        <v>0</v>
      </c>
      <c r="BF256" s="147">
        <f>IF(N256="snížená",J256,0)</f>
        <v>0</v>
      </c>
      <c r="BG256" s="147">
        <f>IF(N256="zákl. přenesená",J256,0)</f>
        <v>0</v>
      </c>
      <c r="BH256" s="147">
        <f>IF(N256="sníž. přenesená",J256,0)</f>
        <v>0</v>
      </c>
      <c r="BI256" s="147">
        <f>IF(N256="nulová",J256,0)</f>
        <v>0</v>
      </c>
      <c r="BJ256" s="17" t="s">
        <v>8</v>
      </c>
      <c r="BK256" s="147">
        <f>ROUND(I256*H256,0)</f>
        <v>0</v>
      </c>
      <c r="BL256" s="17" t="s">
        <v>91</v>
      </c>
      <c r="BM256" s="146" t="s">
        <v>443</v>
      </c>
    </row>
    <row r="257" spans="2:65" s="12" customFormat="1">
      <c r="B257" s="148"/>
      <c r="D257" s="149" t="s">
        <v>266</v>
      </c>
      <c r="E257" s="150" t="s">
        <v>1</v>
      </c>
      <c r="F257" s="151" t="s">
        <v>113</v>
      </c>
      <c r="H257" s="152">
        <v>72.55</v>
      </c>
      <c r="I257" s="153"/>
      <c r="L257" s="148"/>
      <c r="M257" s="154"/>
      <c r="T257" s="155"/>
      <c r="AT257" s="150" t="s">
        <v>266</v>
      </c>
      <c r="AU257" s="150" t="s">
        <v>85</v>
      </c>
      <c r="AV257" s="12" t="s">
        <v>85</v>
      </c>
      <c r="AW257" s="12" t="s">
        <v>33</v>
      </c>
      <c r="AX257" s="12" t="s">
        <v>77</v>
      </c>
      <c r="AY257" s="150" t="s">
        <v>258</v>
      </c>
    </row>
    <row r="258" spans="2:65" s="12" customFormat="1">
      <c r="B258" s="148"/>
      <c r="D258" s="149" t="s">
        <v>266</v>
      </c>
      <c r="E258" s="150" t="s">
        <v>1</v>
      </c>
      <c r="F258" s="151" t="s">
        <v>439</v>
      </c>
      <c r="H258" s="152">
        <v>84.852000000000004</v>
      </c>
      <c r="I258" s="153"/>
      <c r="L258" s="148"/>
      <c r="M258" s="154"/>
      <c r="T258" s="155"/>
      <c r="AT258" s="150" t="s">
        <v>266</v>
      </c>
      <c r="AU258" s="150" t="s">
        <v>85</v>
      </c>
      <c r="AV258" s="12" t="s">
        <v>85</v>
      </c>
      <c r="AW258" s="12" t="s">
        <v>33</v>
      </c>
      <c r="AX258" s="12" t="s">
        <v>77</v>
      </c>
      <c r="AY258" s="150" t="s">
        <v>258</v>
      </c>
    </row>
    <row r="259" spans="2:65" s="13" customFormat="1">
      <c r="B259" s="156"/>
      <c r="D259" s="149" t="s">
        <v>266</v>
      </c>
      <c r="E259" s="157" t="s">
        <v>1</v>
      </c>
      <c r="F259" s="158" t="s">
        <v>272</v>
      </c>
      <c r="H259" s="159">
        <v>157.40199999999999</v>
      </c>
      <c r="I259" s="160"/>
      <c r="L259" s="156"/>
      <c r="M259" s="161"/>
      <c r="T259" s="162"/>
      <c r="AT259" s="157" t="s">
        <v>266</v>
      </c>
      <c r="AU259" s="157" t="s">
        <v>85</v>
      </c>
      <c r="AV259" s="13" t="s">
        <v>88</v>
      </c>
      <c r="AW259" s="13" t="s">
        <v>33</v>
      </c>
      <c r="AX259" s="13" t="s">
        <v>8</v>
      </c>
      <c r="AY259" s="157" t="s">
        <v>258</v>
      </c>
    </row>
    <row r="260" spans="2:65" s="1" customFormat="1" ht="24.2" customHeight="1">
      <c r="B260" s="134"/>
      <c r="C260" s="135" t="s">
        <v>444</v>
      </c>
      <c r="D260" s="135" t="s">
        <v>260</v>
      </c>
      <c r="E260" s="136" t="s">
        <v>445</v>
      </c>
      <c r="F260" s="137" t="s">
        <v>446</v>
      </c>
      <c r="G260" s="138" t="s">
        <v>343</v>
      </c>
      <c r="H260" s="139">
        <v>157.40199999999999</v>
      </c>
      <c r="I260" s="140"/>
      <c r="J260" s="141">
        <f>ROUND(I260*H260,0)</f>
        <v>0</v>
      </c>
      <c r="K260" s="137" t="s">
        <v>264</v>
      </c>
      <c r="L260" s="32"/>
      <c r="M260" s="142" t="s">
        <v>1</v>
      </c>
      <c r="N260" s="143" t="s">
        <v>42</v>
      </c>
      <c r="P260" s="144">
        <f>O260*H260</f>
        <v>0</v>
      </c>
      <c r="Q260" s="144">
        <v>7.3499999999999998E-3</v>
      </c>
      <c r="R260" s="144">
        <f>Q260*H260</f>
        <v>1.1569046999999999</v>
      </c>
      <c r="S260" s="144">
        <v>0</v>
      </c>
      <c r="T260" s="145">
        <f>S260*H260</f>
        <v>0</v>
      </c>
      <c r="AR260" s="146" t="s">
        <v>91</v>
      </c>
      <c r="AT260" s="146" t="s">
        <v>260</v>
      </c>
      <c r="AU260" s="146" t="s">
        <v>85</v>
      </c>
      <c r="AY260" s="17" t="s">
        <v>258</v>
      </c>
      <c r="BE260" s="147">
        <f>IF(N260="základní",J260,0)</f>
        <v>0</v>
      </c>
      <c r="BF260" s="147">
        <f>IF(N260="snížená",J260,0)</f>
        <v>0</v>
      </c>
      <c r="BG260" s="147">
        <f>IF(N260="zákl. přenesená",J260,0)</f>
        <v>0</v>
      </c>
      <c r="BH260" s="147">
        <f>IF(N260="sníž. přenesená",J260,0)</f>
        <v>0</v>
      </c>
      <c r="BI260" s="147">
        <f>IF(N260="nulová",J260,0)</f>
        <v>0</v>
      </c>
      <c r="BJ260" s="17" t="s">
        <v>8</v>
      </c>
      <c r="BK260" s="147">
        <f>ROUND(I260*H260,0)</f>
        <v>0</v>
      </c>
      <c r="BL260" s="17" t="s">
        <v>91</v>
      </c>
      <c r="BM260" s="146" t="s">
        <v>447</v>
      </c>
    </row>
    <row r="261" spans="2:65" s="12" customFormat="1">
      <c r="B261" s="148"/>
      <c r="D261" s="149" t="s">
        <v>266</v>
      </c>
      <c r="E261" s="150" t="s">
        <v>1</v>
      </c>
      <c r="F261" s="151" t="s">
        <v>113</v>
      </c>
      <c r="H261" s="152">
        <v>72.55</v>
      </c>
      <c r="I261" s="153"/>
      <c r="L261" s="148"/>
      <c r="M261" s="154"/>
      <c r="T261" s="155"/>
      <c r="AT261" s="150" t="s">
        <v>266</v>
      </c>
      <c r="AU261" s="150" t="s">
        <v>85</v>
      </c>
      <c r="AV261" s="12" t="s">
        <v>85</v>
      </c>
      <c r="AW261" s="12" t="s">
        <v>33</v>
      </c>
      <c r="AX261" s="12" t="s">
        <v>77</v>
      </c>
      <c r="AY261" s="150" t="s">
        <v>258</v>
      </c>
    </row>
    <row r="262" spans="2:65" s="12" customFormat="1">
      <c r="B262" s="148"/>
      <c r="D262" s="149" t="s">
        <v>266</v>
      </c>
      <c r="E262" s="150" t="s">
        <v>1</v>
      </c>
      <c r="F262" s="151" t="s">
        <v>439</v>
      </c>
      <c r="H262" s="152">
        <v>84.852000000000004</v>
      </c>
      <c r="I262" s="153"/>
      <c r="L262" s="148"/>
      <c r="M262" s="154"/>
      <c r="T262" s="155"/>
      <c r="AT262" s="150" t="s">
        <v>266</v>
      </c>
      <c r="AU262" s="150" t="s">
        <v>85</v>
      </c>
      <c r="AV262" s="12" t="s">
        <v>85</v>
      </c>
      <c r="AW262" s="12" t="s">
        <v>33</v>
      </c>
      <c r="AX262" s="12" t="s">
        <v>77</v>
      </c>
      <c r="AY262" s="150" t="s">
        <v>258</v>
      </c>
    </row>
    <row r="263" spans="2:65" s="13" customFormat="1">
      <c r="B263" s="156"/>
      <c r="D263" s="149" t="s">
        <v>266</v>
      </c>
      <c r="E263" s="157" t="s">
        <v>1</v>
      </c>
      <c r="F263" s="158" t="s">
        <v>272</v>
      </c>
      <c r="H263" s="159">
        <v>157.40199999999999</v>
      </c>
      <c r="I263" s="160"/>
      <c r="L263" s="156"/>
      <c r="M263" s="161"/>
      <c r="T263" s="162"/>
      <c r="AT263" s="157" t="s">
        <v>266</v>
      </c>
      <c r="AU263" s="157" t="s">
        <v>85</v>
      </c>
      <c r="AV263" s="13" t="s">
        <v>88</v>
      </c>
      <c r="AW263" s="13" t="s">
        <v>33</v>
      </c>
      <c r="AX263" s="13" t="s">
        <v>8</v>
      </c>
      <c r="AY263" s="157" t="s">
        <v>258</v>
      </c>
    </row>
    <row r="264" spans="2:65" s="1" customFormat="1" ht="24.2" customHeight="1">
      <c r="B264" s="134"/>
      <c r="C264" s="135" t="s">
        <v>448</v>
      </c>
      <c r="D264" s="135" t="s">
        <v>260</v>
      </c>
      <c r="E264" s="136" t="s">
        <v>449</v>
      </c>
      <c r="F264" s="137" t="s">
        <v>450</v>
      </c>
      <c r="G264" s="138" t="s">
        <v>343</v>
      </c>
      <c r="H264" s="139">
        <v>157.40199999999999</v>
      </c>
      <c r="I264" s="140"/>
      <c r="J264" s="141">
        <f>ROUND(I264*H264,0)</f>
        <v>0</v>
      </c>
      <c r="K264" s="137" t="s">
        <v>264</v>
      </c>
      <c r="L264" s="32"/>
      <c r="M264" s="142" t="s">
        <v>1</v>
      </c>
      <c r="N264" s="143" t="s">
        <v>42</v>
      </c>
      <c r="P264" s="144">
        <f>O264*H264</f>
        <v>0</v>
      </c>
      <c r="Q264" s="144">
        <v>4.0000000000000001E-3</v>
      </c>
      <c r="R264" s="144">
        <f>Q264*H264</f>
        <v>0.62960799999999995</v>
      </c>
      <c r="S264" s="144">
        <v>0</v>
      </c>
      <c r="T264" s="145">
        <f>S264*H264</f>
        <v>0</v>
      </c>
      <c r="AR264" s="146" t="s">
        <v>91</v>
      </c>
      <c r="AT264" s="146" t="s">
        <v>260</v>
      </c>
      <c r="AU264" s="146" t="s">
        <v>85</v>
      </c>
      <c r="AY264" s="17" t="s">
        <v>258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7" t="s">
        <v>8</v>
      </c>
      <c r="BK264" s="147">
        <f>ROUND(I264*H264,0)</f>
        <v>0</v>
      </c>
      <c r="BL264" s="17" t="s">
        <v>91</v>
      </c>
      <c r="BM264" s="146" t="s">
        <v>451</v>
      </c>
    </row>
    <row r="265" spans="2:65" s="12" customFormat="1">
      <c r="B265" s="148"/>
      <c r="D265" s="149" t="s">
        <v>266</v>
      </c>
      <c r="E265" s="150" t="s">
        <v>1</v>
      </c>
      <c r="F265" s="151" t="s">
        <v>113</v>
      </c>
      <c r="H265" s="152">
        <v>72.55</v>
      </c>
      <c r="I265" s="153"/>
      <c r="L265" s="148"/>
      <c r="M265" s="154"/>
      <c r="T265" s="155"/>
      <c r="AT265" s="150" t="s">
        <v>266</v>
      </c>
      <c r="AU265" s="150" t="s">
        <v>85</v>
      </c>
      <c r="AV265" s="12" t="s">
        <v>85</v>
      </c>
      <c r="AW265" s="12" t="s">
        <v>33</v>
      </c>
      <c r="AX265" s="12" t="s">
        <v>77</v>
      </c>
      <c r="AY265" s="150" t="s">
        <v>258</v>
      </c>
    </row>
    <row r="266" spans="2:65" s="12" customFormat="1">
      <c r="B266" s="148"/>
      <c r="D266" s="149" t="s">
        <v>266</v>
      </c>
      <c r="E266" s="150" t="s">
        <v>1</v>
      </c>
      <c r="F266" s="151" t="s">
        <v>439</v>
      </c>
      <c r="H266" s="152">
        <v>84.852000000000004</v>
      </c>
      <c r="I266" s="153"/>
      <c r="L266" s="148"/>
      <c r="M266" s="154"/>
      <c r="T266" s="155"/>
      <c r="AT266" s="150" t="s">
        <v>266</v>
      </c>
      <c r="AU266" s="150" t="s">
        <v>85</v>
      </c>
      <c r="AV266" s="12" t="s">
        <v>85</v>
      </c>
      <c r="AW266" s="12" t="s">
        <v>33</v>
      </c>
      <c r="AX266" s="12" t="s">
        <v>77</v>
      </c>
      <c r="AY266" s="150" t="s">
        <v>258</v>
      </c>
    </row>
    <row r="267" spans="2:65" s="13" customFormat="1">
      <c r="B267" s="156"/>
      <c r="D267" s="149" t="s">
        <v>266</v>
      </c>
      <c r="E267" s="157" t="s">
        <v>1</v>
      </c>
      <c r="F267" s="158" t="s">
        <v>272</v>
      </c>
      <c r="H267" s="159">
        <v>157.40199999999999</v>
      </c>
      <c r="I267" s="160"/>
      <c r="L267" s="156"/>
      <c r="M267" s="161"/>
      <c r="T267" s="162"/>
      <c r="AT267" s="157" t="s">
        <v>266</v>
      </c>
      <c r="AU267" s="157" t="s">
        <v>85</v>
      </c>
      <c r="AV267" s="13" t="s">
        <v>88</v>
      </c>
      <c r="AW267" s="13" t="s">
        <v>33</v>
      </c>
      <c r="AX267" s="13" t="s">
        <v>8</v>
      </c>
      <c r="AY267" s="157" t="s">
        <v>258</v>
      </c>
    </row>
    <row r="268" spans="2:65" s="1" customFormat="1" ht="24.2" customHeight="1">
      <c r="B268" s="134"/>
      <c r="C268" s="135" t="s">
        <v>452</v>
      </c>
      <c r="D268" s="135" t="s">
        <v>260</v>
      </c>
      <c r="E268" s="136" t="s">
        <v>453</v>
      </c>
      <c r="F268" s="137" t="s">
        <v>454</v>
      </c>
      <c r="G268" s="138" t="s">
        <v>343</v>
      </c>
      <c r="H268" s="139">
        <v>72.55</v>
      </c>
      <c r="I268" s="140"/>
      <c r="J268" s="141">
        <f>ROUND(I268*H268,0)</f>
        <v>0</v>
      </c>
      <c r="K268" s="137" t="s">
        <v>264</v>
      </c>
      <c r="L268" s="32"/>
      <c r="M268" s="142" t="s">
        <v>1</v>
      </c>
      <c r="N268" s="143" t="s">
        <v>42</v>
      </c>
      <c r="P268" s="144">
        <f>O268*H268</f>
        <v>0</v>
      </c>
      <c r="Q268" s="144">
        <v>6.8999999999999997E-4</v>
      </c>
      <c r="R268" s="144">
        <f>Q268*H268</f>
        <v>5.0059499999999993E-2</v>
      </c>
      <c r="S268" s="144">
        <v>0</v>
      </c>
      <c r="T268" s="145">
        <f>S268*H268</f>
        <v>0</v>
      </c>
      <c r="AR268" s="146" t="s">
        <v>91</v>
      </c>
      <c r="AT268" s="146" t="s">
        <v>260</v>
      </c>
      <c r="AU268" s="146" t="s">
        <v>85</v>
      </c>
      <c r="AY268" s="17" t="s">
        <v>258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7" t="s">
        <v>8</v>
      </c>
      <c r="BK268" s="147">
        <f>ROUND(I268*H268,0)</f>
        <v>0</v>
      </c>
      <c r="BL268" s="17" t="s">
        <v>91</v>
      </c>
      <c r="BM268" s="146" t="s">
        <v>455</v>
      </c>
    </row>
    <row r="269" spans="2:65" s="12" customFormat="1">
      <c r="B269" s="148"/>
      <c r="D269" s="149" t="s">
        <v>266</v>
      </c>
      <c r="E269" s="150" t="s">
        <v>1</v>
      </c>
      <c r="F269" s="151" t="s">
        <v>113</v>
      </c>
      <c r="H269" s="152">
        <v>72.55</v>
      </c>
      <c r="I269" s="153"/>
      <c r="L269" s="148"/>
      <c r="M269" s="154"/>
      <c r="T269" s="155"/>
      <c r="AT269" s="150" t="s">
        <v>266</v>
      </c>
      <c r="AU269" s="150" t="s">
        <v>85</v>
      </c>
      <c r="AV269" s="12" t="s">
        <v>85</v>
      </c>
      <c r="AW269" s="12" t="s">
        <v>33</v>
      </c>
      <c r="AX269" s="12" t="s">
        <v>8</v>
      </c>
      <c r="AY269" s="150" t="s">
        <v>258</v>
      </c>
    </row>
    <row r="270" spans="2:65" s="1" customFormat="1" ht="24.2" customHeight="1">
      <c r="B270" s="134"/>
      <c r="C270" s="135" t="s">
        <v>456</v>
      </c>
      <c r="D270" s="135" t="s">
        <v>260</v>
      </c>
      <c r="E270" s="136" t="s">
        <v>457</v>
      </c>
      <c r="F270" s="137" t="s">
        <v>458</v>
      </c>
      <c r="G270" s="138" t="s">
        <v>343</v>
      </c>
      <c r="H270" s="139">
        <v>28.196999999999999</v>
      </c>
      <c r="I270" s="140"/>
      <c r="J270" s="141">
        <f>ROUND(I270*H270,0)</f>
        <v>0</v>
      </c>
      <c r="K270" s="137" t="s">
        <v>264</v>
      </c>
      <c r="L270" s="32"/>
      <c r="M270" s="142" t="s">
        <v>1</v>
      </c>
      <c r="N270" s="143" t="s">
        <v>42</v>
      </c>
      <c r="P270" s="144">
        <f>O270*H270</f>
        <v>0</v>
      </c>
      <c r="Q270" s="144">
        <v>8.0000000000000002E-3</v>
      </c>
      <c r="R270" s="144">
        <f>Q270*H270</f>
        <v>0.225576</v>
      </c>
      <c r="S270" s="144">
        <v>0</v>
      </c>
      <c r="T270" s="145">
        <f>S270*H270</f>
        <v>0</v>
      </c>
      <c r="AR270" s="146" t="s">
        <v>91</v>
      </c>
      <c r="AT270" s="146" t="s">
        <v>260</v>
      </c>
      <c r="AU270" s="146" t="s">
        <v>85</v>
      </c>
      <c r="AY270" s="17" t="s">
        <v>258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7" t="s">
        <v>8</v>
      </c>
      <c r="BK270" s="147">
        <f>ROUND(I270*H270,0)</f>
        <v>0</v>
      </c>
      <c r="BL270" s="17" t="s">
        <v>91</v>
      </c>
      <c r="BM270" s="146" t="s">
        <v>459</v>
      </c>
    </row>
    <row r="271" spans="2:65" s="12" customFormat="1">
      <c r="B271" s="148"/>
      <c r="D271" s="149" t="s">
        <v>266</v>
      </c>
      <c r="E271" s="150" t="s">
        <v>1</v>
      </c>
      <c r="F271" s="151" t="s">
        <v>369</v>
      </c>
      <c r="H271" s="152">
        <v>8.7780000000000005</v>
      </c>
      <c r="I271" s="153"/>
      <c r="L271" s="148"/>
      <c r="M271" s="154"/>
      <c r="T271" s="155"/>
      <c r="AT271" s="150" t="s">
        <v>266</v>
      </c>
      <c r="AU271" s="150" t="s">
        <v>85</v>
      </c>
      <c r="AV271" s="12" t="s">
        <v>85</v>
      </c>
      <c r="AW271" s="12" t="s">
        <v>33</v>
      </c>
      <c r="AX271" s="12" t="s">
        <v>77</v>
      </c>
      <c r="AY271" s="150" t="s">
        <v>258</v>
      </c>
    </row>
    <row r="272" spans="2:65" s="12" customFormat="1">
      <c r="B272" s="148"/>
      <c r="D272" s="149" t="s">
        <v>266</v>
      </c>
      <c r="E272" s="150" t="s">
        <v>1</v>
      </c>
      <c r="F272" s="151" t="s">
        <v>460</v>
      </c>
      <c r="H272" s="152">
        <v>2.8420000000000001</v>
      </c>
      <c r="I272" s="153"/>
      <c r="L272" s="148"/>
      <c r="M272" s="154"/>
      <c r="T272" s="155"/>
      <c r="AT272" s="150" t="s">
        <v>266</v>
      </c>
      <c r="AU272" s="150" t="s">
        <v>85</v>
      </c>
      <c r="AV272" s="12" t="s">
        <v>85</v>
      </c>
      <c r="AW272" s="12" t="s">
        <v>33</v>
      </c>
      <c r="AX272" s="12" t="s">
        <v>77</v>
      </c>
      <c r="AY272" s="150" t="s">
        <v>258</v>
      </c>
    </row>
    <row r="273" spans="2:65" s="13" customFormat="1">
      <c r="B273" s="156"/>
      <c r="D273" s="149" t="s">
        <v>266</v>
      </c>
      <c r="E273" s="157" t="s">
        <v>1</v>
      </c>
      <c r="F273" s="158" t="s">
        <v>461</v>
      </c>
      <c r="H273" s="159">
        <v>11.62</v>
      </c>
      <c r="I273" s="160"/>
      <c r="L273" s="156"/>
      <c r="M273" s="161"/>
      <c r="T273" s="162"/>
      <c r="AT273" s="157" t="s">
        <v>266</v>
      </c>
      <c r="AU273" s="157" t="s">
        <v>85</v>
      </c>
      <c r="AV273" s="13" t="s">
        <v>88</v>
      </c>
      <c r="AW273" s="13" t="s">
        <v>33</v>
      </c>
      <c r="AX273" s="13" t="s">
        <v>77</v>
      </c>
      <c r="AY273" s="157" t="s">
        <v>258</v>
      </c>
    </row>
    <row r="274" spans="2:65" s="12" customFormat="1">
      <c r="B274" s="148"/>
      <c r="D274" s="149" t="s">
        <v>266</v>
      </c>
      <c r="E274" s="150" t="s">
        <v>1</v>
      </c>
      <c r="F274" s="151" t="s">
        <v>462</v>
      </c>
      <c r="H274" s="152">
        <v>16.577000000000002</v>
      </c>
      <c r="I274" s="153"/>
      <c r="L274" s="148"/>
      <c r="M274" s="154"/>
      <c r="T274" s="155"/>
      <c r="AT274" s="150" t="s">
        <v>266</v>
      </c>
      <c r="AU274" s="150" t="s">
        <v>85</v>
      </c>
      <c r="AV274" s="12" t="s">
        <v>85</v>
      </c>
      <c r="AW274" s="12" t="s">
        <v>33</v>
      </c>
      <c r="AX274" s="12" t="s">
        <v>77</v>
      </c>
      <c r="AY274" s="150" t="s">
        <v>258</v>
      </c>
    </row>
    <row r="275" spans="2:65" s="13" customFormat="1">
      <c r="B275" s="156"/>
      <c r="D275" s="149" t="s">
        <v>266</v>
      </c>
      <c r="E275" s="157" t="s">
        <v>1</v>
      </c>
      <c r="F275" s="158" t="s">
        <v>463</v>
      </c>
      <c r="H275" s="159">
        <v>16.577000000000002</v>
      </c>
      <c r="I275" s="160"/>
      <c r="L275" s="156"/>
      <c r="M275" s="161"/>
      <c r="T275" s="162"/>
      <c r="AT275" s="157" t="s">
        <v>266</v>
      </c>
      <c r="AU275" s="157" t="s">
        <v>85</v>
      </c>
      <c r="AV275" s="13" t="s">
        <v>88</v>
      </c>
      <c r="AW275" s="13" t="s">
        <v>33</v>
      </c>
      <c r="AX275" s="13" t="s">
        <v>77</v>
      </c>
      <c r="AY275" s="157" t="s">
        <v>258</v>
      </c>
    </row>
    <row r="276" spans="2:65" s="14" customFormat="1">
      <c r="B276" s="163"/>
      <c r="D276" s="149" t="s">
        <v>266</v>
      </c>
      <c r="E276" s="164" t="s">
        <v>119</v>
      </c>
      <c r="F276" s="165" t="s">
        <v>364</v>
      </c>
      <c r="H276" s="166">
        <v>28.196999999999999</v>
      </c>
      <c r="I276" s="167"/>
      <c r="L276" s="163"/>
      <c r="M276" s="168"/>
      <c r="T276" s="169"/>
      <c r="AT276" s="164" t="s">
        <v>266</v>
      </c>
      <c r="AU276" s="164" t="s">
        <v>85</v>
      </c>
      <c r="AV276" s="14" t="s">
        <v>91</v>
      </c>
      <c r="AW276" s="14" t="s">
        <v>33</v>
      </c>
      <c r="AX276" s="14" t="s">
        <v>8</v>
      </c>
      <c r="AY276" s="164" t="s">
        <v>258</v>
      </c>
    </row>
    <row r="277" spans="2:65" s="1" customFormat="1" ht="24.2" customHeight="1">
      <c r="B277" s="134"/>
      <c r="C277" s="135" t="s">
        <v>464</v>
      </c>
      <c r="D277" s="135" t="s">
        <v>260</v>
      </c>
      <c r="E277" s="136" t="s">
        <v>465</v>
      </c>
      <c r="F277" s="137" t="s">
        <v>466</v>
      </c>
      <c r="G277" s="138" t="s">
        <v>343</v>
      </c>
      <c r="H277" s="139">
        <v>28.196999999999999</v>
      </c>
      <c r="I277" s="140"/>
      <c r="J277" s="141">
        <f>ROUND(I277*H277,0)</f>
        <v>0</v>
      </c>
      <c r="K277" s="137" t="s">
        <v>264</v>
      </c>
      <c r="L277" s="32"/>
      <c r="M277" s="142" t="s">
        <v>1</v>
      </c>
      <c r="N277" s="143" t="s">
        <v>42</v>
      </c>
      <c r="P277" s="144">
        <f>O277*H277</f>
        <v>0</v>
      </c>
      <c r="Q277" s="144">
        <v>1.6199999999999999E-2</v>
      </c>
      <c r="R277" s="144">
        <f>Q277*H277</f>
        <v>0.45679139999999996</v>
      </c>
      <c r="S277" s="144">
        <v>0</v>
      </c>
      <c r="T277" s="145">
        <f>S277*H277</f>
        <v>0</v>
      </c>
      <c r="AR277" s="146" t="s">
        <v>91</v>
      </c>
      <c r="AT277" s="146" t="s">
        <v>260</v>
      </c>
      <c r="AU277" s="146" t="s">
        <v>85</v>
      </c>
      <c r="AY277" s="17" t="s">
        <v>258</v>
      </c>
      <c r="BE277" s="147">
        <f>IF(N277="základní",J277,0)</f>
        <v>0</v>
      </c>
      <c r="BF277" s="147">
        <f>IF(N277="snížená",J277,0)</f>
        <v>0</v>
      </c>
      <c r="BG277" s="147">
        <f>IF(N277="zákl. přenesená",J277,0)</f>
        <v>0</v>
      </c>
      <c r="BH277" s="147">
        <f>IF(N277="sníž. přenesená",J277,0)</f>
        <v>0</v>
      </c>
      <c r="BI277" s="147">
        <f>IF(N277="nulová",J277,0)</f>
        <v>0</v>
      </c>
      <c r="BJ277" s="17" t="s">
        <v>8</v>
      </c>
      <c r="BK277" s="147">
        <f>ROUND(I277*H277,0)</f>
        <v>0</v>
      </c>
      <c r="BL277" s="17" t="s">
        <v>91</v>
      </c>
      <c r="BM277" s="146" t="s">
        <v>467</v>
      </c>
    </row>
    <row r="278" spans="2:65" s="12" customFormat="1">
      <c r="B278" s="148"/>
      <c r="D278" s="149" t="s">
        <v>266</v>
      </c>
      <c r="E278" s="150" t="s">
        <v>1</v>
      </c>
      <c r="F278" s="151" t="s">
        <v>119</v>
      </c>
      <c r="H278" s="152">
        <v>28.196999999999999</v>
      </c>
      <c r="I278" s="153"/>
      <c r="L278" s="148"/>
      <c r="M278" s="154"/>
      <c r="T278" s="155"/>
      <c r="AT278" s="150" t="s">
        <v>266</v>
      </c>
      <c r="AU278" s="150" t="s">
        <v>85</v>
      </c>
      <c r="AV278" s="12" t="s">
        <v>85</v>
      </c>
      <c r="AW278" s="12" t="s">
        <v>33</v>
      </c>
      <c r="AX278" s="12" t="s">
        <v>8</v>
      </c>
      <c r="AY278" s="150" t="s">
        <v>258</v>
      </c>
    </row>
    <row r="279" spans="2:65" s="1" customFormat="1" ht="33" customHeight="1">
      <c r="B279" s="134"/>
      <c r="C279" s="135" t="s">
        <v>468</v>
      </c>
      <c r="D279" s="135" t="s">
        <v>260</v>
      </c>
      <c r="E279" s="136" t="s">
        <v>469</v>
      </c>
      <c r="F279" s="137" t="s">
        <v>470</v>
      </c>
      <c r="G279" s="138" t="s">
        <v>343</v>
      </c>
      <c r="H279" s="139">
        <v>28.196999999999999</v>
      </c>
      <c r="I279" s="140"/>
      <c r="J279" s="141">
        <f>ROUND(I279*H279,0)</f>
        <v>0</v>
      </c>
      <c r="K279" s="137" t="s">
        <v>264</v>
      </c>
      <c r="L279" s="32"/>
      <c r="M279" s="142" t="s">
        <v>1</v>
      </c>
      <c r="N279" s="143" t="s">
        <v>42</v>
      </c>
      <c r="P279" s="144">
        <f>O279*H279</f>
        <v>0</v>
      </c>
      <c r="Q279" s="144">
        <v>5.4000000000000003E-3</v>
      </c>
      <c r="R279" s="144">
        <f>Q279*H279</f>
        <v>0.1522638</v>
      </c>
      <c r="S279" s="144">
        <v>0</v>
      </c>
      <c r="T279" s="145">
        <f>S279*H279</f>
        <v>0</v>
      </c>
      <c r="AR279" s="146" t="s">
        <v>91</v>
      </c>
      <c r="AT279" s="146" t="s">
        <v>260</v>
      </c>
      <c r="AU279" s="146" t="s">
        <v>85</v>
      </c>
      <c r="AY279" s="17" t="s">
        <v>258</v>
      </c>
      <c r="BE279" s="147">
        <f>IF(N279="základní",J279,0)</f>
        <v>0</v>
      </c>
      <c r="BF279" s="147">
        <f>IF(N279="snížená",J279,0)</f>
        <v>0</v>
      </c>
      <c r="BG279" s="147">
        <f>IF(N279="zákl. přenesená",J279,0)</f>
        <v>0</v>
      </c>
      <c r="BH279" s="147">
        <f>IF(N279="sníž. přenesená",J279,0)</f>
        <v>0</v>
      </c>
      <c r="BI279" s="147">
        <f>IF(N279="nulová",J279,0)</f>
        <v>0</v>
      </c>
      <c r="BJ279" s="17" t="s">
        <v>8</v>
      </c>
      <c r="BK279" s="147">
        <f>ROUND(I279*H279,0)</f>
        <v>0</v>
      </c>
      <c r="BL279" s="17" t="s">
        <v>91</v>
      </c>
      <c r="BM279" s="146" t="s">
        <v>471</v>
      </c>
    </row>
    <row r="280" spans="2:65" s="12" customFormat="1">
      <c r="B280" s="148"/>
      <c r="D280" s="149" t="s">
        <v>266</v>
      </c>
      <c r="E280" s="150" t="s">
        <v>1</v>
      </c>
      <c r="F280" s="151" t="s">
        <v>119</v>
      </c>
      <c r="H280" s="152">
        <v>28.196999999999999</v>
      </c>
      <c r="I280" s="153"/>
      <c r="L280" s="148"/>
      <c r="M280" s="154"/>
      <c r="T280" s="155"/>
      <c r="AT280" s="150" t="s">
        <v>266</v>
      </c>
      <c r="AU280" s="150" t="s">
        <v>85</v>
      </c>
      <c r="AV280" s="12" t="s">
        <v>85</v>
      </c>
      <c r="AW280" s="12" t="s">
        <v>33</v>
      </c>
      <c r="AX280" s="12" t="s">
        <v>8</v>
      </c>
      <c r="AY280" s="150" t="s">
        <v>258</v>
      </c>
    </row>
    <row r="281" spans="2:65" s="1" customFormat="1" ht="24.2" customHeight="1">
      <c r="B281" s="134"/>
      <c r="C281" s="135" t="s">
        <v>472</v>
      </c>
      <c r="D281" s="135" t="s">
        <v>260</v>
      </c>
      <c r="E281" s="136" t="s">
        <v>473</v>
      </c>
      <c r="F281" s="137" t="s">
        <v>474</v>
      </c>
      <c r="G281" s="138" t="s">
        <v>343</v>
      </c>
      <c r="H281" s="139">
        <v>28.196999999999999</v>
      </c>
      <c r="I281" s="140"/>
      <c r="J281" s="141">
        <f>ROUND(I281*H281,0)</f>
        <v>0</v>
      </c>
      <c r="K281" s="137" t="s">
        <v>264</v>
      </c>
      <c r="L281" s="32"/>
      <c r="M281" s="142" t="s">
        <v>1</v>
      </c>
      <c r="N281" s="143" t="s">
        <v>42</v>
      </c>
      <c r="P281" s="144">
        <f>O281*H281</f>
        <v>0</v>
      </c>
      <c r="Q281" s="144">
        <v>4.0000000000000001E-3</v>
      </c>
      <c r="R281" s="144">
        <f>Q281*H281</f>
        <v>0.112788</v>
      </c>
      <c r="S281" s="144">
        <v>0</v>
      </c>
      <c r="T281" s="145">
        <f>S281*H281</f>
        <v>0</v>
      </c>
      <c r="AR281" s="146" t="s">
        <v>91</v>
      </c>
      <c r="AT281" s="146" t="s">
        <v>260</v>
      </c>
      <c r="AU281" s="146" t="s">
        <v>85</v>
      </c>
      <c r="AY281" s="17" t="s">
        <v>258</v>
      </c>
      <c r="BE281" s="147">
        <f>IF(N281="základní",J281,0)</f>
        <v>0</v>
      </c>
      <c r="BF281" s="147">
        <f>IF(N281="snížená",J281,0)</f>
        <v>0</v>
      </c>
      <c r="BG281" s="147">
        <f>IF(N281="zákl. přenesená",J281,0)</f>
        <v>0</v>
      </c>
      <c r="BH281" s="147">
        <f>IF(N281="sníž. přenesená",J281,0)</f>
        <v>0</v>
      </c>
      <c r="BI281" s="147">
        <f>IF(N281="nulová",J281,0)</f>
        <v>0</v>
      </c>
      <c r="BJ281" s="17" t="s">
        <v>8</v>
      </c>
      <c r="BK281" s="147">
        <f>ROUND(I281*H281,0)</f>
        <v>0</v>
      </c>
      <c r="BL281" s="17" t="s">
        <v>91</v>
      </c>
      <c r="BM281" s="146" t="s">
        <v>475</v>
      </c>
    </row>
    <row r="282" spans="2:65" s="12" customFormat="1">
      <c r="B282" s="148"/>
      <c r="D282" s="149" t="s">
        <v>266</v>
      </c>
      <c r="E282" s="150" t="s">
        <v>1</v>
      </c>
      <c r="F282" s="151" t="s">
        <v>119</v>
      </c>
      <c r="H282" s="152">
        <v>28.196999999999999</v>
      </c>
      <c r="I282" s="153"/>
      <c r="L282" s="148"/>
      <c r="M282" s="154"/>
      <c r="T282" s="155"/>
      <c r="AT282" s="150" t="s">
        <v>266</v>
      </c>
      <c r="AU282" s="150" t="s">
        <v>85</v>
      </c>
      <c r="AV282" s="12" t="s">
        <v>85</v>
      </c>
      <c r="AW282" s="12" t="s">
        <v>33</v>
      </c>
      <c r="AX282" s="12" t="s">
        <v>8</v>
      </c>
      <c r="AY282" s="150" t="s">
        <v>258</v>
      </c>
    </row>
    <row r="283" spans="2:65" s="1" customFormat="1" ht="16.5" customHeight="1">
      <c r="B283" s="134"/>
      <c r="C283" s="135" t="s">
        <v>476</v>
      </c>
      <c r="D283" s="135" t="s">
        <v>260</v>
      </c>
      <c r="E283" s="136" t="s">
        <v>477</v>
      </c>
      <c r="F283" s="137" t="s">
        <v>478</v>
      </c>
      <c r="G283" s="138" t="s">
        <v>343</v>
      </c>
      <c r="H283" s="139">
        <v>316.64299999999997</v>
      </c>
      <c r="I283" s="140"/>
      <c r="J283" s="141">
        <f>ROUND(I283*H283,0)</f>
        <v>0</v>
      </c>
      <c r="K283" s="137" t="s">
        <v>264</v>
      </c>
      <c r="L283" s="32"/>
      <c r="M283" s="142" t="s">
        <v>1</v>
      </c>
      <c r="N283" s="143" t="s">
        <v>42</v>
      </c>
      <c r="P283" s="144">
        <f>O283*H283</f>
        <v>0</v>
      </c>
      <c r="Q283" s="144">
        <v>6.4999999999999997E-3</v>
      </c>
      <c r="R283" s="144">
        <f>Q283*H283</f>
        <v>2.0581794999999996</v>
      </c>
      <c r="S283" s="144">
        <v>0</v>
      </c>
      <c r="T283" s="145">
        <f>S283*H283</f>
        <v>0</v>
      </c>
      <c r="AR283" s="146" t="s">
        <v>91</v>
      </c>
      <c r="AT283" s="146" t="s">
        <v>260</v>
      </c>
      <c r="AU283" s="146" t="s">
        <v>85</v>
      </c>
      <c r="AY283" s="17" t="s">
        <v>258</v>
      </c>
      <c r="BE283" s="147">
        <f>IF(N283="základní",J283,0)</f>
        <v>0</v>
      </c>
      <c r="BF283" s="147">
        <f>IF(N283="snížená",J283,0)</f>
        <v>0</v>
      </c>
      <c r="BG283" s="147">
        <f>IF(N283="zákl. přenesená",J283,0)</f>
        <v>0</v>
      </c>
      <c r="BH283" s="147">
        <f>IF(N283="sníž. přenesená",J283,0)</f>
        <v>0</v>
      </c>
      <c r="BI283" s="147">
        <f>IF(N283="nulová",J283,0)</f>
        <v>0</v>
      </c>
      <c r="BJ283" s="17" t="s">
        <v>8</v>
      </c>
      <c r="BK283" s="147">
        <f>ROUND(I283*H283,0)</f>
        <v>0</v>
      </c>
      <c r="BL283" s="17" t="s">
        <v>91</v>
      </c>
      <c r="BM283" s="146" t="s">
        <v>479</v>
      </c>
    </row>
    <row r="284" spans="2:65" s="12" customFormat="1">
      <c r="B284" s="148"/>
      <c r="D284" s="149" t="s">
        <v>266</v>
      </c>
      <c r="E284" s="150" t="s">
        <v>1</v>
      </c>
      <c r="F284" s="151" t="s">
        <v>480</v>
      </c>
      <c r="H284" s="152">
        <v>45.36</v>
      </c>
      <c r="I284" s="153"/>
      <c r="L284" s="148"/>
      <c r="M284" s="154"/>
      <c r="T284" s="155"/>
      <c r="AT284" s="150" t="s">
        <v>266</v>
      </c>
      <c r="AU284" s="150" t="s">
        <v>85</v>
      </c>
      <c r="AV284" s="12" t="s">
        <v>85</v>
      </c>
      <c r="AW284" s="12" t="s">
        <v>33</v>
      </c>
      <c r="AX284" s="12" t="s">
        <v>77</v>
      </c>
      <c r="AY284" s="150" t="s">
        <v>258</v>
      </c>
    </row>
    <row r="285" spans="2:65" s="12" customFormat="1">
      <c r="B285" s="148"/>
      <c r="D285" s="149" t="s">
        <v>266</v>
      </c>
      <c r="E285" s="150" t="s">
        <v>1</v>
      </c>
      <c r="F285" s="151" t="s">
        <v>481</v>
      </c>
      <c r="H285" s="152">
        <v>59.64</v>
      </c>
      <c r="I285" s="153"/>
      <c r="L285" s="148"/>
      <c r="M285" s="154"/>
      <c r="T285" s="155"/>
      <c r="AT285" s="150" t="s">
        <v>266</v>
      </c>
      <c r="AU285" s="150" t="s">
        <v>85</v>
      </c>
      <c r="AV285" s="12" t="s">
        <v>85</v>
      </c>
      <c r="AW285" s="12" t="s">
        <v>33</v>
      </c>
      <c r="AX285" s="12" t="s">
        <v>77</v>
      </c>
      <c r="AY285" s="150" t="s">
        <v>258</v>
      </c>
    </row>
    <row r="286" spans="2:65" s="13" customFormat="1">
      <c r="B286" s="156"/>
      <c r="D286" s="149" t="s">
        <v>266</v>
      </c>
      <c r="E286" s="157" t="s">
        <v>1</v>
      </c>
      <c r="F286" s="158" t="s">
        <v>482</v>
      </c>
      <c r="H286" s="159">
        <v>105</v>
      </c>
      <c r="I286" s="160"/>
      <c r="L286" s="156"/>
      <c r="M286" s="161"/>
      <c r="T286" s="162"/>
      <c r="AT286" s="157" t="s">
        <v>266</v>
      </c>
      <c r="AU286" s="157" t="s">
        <v>85</v>
      </c>
      <c r="AV286" s="13" t="s">
        <v>88</v>
      </c>
      <c r="AW286" s="13" t="s">
        <v>33</v>
      </c>
      <c r="AX286" s="13" t="s">
        <v>77</v>
      </c>
      <c r="AY286" s="157" t="s">
        <v>258</v>
      </c>
    </row>
    <row r="287" spans="2:65" s="12" customFormat="1">
      <c r="B287" s="148"/>
      <c r="D287" s="149" t="s">
        <v>266</v>
      </c>
      <c r="E287" s="150" t="s">
        <v>1</v>
      </c>
      <c r="F287" s="151" t="s">
        <v>483</v>
      </c>
      <c r="H287" s="152">
        <v>14.58</v>
      </c>
      <c r="I287" s="153"/>
      <c r="L287" s="148"/>
      <c r="M287" s="154"/>
      <c r="T287" s="155"/>
      <c r="AT287" s="150" t="s">
        <v>266</v>
      </c>
      <c r="AU287" s="150" t="s">
        <v>85</v>
      </c>
      <c r="AV287" s="12" t="s">
        <v>85</v>
      </c>
      <c r="AW287" s="12" t="s">
        <v>33</v>
      </c>
      <c r="AX287" s="12" t="s">
        <v>77</v>
      </c>
      <c r="AY287" s="150" t="s">
        <v>258</v>
      </c>
    </row>
    <row r="288" spans="2:65" s="12" customFormat="1">
      <c r="B288" s="148"/>
      <c r="D288" s="149" t="s">
        <v>266</v>
      </c>
      <c r="E288" s="150" t="s">
        <v>1</v>
      </c>
      <c r="F288" s="151" t="s">
        <v>484</v>
      </c>
      <c r="H288" s="152">
        <v>12.42</v>
      </c>
      <c r="I288" s="153"/>
      <c r="L288" s="148"/>
      <c r="M288" s="154"/>
      <c r="T288" s="155"/>
      <c r="AT288" s="150" t="s">
        <v>266</v>
      </c>
      <c r="AU288" s="150" t="s">
        <v>85</v>
      </c>
      <c r="AV288" s="12" t="s">
        <v>85</v>
      </c>
      <c r="AW288" s="12" t="s">
        <v>33</v>
      </c>
      <c r="AX288" s="12" t="s">
        <v>77</v>
      </c>
      <c r="AY288" s="150" t="s">
        <v>258</v>
      </c>
    </row>
    <row r="289" spans="2:65" s="12" customFormat="1">
      <c r="B289" s="148"/>
      <c r="D289" s="149" t="s">
        <v>266</v>
      </c>
      <c r="E289" s="150" t="s">
        <v>1</v>
      </c>
      <c r="F289" s="151" t="s">
        <v>485</v>
      </c>
      <c r="H289" s="152">
        <v>19.481000000000002</v>
      </c>
      <c r="I289" s="153"/>
      <c r="L289" s="148"/>
      <c r="M289" s="154"/>
      <c r="T289" s="155"/>
      <c r="AT289" s="150" t="s">
        <v>266</v>
      </c>
      <c r="AU289" s="150" t="s">
        <v>85</v>
      </c>
      <c r="AV289" s="12" t="s">
        <v>85</v>
      </c>
      <c r="AW289" s="12" t="s">
        <v>33</v>
      </c>
      <c r="AX289" s="12" t="s">
        <v>77</v>
      </c>
      <c r="AY289" s="150" t="s">
        <v>258</v>
      </c>
    </row>
    <row r="290" spans="2:65" s="12" customFormat="1">
      <c r="B290" s="148"/>
      <c r="D290" s="149" t="s">
        <v>266</v>
      </c>
      <c r="E290" s="150" t="s">
        <v>1</v>
      </c>
      <c r="F290" s="151" t="s">
        <v>486</v>
      </c>
      <c r="H290" s="152">
        <v>41.201999999999998</v>
      </c>
      <c r="I290" s="153"/>
      <c r="L290" s="148"/>
      <c r="M290" s="154"/>
      <c r="T290" s="155"/>
      <c r="AT290" s="150" t="s">
        <v>266</v>
      </c>
      <c r="AU290" s="150" t="s">
        <v>85</v>
      </c>
      <c r="AV290" s="12" t="s">
        <v>85</v>
      </c>
      <c r="AW290" s="12" t="s">
        <v>33</v>
      </c>
      <c r="AX290" s="12" t="s">
        <v>77</v>
      </c>
      <c r="AY290" s="150" t="s">
        <v>258</v>
      </c>
    </row>
    <row r="291" spans="2:65" s="12" customFormat="1">
      <c r="B291" s="148"/>
      <c r="D291" s="149" t="s">
        <v>266</v>
      </c>
      <c r="E291" s="150" t="s">
        <v>1</v>
      </c>
      <c r="F291" s="151" t="s">
        <v>487</v>
      </c>
      <c r="H291" s="152">
        <v>43.2</v>
      </c>
      <c r="I291" s="153"/>
      <c r="L291" s="148"/>
      <c r="M291" s="154"/>
      <c r="T291" s="155"/>
      <c r="AT291" s="150" t="s">
        <v>266</v>
      </c>
      <c r="AU291" s="150" t="s">
        <v>85</v>
      </c>
      <c r="AV291" s="12" t="s">
        <v>85</v>
      </c>
      <c r="AW291" s="12" t="s">
        <v>33</v>
      </c>
      <c r="AX291" s="12" t="s">
        <v>77</v>
      </c>
      <c r="AY291" s="150" t="s">
        <v>258</v>
      </c>
    </row>
    <row r="292" spans="2:65" s="12" customFormat="1">
      <c r="B292" s="148"/>
      <c r="D292" s="149" t="s">
        <v>266</v>
      </c>
      <c r="E292" s="150" t="s">
        <v>1</v>
      </c>
      <c r="F292" s="151" t="s">
        <v>488</v>
      </c>
      <c r="H292" s="152">
        <v>59.7</v>
      </c>
      <c r="I292" s="153"/>
      <c r="L292" s="148"/>
      <c r="M292" s="154"/>
      <c r="T292" s="155"/>
      <c r="AT292" s="150" t="s">
        <v>266</v>
      </c>
      <c r="AU292" s="150" t="s">
        <v>85</v>
      </c>
      <c r="AV292" s="12" t="s">
        <v>85</v>
      </c>
      <c r="AW292" s="12" t="s">
        <v>33</v>
      </c>
      <c r="AX292" s="12" t="s">
        <v>77</v>
      </c>
      <c r="AY292" s="150" t="s">
        <v>258</v>
      </c>
    </row>
    <row r="293" spans="2:65" s="12" customFormat="1">
      <c r="B293" s="148"/>
      <c r="D293" s="149" t="s">
        <v>266</v>
      </c>
      <c r="E293" s="150" t="s">
        <v>1</v>
      </c>
      <c r="F293" s="151" t="s">
        <v>489</v>
      </c>
      <c r="H293" s="152">
        <v>21.06</v>
      </c>
      <c r="I293" s="153"/>
      <c r="L293" s="148"/>
      <c r="M293" s="154"/>
      <c r="T293" s="155"/>
      <c r="AT293" s="150" t="s">
        <v>266</v>
      </c>
      <c r="AU293" s="150" t="s">
        <v>85</v>
      </c>
      <c r="AV293" s="12" t="s">
        <v>85</v>
      </c>
      <c r="AW293" s="12" t="s">
        <v>33</v>
      </c>
      <c r="AX293" s="12" t="s">
        <v>77</v>
      </c>
      <c r="AY293" s="150" t="s">
        <v>258</v>
      </c>
    </row>
    <row r="294" spans="2:65" s="13" customFormat="1">
      <c r="B294" s="156"/>
      <c r="D294" s="149" t="s">
        <v>266</v>
      </c>
      <c r="E294" s="157" t="s">
        <v>1</v>
      </c>
      <c r="F294" s="158" t="s">
        <v>490</v>
      </c>
      <c r="H294" s="159">
        <v>211.643</v>
      </c>
      <c r="I294" s="160"/>
      <c r="L294" s="156"/>
      <c r="M294" s="161"/>
      <c r="T294" s="162"/>
      <c r="AT294" s="157" t="s">
        <v>266</v>
      </c>
      <c r="AU294" s="157" t="s">
        <v>85</v>
      </c>
      <c r="AV294" s="13" t="s">
        <v>88</v>
      </c>
      <c r="AW294" s="13" t="s">
        <v>33</v>
      </c>
      <c r="AX294" s="13" t="s">
        <v>77</v>
      </c>
      <c r="AY294" s="157" t="s">
        <v>258</v>
      </c>
    </row>
    <row r="295" spans="2:65" s="14" customFormat="1">
      <c r="B295" s="163"/>
      <c r="D295" s="149" t="s">
        <v>266</v>
      </c>
      <c r="E295" s="164" t="s">
        <v>122</v>
      </c>
      <c r="F295" s="165" t="s">
        <v>364</v>
      </c>
      <c r="H295" s="166">
        <v>316.64299999999997</v>
      </c>
      <c r="I295" s="167"/>
      <c r="L295" s="163"/>
      <c r="M295" s="168"/>
      <c r="T295" s="169"/>
      <c r="AT295" s="164" t="s">
        <v>266</v>
      </c>
      <c r="AU295" s="164" t="s">
        <v>85</v>
      </c>
      <c r="AV295" s="14" t="s">
        <v>91</v>
      </c>
      <c r="AW295" s="14" t="s">
        <v>33</v>
      </c>
      <c r="AX295" s="14" t="s">
        <v>8</v>
      </c>
      <c r="AY295" s="164" t="s">
        <v>258</v>
      </c>
    </row>
    <row r="296" spans="2:65" s="1" customFormat="1" ht="24.2" customHeight="1">
      <c r="B296" s="134"/>
      <c r="C296" s="135" t="s">
        <v>491</v>
      </c>
      <c r="D296" s="135" t="s">
        <v>260</v>
      </c>
      <c r="E296" s="136" t="s">
        <v>492</v>
      </c>
      <c r="F296" s="137" t="s">
        <v>493</v>
      </c>
      <c r="G296" s="138" t="s">
        <v>343</v>
      </c>
      <c r="H296" s="139">
        <v>316.64299999999997</v>
      </c>
      <c r="I296" s="140"/>
      <c r="J296" s="141">
        <f>ROUND(I296*H296,0)</f>
        <v>0</v>
      </c>
      <c r="K296" s="137" t="s">
        <v>264</v>
      </c>
      <c r="L296" s="32"/>
      <c r="M296" s="142" t="s">
        <v>1</v>
      </c>
      <c r="N296" s="143" t="s">
        <v>42</v>
      </c>
      <c r="P296" s="144">
        <f>O296*H296</f>
        <v>0</v>
      </c>
      <c r="Q296" s="144">
        <v>1.47E-2</v>
      </c>
      <c r="R296" s="144">
        <f>Q296*H296</f>
        <v>4.6546520999999998</v>
      </c>
      <c r="S296" s="144">
        <v>0</v>
      </c>
      <c r="T296" s="145">
        <f>S296*H296</f>
        <v>0</v>
      </c>
      <c r="AR296" s="146" t="s">
        <v>91</v>
      </c>
      <c r="AT296" s="146" t="s">
        <v>260</v>
      </c>
      <c r="AU296" s="146" t="s">
        <v>85</v>
      </c>
      <c r="AY296" s="17" t="s">
        <v>258</v>
      </c>
      <c r="BE296" s="147">
        <f>IF(N296="základní",J296,0)</f>
        <v>0</v>
      </c>
      <c r="BF296" s="147">
        <f>IF(N296="snížená",J296,0)</f>
        <v>0</v>
      </c>
      <c r="BG296" s="147">
        <f>IF(N296="zákl. přenesená",J296,0)</f>
        <v>0</v>
      </c>
      <c r="BH296" s="147">
        <f>IF(N296="sníž. přenesená",J296,0)</f>
        <v>0</v>
      </c>
      <c r="BI296" s="147">
        <f>IF(N296="nulová",J296,0)</f>
        <v>0</v>
      </c>
      <c r="BJ296" s="17" t="s">
        <v>8</v>
      </c>
      <c r="BK296" s="147">
        <f>ROUND(I296*H296,0)</f>
        <v>0</v>
      </c>
      <c r="BL296" s="17" t="s">
        <v>91</v>
      </c>
      <c r="BM296" s="146" t="s">
        <v>494</v>
      </c>
    </row>
    <row r="297" spans="2:65" s="12" customFormat="1">
      <c r="B297" s="148"/>
      <c r="D297" s="149" t="s">
        <v>266</v>
      </c>
      <c r="E297" s="150" t="s">
        <v>1</v>
      </c>
      <c r="F297" s="151" t="s">
        <v>122</v>
      </c>
      <c r="H297" s="152">
        <v>316.64299999999997</v>
      </c>
      <c r="I297" s="153"/>
      <c r="L297" s="148"/>
      <c r="M297" s="154"/>
      <c r="T297" s="155"/>
      <c r="AT297" s="150" t="s">
        <v>266</v>
      </c>
      <c r="AU297" s="150" t="s">
        <v>85</v>
      </c>
      <c r="AV297" s="12" t="s">
        <v>85</v>
      </c>
      <c r="AW297" s="12" t="s">
        <v>33</v>
      </c>
      <c r="AX297" s="12" t="s">
        <v>8</v>
      </c>
      <c r="AY297" s="150" t="s">
        <v>258</v>
      </c>
    </row>
    <row r="298" spans="2:65" s="1" customFormat="1" ht="24.2" customHeight="1">
      <c r="B298" s="134"/>
      <c r="C298" s="135" t="s">
        <v>495</v>
      </c>
      <c r="D298" s="135" t="s">
        <v>260</v>
      </c>
      <c r="E298" s="136" t="s">
        <v>496</v>
      </c>
      <c r="F298" s="137" t="s">
        <v>497</v>
      </c>
      <c r="G298" s="138" t="s">
        <v>343</v>
      </c>
      <c r="H298" s="139">
        <v>316.64299999999997</v>
      </c>
      <c r="I298" s="140"/>
      <c r="J298" s="141">
        <f>ROUND(I298*H298,0)</f>
        <v>0</v>
      </c>
      <c r="K298" s="137" t="s">
        <v>264</v>
      </c>
      <c r="L298" s="32"/>
      <c r="M298" s="142" t="s">
        <v>1</v>
      </c>
      <c r="N298" s="143" t="s">
        <v>42</v>
      </c>
      <c r="P298" s="144">
        <f>O298*H298</f>
        <v>0</v>
      </c>
      <c r="Q298" s="144">
        <v>7.3499999999999998E-3</v>
      </c>
      <c r="R298" s="144">
        <f>Q298*H298</f>
        <v>2.3273260499999999</v>
      </c>
      <c r="S298" s="144">
        <v>0</v>
      </c>
      <c r="T298" s="145">
        <f>S298*H298</f>
        <v>0</v>
      </c>
      <c r="AR298" s="146" t="s">
        <v>91</v>
      </c>
      <c r="AT298" s="146" t="s">
        <v>260</v>
      </c>
      <c r="AU298" s="146" t="s">
        <v>85</v>
      </c>
      <c r="AY298" s="17" t="s">
        <v>258</v>
      </c>
      <c r="BE298" s="147">
        <f>IF(N298="základní",J298,0)</f>
        <v>0</v>
      </c>
      <c r="BF298" s="147">
        <f>IF(N298="snížená",J298,0)</f>
        <v>0</v>
      </c>
      <c r="BG298" s="147">
        <f>IF(N298="zákl. přenesená",J298,0)</f>
        <v>0</v>
      </c>
      <c r="BH298" s="147">
        <f>IF(N298="sníž. přenesená",J298,0)</f>
        <v>0</v>
      </c>
      <c r="BI298" s="147">
        <f>IF(N298="nulová",J298,0)</f>
        <v>0</v>
      </c>
      <c r="BJ298" s="17" t="s">
        <v>8</v>
      </c>
      <c r="BK298" s="147">
        <f>ROUND(I298*H298,0)</f>
        <v>0</v>
      </c>
      <c r="BL298" s="17" t="s">
        <v>91</v>
      </c>
      <c r="BM298" s="146" t="s">
        <v>498</v>
      </c>
    </row>
    <row r="299" spans="2:65" s="12" customFormat="1">
      <c r="B299" s="148"/>
      <c r="D299" s="149" t="s">
        <v>266</v>
      </c>
      <c r="E299" s="150" t="s">
        <v>1</v>
      </c>
      <c r="F299" s="151" t="s">
        <v>122</v>
      </c>
      <c r="H299" s="152">
        <v>316.64299999999997</v>
      </c>
      <c r="I299" s="153"/>
      <c r="L299" s="148"/>
      <c r="M299" s="154"/>
      <c r="T299" s="155"/>
      <c r="AT299" s="150" t="s">
        <v>266</v>
      </c>
      <c r="AU299" s="150" t="s">
        <v>85</v>
      </c>
      <c r="AV299" s="12" t="s">
        <v>85</v>
      </c>
      <c r="AW299" s="12" t="s">
        <v>33</v>
      </c>
      <c r="AX299" s="12" t="s">
        <v>8</v>
      </c>
      <c r="AY299" s="150" t="s">
        <v>258</v>
      </c>
    </row>
    <row r="300" spans="2:65" s="1" customFormat="1" ht="24.2" customHeight="1">
      <c r="B300" s="134"/>
      <c r="C300" s="135" t="s">
        <v>499</v>
      </c>
      <c r="D300" s="135" t="s">
        <v>260</v>
      </c>
      <c r="E300" s="136" t="s">
        <v>500</v>
      </c>
      <c r="F300" s="137" t="s">
        <v>501</v>
      </c>
      <c r="G300" s="138" t="s">
        <v>343</v>
      </c>
      <c r="H300" s="139">
        <v>316.64299999999997</v>
      </c>
      <c r="I300" s="140"/>
      <c r="J300" s="141">
        <f>ROUND(I300*H300,0)</f>
        <v>0</v>
      </c>
      <c r="K300" s="137" t="s">
        <v>264</v>
      </c>
      <c r="L300" s="32"/>
      <c r="M300" s="142" t="s">
        <v>1</v>
      </c>
      <c r="N300" s="143" t="s">
        <v>42</v>
      </c>
      <c r="P300" s="144">
        <f>O300*H300</f>
        <v>0</v>
      </c>
      <c r="Q300" s="144">
        <v>4.0000000000000001E-3</v>
      </c>
      <c r="R300" s="144">
        <f>Q300*H300</f>
        <v>1.2665719999999998</v>
      </c>
      <c r="S300" s="144">
        <v>0</v>
      </c>
      <c r="T300" s="145">
        <f>S300*H300</f>
        <v>0</v>
      </c>
      <c r="AR300" s="146" t="s">
        <v>91</v>
      </c>
      <c r="AT300" s="146" t="s">
        <v>260</v>
      </c>
      <c r="AU300" s="146" t="s">
        <v>85</v>
      </c>
      <c r="AY300" s="17" t="s">
        <v>258</v>
      </c>
      <c r="BE300" s="147">
        <f>IF(N300="základní",J300,0)</f>
        <v>0</v>
      </c>
      <c r="BF300" s="147">
        <f>IF(N300="snížená",J300,0)</f>
        <v>0</v>
      </c>
      <c r="BG300" s="147">
        <f>IF(N300="zákl. přenesená",J300,0)</f>
        <v>0</v>
      </c>
      <c r="BH300" s="147">
        <f>IF(N300="sníž. přenesená",J300,0)</f>
        <v>0</v>
      </c>
      <c r="BI300" s="147">
        <f>IF(N300="nulová",J300,0)</f>
        <v>0</v>
      </c>
      <c r="BJ300" s="17" t="s">
        <v>8</v>
      </c>
      <c r="BK300" s="147">
        <f>ROUND(I300*H300,0)</f>
        <v>0</v>
      </c>
      <c r="BL300" s="17" t="s">
        <v>91</v>
      </c>
      <c r="BM300" s="146" t="s">
        <v>502</v>
      </c>
    </row>
    <row r="301" spans="2:65" s="12" customFormat="1">
      <c r="B301" s="148"/>
      <c r="D301" s="149" t="s">
        <v>266</v>
      </c>
      <c r="E301" s="150" t="s">
        <v>1</v>
      </c>
      <c r="F301" s="151" t="s">
        <v>122</v>
      </c>
      <c r="H301" s="152">
        <v>316.64299999999997</v>
      </c>
      <c r="I301" s="153"/>
      <c r="L301" s="148"/>
      <c r="M301" s="154"/>
      <c r="T301" s="155"/>
      <c r="AT301" s="150" t="s">
        <v>266</v>
      </c>
      <c r="AU301" s="150" t="s">
        <v>85</v>
      </c>
      <c r="AV301" s="12" t="s">
        <v>85</v>
      </c>
      <c r="AW301" s="12" t="s">
        <v>33</v>
      </c>
      <c r="AX301" s="12" t="s">
        <v>8</v>
      </c>
      <c r="AY301" s="150" t="s">
        <v>258</v>
      </c>
    </row>
    <row r="302" spans="2:65" s="1" customFormat="1" ht="16.5" customHeight="1">
      <c r="B302" s="134"/>
      <c r="C302" s="135" t="s">
        <v>503</v>
      </c>
      <c r="D302" s="135" t="s">
        <v>260</v>
      </c>
      <c r="E302" s="136" t="s">
        <v>504</v>
      </c>
      <c r="F302" s="137" t="s">
        <v>505</v>
      </c>
      <c r="G302" s="138" t="s">
        <v>343</v>
      </c>
      <c r="H302" s="139">
        <v>213.536</v>
      </c>
      <c r="I302" s="140"/>
      <c r="J302" s="141">
        <f>ROUND(I302*H302,0)</f>
        <v>0</v>
      </c>
      <c r="K302" s="137" t="s">
        <v>264</v>
      </c>
      <c r="L302" s="32"/>
      <c r="M302" s="142" t="s">
        <v>1</v>
      </c>
      <c r="N302" s="143" t="s">
        <v>42</v>
      </c>
      <c r="P302" s="144">
        <f>O302*H302</f>
        <v>0</v>
      </c>
      <c r="Q302" s="144">
        <v>1E-3</v>
      </c>
      <c r="R302" s="144">
        <f>Q302*H302</f>
        <v>0.213536</v>
      </c>
      <c r="S302" s="144">
        <v>0</v>
      </c>
      <c r="T302" s="145">
        <f>S302*H302</f>
        <v>0</v>
      </c>
      <c r="AR302" s="146" t="s">
        <v>91</v>
      </c>
      <c r="AT302" s="146" t="s">
        <v>260</v>
      </c>
      <c r="AU302" s="146" t="s">
        <v>85</v>
      </c>
      <c r="AY302" s="17" t="s">
        <v>258</v>
      </c>
      <c r="BE302" s="147">
        <f>IF(N302="základní",J302,0)</f>
        <v>0</v>
      </c>
      <c r="BF302" s="147">
        <f>IF(N302="snížená",J302,0)</f>
        <v>0</v>
      </c>
      <c r="BG302" s="147">
        <f>IF(N302="zákl. přenesená",J302,0)</f>
        <v>0</v>
      </c>
      <c r="BH302" s="147">
        <f>IF(N302="sníž. přenesená",J302,0)</f>
        <v>0</v>
      </c>
      <c r="BI302" s="147">
        <f>IF(N302="nulová",J302,0)</f>
        <v>0</v>
      </c>
      <c r="BJ302" s="17" t="s">
        <v>8</v>
      </c>
      <c r="BK302" s="147">
        <f>ROUND(I302*H302,0)</f>
        <v>0</v>
      </c>
      <c r="BL302" s="17" t="s">
        <v>91</v>
      </c>
      <c r="BM302" s="146" t="s">
        <v>506</v>
      </c>
    </row>
    <row r="303" spans="2:65" s="12" customFormat="1">
      <c r="B303" s="148"/>
      <c r="D303" s="149" t="s">
        <v>266</v>
      </c>
      <c r="E303" s="150" t="s">
        <v>1</v>
      </c>
      <c r="F303" s="151" t="s">
        <v>507</v>
      </c>
      <c r="H303" s="152">
        <v>57.564</v>
      </c>
      <c r="I303" s="153"/>
      <c r="L303" s="148"/>
      <c r="M303" s="154"/>
      <c r="T303" s="155"/>
      <c r="AT303" s="150" t="s">
        <v>266</v>
      </c>
      <c r="AU303" s="150" t="s">
        <v>85</v>
      </c>
      <c r="AV303" s="12" t="s">
        <v>85</v>
      </c>
      <c r="AW303" s="12" t="s">
        <v>33</v>
      </c>
      <c r="AX303" s="12" t="s">
        <v>77</v>
      </c>
      <c r="AY303" s="150" t="s">
        <v>258</v>
      </c>
    </row>
    <row r="304" spans="2:65" s="12" customFormat="1">
      <c r="B304" s="148"/>
      <c r="D304" s="149" t="s">
        <v>266</v>
      </c>
      <c r="E304" s="150" t="s">
        <v>1</v>
      </c>
      <c r="F304" s="151" t="s">
        <v>508</v>
      </c>
      <c r="H304" s="152">
        <v>67.8</v>
      </c>
      <c r="I304" s="153"/>
      <c r="L304" s="148"/>
      <c r="M304" s="154"/>
      <c r="T304" s="155"/>
      <c r="AT304" s="150" t="s">
        <v>266</v>
      </c>
      <c r="AU304" s="150" t="s">
        <v>85</v>
      </c>
      <c r="AV304" s="12" t="s">
        <v>85</v>
      </c>
      <c r="AW304" s="12" t="s">
        <v>33</v>
      </c>
      <c r="AX304" s="12" t="s">
        <v>77</v>
      </c>
      <c r="AY304" s="150" t="s">
        <v>258</v>
      </c>
    </row>
    <row r="305" spans="2:65" s="12" customFormat="1">
      <c r="B305" s="148"/>
      <c r="D305" s="149" t="s">
        <v>266</v>
      </c>
      <c r="E305" s="150" t="s">
        <v>1</v>
      </c>
      <c r="F305" s="151" t="s">
        <v>509</v>
      </c>
      <c r="H305" s="152">
        <v>48.276000000000003</v>
      </c>
      <c r="I305" s="153"/>
      <c r="L305" s="148"/>
      <c r="M305" s="154"/>
      <c r="T305" s="155"/>
      <c r="AT305" s="150" t="s">
        <v>266</v>
      </c>
      <c r="AU305" s="150" t="s">
        <v>85</v>
      </c>
      <c r="AV305" s="12" t="s">
        <v>85</v>
      </c>
      <c r="AW305" s="12" t="s">
        <v>33</v>
      </c>
      <c r="AX305" s="12" t="s">
        <v>77</v>
      </c>
      <c r="AY305" s="150" t="s">
        <v>258</v>
      </c>
    </row>
    <row r="306" spans="2:65" s="12" customFormat="1">
      <c r="B306" s="148"/>
      <c r="D306" s="149" t="s">
        <v>266</v>
      </c>
      <c r="E306" s="150" t="s">
        <v>1</v>
      </c>
      <c r="F306" s="151" t="s">
        <v>510</v>
      </c>
      <c r="H306" s="152">
        <v>26.260999999999999</v>
      </c>
      <c r="I306" s="153"/>
      <c r="L306" s="148"/>
      <c r="M306" s="154"/>
      <c r="T306" s="155"/>
      <c r="AT306" s="150" t="s">
        <v>266</v>
      </c>
      <c r="AU306" s="150" t="s">
        <v>85</v>
      </c>
      <c r="AV306" s="12" t="s">
        <v>85</v>
      </c>
      <c r="AW306" s="12" t="s">
        <v>33</v>
      </c>
      <c r="AX306" s="12" t="s">
        <v>77</v>
      </c>
      <c r="AY306" s="150" t="s">
        <v>258</v>
      </c>
    </row>
    <row r="307" spans="2:65" s="12" customFormat="1">
      <c r="B307" s="148"/>
      <c r="D307" s="149" t="s">
        <v>266</v>
      </c>
      <c r="E307" s="150" t="s">
        <v>1</v>
      </c>
      <c r="F307" s="151" t="s">
        <v>511</v>
      </c>
      <c r="H307" s="152">
        <v>13.635</v>
      </c>
      <c r="I307" s="153"/>
      <c r="L307" s="148"/>
      <c r="M307" s="154"/>
      <c r="T307" s="155"/>
      <c r="AT307" s="150" t="s">
        <v>266</v>
      </c>
      <c r="AU307" s="150" t="s">
        <v>85</v>
      </c>
      <c r="AV307" s="12" t="s">
        <v>85</v>
      </c>
      <c r="AW307" s="12" t="s">
        <v>33</v>
      </c>
      <c r="AX307" s="12" t="s">
        <v>77</v>
      </c>
      <c r="AY307" s="150" t="s">
        <v>258</v>
      </c>
    </row>
    <row r="308" spans="2:65" s="13" customFormat="1">
      <c r="B308" s="156"/>
      <c r="D308" s="149" t="s">
        <v>266</v>
      </c>
      <c r="E308" s="157" t="s">
        <v>130</v>
      </c>
      <c r="F308" s="158" t="s">
        <v>272</v>
      </c>
      <c r="H308" s="159">
        <v>213.536</v>
      </c>
      <c r="I308" s="160"/>
      <c r="L308" s="156"/>
      <c r="M308" s="161"/>
      <c r="T308" s="162"/>
      <c r="AT308" s="157" t="s">
        <v>266</v>
      </c>
      <c r="AU308" s="157" t="s">
        <v>85</v>
      </c>
      <c r="AV308" s="13" t="s">
        <v>88</v>
      </c>
      <c r="AW308" s="13" t="s">
        <v>33</v>
      </c>
      <c r="AX308" s="13" t="s">
        <v>8</v>
      </c>
      <c r="AY308" s="157" t="s">
        <v>258</v>
      </c>
    </row>
    <row r="309" spans="2:65" s="1" customFormat="1" ht="21.75" customHeight="1">
      <c r="B309" s="134"/>
      <c r="C309" s="135" t="s">
        <v>512</v>
      </c>
      <c r="D309" s="135" t="s">
        <v>260</v>
      </c>
      <c r="E309" s="136" t="s">
        <v>513</v>
      </c>
      <c r="F309" s="137" t="s">
        <v>514</v>
      </c>
      <c r="G309" s="138" t="s">
        <v>343</v>
      </c>
      <c r="H309" s="139">
        <v>213.536</v>
      </c>
      <c r="I309" s="140"/>
      <c r="J309" s="141">
        <f>ROUND(I309*H309,0)</f>
        <v>0</v>
      </c>
      <c r="K309" s="137" t="s">
        <v>264</v>
      </c>
      <c r="L309" s="32"/>
      <c r="M309" s="142" t="s">
        <v>1</v>
      </c>
      <c r="N309" s="143" t="s">
        <v>42</v>
      </c>
      <c r="P309" s="144">
        <f>O309*H309</f>
        <v>0</v>
      </c>
      <c r="Q309" s="144">
        <v>2E-3</v>
      </c>
      <c r="R309" s="144">
        <f>Q309*H309</f>
        <v>0.42707200000000001</v>
      </c>
      <c r="S309" s="144">
        <v>0</v>
      </c>
      <c r="T309" s="145">
        <f>S309*H309</f>
        <v>0</v>
      </c>
      <c r="AR309" s="146" t="s">
        <v>91</v>
      </c>
      <c r="AT309" s="146" t="s">
        <v>260</v>
      </c>
      <c r="AU309" s="146" t="s">
        <v>85</v>
      </c>
      <c r="AY309" s="17" t="s">
        <v>258</v>
      </c>
      <c r="BE309" s="147">
        <f>IF(N309="základní",J309,0)</f>
        <v>0</v>
      </c>
      <c r="BF309" s="147">
        <f>IF(N309="snížená",J309,0)</f>
        <v>0</v>
      </c>
      <c r="BG309" s="147">
        <f>IF(N309="zákl. přenesená",J309,0)</f>
        <v>0</v>
      </c>
      <c r="BH309" s="147">
        <f>IF(N309="sníž. přenesená",J309,0)</f>
        <v>0</v>
      </c>
      <c r="BI309" s="147">
        <f>IF(N309="nulová",J309,0)</f>
        <v>0</v>
      </c>
      <c r="BJ309" s="17" t="s">
        <v>8</v>
      </c>
      <c r="BK309" s="147">
        <f>ROUND(I309*H309,0)</f>
        <v>0</v>
      </c>
      <c r="BL309" s="17" t="s">
        <v>91</v>
      </c>
      <c r="BM309" s="146" t="s">
        <v>515</v>
      </c>
    </row>
    <row r="310" spans="2:65" s="12" customFormat="1">
      <c r="B310" s="148"/>
      <c r="D310" s="149" t="s">
        <v>266</v>
      </c>
      <c r="E310" s="150" t="s">
        <v>1</v>
      </c>
      <c r="F310" s="151" t="s">
        <v>130</v>
      </c>
      <c r="H310" s="152">
        <v>213.536</v>
      </c>
      <c r="I310" s="153"/>
      <c r="L310" s="148"/>
      <c r="M310" s="154"/>
      <c r="T310" s="155"/>
      <c r="AT310" s="150" t="s">
        <v>266</v>
      </c>
      <c r="AU310" s="150" t="s">
        <v>85</v>
      </c>
      <c r="AV310" s="12" t="s">
        <v>85</v>
      </c>
      <c r="AW310" s="12" t="s">
        <v>33</v>
      </c>
      <c r="AX310" s="12" t="s">
        <v>8</v>
      </c>
      <c r="AY310" s="150" t="s">
        <v>258</v>
      </c>
    </row>
    <row r="311" spans="2:65" s="1" customFormat="1" ht="24.2" customHeight="1">
      <c r="B311" s="134"/>
      <c r="C311" s="135" t="s">
        <v>516</v>
      </c>
      <c r="D311" s="135" t="s">
        <v>260</v>
      </c>
      <c r="E311" s="136" t="s">
        <v>517</v>
      </c>
      <c r="F311" s="137" t="s">
        <v>518</v>
      </c>
      <c r="G311" s="138" t="s">
        <v>343</v>
      </c>
      <c r="H311" s="139">
        <v>213.536</v>
      </c>
      <c r="I311" s="140"/>
      <c r="J311" s="141">
        <f>ROUND(I311*H311,0)</f>
        <v>0</v>
      </c>
      <c r="K311" s="137" t="s">
        <v>264</v>
      </c>
      <c r="L311" s="32"/>
      <c r="M311" s="142" t="s">
        <v>1</v>
      </c>
      <c r="N311" s="143" t="s">
        <v>42</v>
      </c>
      <c r="P311" s="144">
        <f>O311*H311</f>
        <v>0</v>
      </c>
      <c r="Q311" s="144">
        <v>1.7999999999999999E-2</v>
      </c>
      <c r="R311" s="144">
        <f>Q311*H311</f>
        <v>3.843648</v>
      </c>
      <c r="S311" s="144">
        <v>0</v>
      </c>
      <c r="T311" s="145">
        <f>S311*H311</f>
        <v>0</v>
      </c>
      <c r="AR311" s="146" t="s">
        <v>91</v>
      </c>
      <c r="AT311" s="146" t="s">
        <v>260</v>
      </c>
      <c r="AU311" s="146" t="s">
        <v>85</v>
      </c>
      <c r="AY311" s="17" t="s">
        <v>258</v>
      </c>
      <c r="BE311" s="147">
        <f>IF(N311="základní",J311,0)</f>
        <v>0</v>
      </c>
      <c r="BF311" s="147">
        <f>IF(N311="snížená",J311,0)</f>
        <v>0</v>
      </c>
      <c r="BG311" s="147">
        <f>IF(N311="zákl. přenesená",J311,0)</f>
        <v>0</v>
      </c>
      <c r="BH311" s="147">
        <f>IF(N311="sníž. přenesená",J311,0)</f>
        <v>0</v>
      </c>
      <c r="BI311" s="147">
        <f>IF(N311="nulová",J311,0)</f>
        <v>0</v>
      </c>
      <c r="BJ311" s="17" t="s">
        <v>8</v>
      </c>
      <c r="BK311" s="147">
        <f>ROUND(I311*H311,0)</f>
        <v>0</v>
      </c>
      <c r="BL311" s="17" t="s">
        <v>91</v>
      </c>
      <c r="BM311" s="146" t="s">
        <v>519</v>
      </c>
    </row>
    <row r="312" spans="2:65" s="12" customFormat="1">
      <c r="B312" s="148"/>
      <c r="D312" s="149" t="s">
        <v>266</v>
      </c>
      <c r="E312" s="150" t="s">
        <v>1</v>
      </c>
      <c r="F312" s="151" t="s">
        <v>130</v>
      </c>
      <c r="H312" s="152">
        <v>213.536</v>
      </c>
      <c r="I312" s="153"/>
      <c r="L312" s="148"/>
      <c r="M312" s="154"/>
      <c r="T312" s="155"/>
      <c r="AT312" s="150" t="s">
        <v>266</v>
      </c>
      <c r="AU312" s="150" t="s">
        <v>85</v>
      </c>
      <c r="AV312" s="12" t="s">
        <v>85</v>
      </c>
      <c r="AW312" s="12" t="s">
        <v>33</v>
      </c>
      <c r="AX312" s="12" t="s">
        <v>8</v>
      </c>
      <c r="AY312" s="150" t="s">
        <v>258</v>
      </c>
    </row>
    <row r="313" spans="2:65" s="1" customFormat="1" ht="24.2" customHeight="1">
      <c r="B313" s="134"/>
      <c r="C313" s="135" t="s">
        <v>520</v>
      </c>
      <c r="D313" s="135" t="s">
        <v>260</v>
      </c>
      <c r="E313" s="136" t="s">
        <v>521</v>
      </c>
      <c r="F313" s="137" t="s">
        <v>522</v>
      </c>
      <c r="G313" s="138" t="s">
        <v>343</v>
      </c>
      <c r="H313" s="139">
        <v>213.536</v>
      </c>
      <c r="I313" s="140"/>
      <c r="J313" s="141">
        <f>ROUND(I313*H313,0)</f>
        <v>0</v>
      </c>
      <c r="K313" s="137" t="s">
        <v>264</v>
      </c>
      <c r="L313" s="32"/>
      <c r="M313" s="142" t="s">
        <v>1</v>
      </c>
      <c r="N313" s="143" t="s">
        <v>42</v>
      </c>
      <c r="P313" s="144">
        <f>O313*H313</f>
        <v>0</v>
      </c>
      <c r="Q313" s="144">
        <v>8.5000000000000006E-3</v>
      </c>
      <c r="R313" s="144">
        <f>Q313*H313</f>
        <v>1.8150560000000002</v>
      </c>
      <c r="S313" s="144">
        <v>0</v>
      </c>
      <c r="T313" s="145">
        <f>S313*H313</f>
        <v>0</v>
      </c>
      <c r="AR313" s="146" t="s">
        <v>91</v>
      </c>
      <c r="AT313" s="146" t="s">
        <v>260</v>
      </c>
      <c r="AU313" s="146" t="s">
        <v>85</v>
      </c>
      <c r="AY313" s="17" t="s">
        <v>258</v>
      </c>
      <c r="BE313" s="147">
        <f>IF(N313="základní",J313,0)</f>
        <v>0</v>
      </c>
      <c r="BF313" s="147">
        <f>IF(N313="snížená",J313,0)</f>
        <v>0</v>
      </c>
      <c r="BG313" s="147">
        <f>IF(N313="zákl. přenesená",J313,0)</f>
        <v>0</v>
      </c>
      <c r="BH313" s="147">
        <f>IF(N313="sníž. přenesená",J313,0)</f>
        <v>0</v>
      </c>
      <c r="BI313" s="147">
        <f>IF(N313="nulová",J313,0)</f>
        <v>0</v>
      </c>
      <c r="BJ313" s="17" t="s">
        <v>8</v>
      </c>
      <c r="BK313" s="147">
        <f>ROUND(I313*H313,0)</f>
        <v>0</v>
      </c>
      <c r="BL313" s="17" t="s">
        <v>91</v>
      </c>
      <c r="BM313" s="146" t="s">
        <v>523</v>
      </c>
    </row>
    <row r="314" spans="2:65" s="12" customFormat="1">
      <c r="B314" s="148"/>
      <c r="D314" s="149" t="s">
        <v>266</v>
      </c>
      <c r="E314" s="150" t="s">
        <v>1</v>
      </c>
      <c r="F314" s="151" t="s">
        <v>130</v>
      </c>
      <c r="H314" s="152">
        <v>213.536</v>
      </c>
      <c r="I314" s="153"/>
      <c r="L314" s="148"/>
      <c r="M314" s="154"/>
      <c r="T314" s="155"/>
      <c r="AT314" s="150" t="s">
        <v>266</v>
      </c>
      <c r="AU314" s="150" t="s">
        <v>85</v>
      </c>
      <c r="AV314" s="12" t="s">
        <v>85</v>
      </c>
      <c r="AW314" s="12" t="s">
        <v>33</v>
      </c>
      <c r="AX314" s="12" t="s">
        <v>8</v>
      </c>
      <c r="AY314" s="150" t="s">
        <v>258</v>
      </c>
    </row>
    <row r="315" spans="2:65" s="1" customFormat="1" ht="24.2" customHeight="1">
      <c r="B315" s="134"/>
      <c r="C315" s="135" t="s">
        <v>524</v>
      </c>
      <c r="D315" s="135" t="s">
        <v>260</v>
      </c>
      <c r="E315" s="136" t="s">
        <v>525</v>
      </c>
      <c r="F315" s="137" t="s">
        <v>526</v>
      </c>
      <c r="G315" s="138" t="s">
        <v>343</v>
      </c>
      <c r="H315" s="139">
        <v>213.536</v>
      </c>
      <c r="I315" s="140"/>
      <c r="J315" s="141">
        <f>ROUND(I315*H315,0)</f>
        <v>0</v>
      </c>
      <c r="K315" s="137" t="s">
        <v>264</v>
      </c>
      <c r="L315" s="32"/>
      <c r="M315" s="142" t="s">
        <v>1</v>
      </c>
      <c r="N315" s="143" t="s">
        <v>42</v>
      </c>
      <c r="P315" s="144">
        <f>O315*H315</f>
        <v>0</v>
      </c>
      <c r="Q315" s="144">
        <v>5.6249999999999998E-3</v>
      </c>
      <c r="R315" s="144">
        <f>Q315*H315</f>
        <v>1.2011399999999999</v>
      </c>
      <c r="S315" s="144">
        <v>0</v>
      </c>
      <c r="T315" s="145">
        <f>S315*H315</f>
        <v>0</v>
      </c>
      <c r="AR315" s="146" t="s">
        <v>91</v>
      </c>
      <c r="AT315" s="146" t="s">
        <v>260</v>
      </c>
      <c r="AU315" s="146" t="s">
        <v>85</v>
      </c>
      <c r="AY315" s="17" t="s">
        <v>258</v>
      </c>
      <c r="BE315" s="147">
        <f>IF(N315="základní",J315,0)</f>
        <v>0</v>
      </c>
      <c r="BF315" s="147">
        <f>IF(N315="snížená",J315,0)</f>
        <v>0</v>
      </c>
      <c r="BG315" s="147">
        <f>IF(N315="zákl. přenesená",J315,0)</f>
        <v>0</v>
      </c>
      <c r="BH315" s="147">
        <f>IF(N315="sníž. přenesená",J315,0)</f>
        <v>0</v>
      </c>
      <c r="BI315" s="147">
        <f>IF(N315="nulová",J315,0)</f>
        <v>0</v>
      </c>
      <c r="BJ315" s="17" t="s">
        <v>8</v>
      </c>
      <c r="BK315" s="147">
        <f>ROUND(I315*H315,0)</f>
        <v>0</v>
      </c>
      <c r="BL315" s="17" t="s">
        <v>91</v>
      </c>
      <c r="BM315" s="146" t="s">
        <v>527</v>
      </c>
    </row>
    <row r="316" spans="2:65" s="12" customFormat="1">
      <c r="B316" s="148"/>
      <c r="D316" s="149" t="s">
        <v>266</v>
      </c>
      <c r="E316" s="150" t="s">
        <v>1</v>
      </c>
      <c r="F316" s="151" t="s">
        <v>130</v>
      </c>
      <c r="H316" s="152">
        <v>213.536</v>
      </c>
      <c r="I316" s="153"/>
      <c r="L316" s="148"/>
      <c r="M316" s="154"/>
      <c r="T316" s="155"/>
      <c r="AT316" s="150" t="s">
        <v>266</v>
      </c>
      <c r="AU316" s="150" t="s">
        <v>85</v>
      </c>
      <c r="AV316" s="12" t="s">
        <v>85</v>
      </c>
      <c r="AW316" s="12" t="s">
        <v>33</v>
      </c>
      <c r="AX316" s="12" t="s">
        <v>8</v>
      </c>
      <c r="AY316" s="150" t="s">
        <v>258</v>
      </c>
    </row>
    <row r="317" spans="2:65" s="1" customFormat="1" ht="24.2" customHeight="1">
      <c r="B317" s="134"/>
      <c r="C317" s="135" t="s">
        <v>528</v>
      </c>
      <c r="D317" s="135" t="s">
        <v>260</v>
      </c>
      <c r="E317" s="136" t="s">
        <v>529</v>
      </c>
      <c r="F317" s="137" t="s">
        <v>530</v>
      </c>
      <c r="G317" s="138" t="s">
        <v>343</v>
      </c>
      <c r="H317" s="139">
        <v>50</v>
      </c>
      <c r="I317" s="140"/>
      <c r="J317" s="141">
        <f>ROUND(I317*H317,0)</f>
        <v>0</v>
      </c>
      <c r="K317" s="137" t="s">
        <v>264</v>
      </c>
      <c r="L317" s="32"/>
      <c r="M317" s="142" t="s">
        <v>1</v>
      </c>
      <c r="N317" s="143" t="s">
        <v>42</v>
      </c>
      <c r="P317" s="144">
        <f>O317*H317</f>
        <v>0</v>
      </c>
      <c r="Q317" s="144">
        <v>8.0000000000000002E-3</v>
      </c>
      <c r="R317" s="144">
        <f>Q317*H317</f>
        <v>0.4</v>
      </c>
      <c r="S317" s="144">
        <v>0</v>
      </c>
      <c r="T317" s="145">
        <f>S317*H317</f>
        <v>0</v>
      </c>
      <c r="AR317" s="146" t="s">
        <v>91</v>
      </c>
      <c r="AT317" s="146" t="s">
        <v>260</v>
      </c>
      <c r="AU317" s="146" t="s">
        <v>85</v>
      </c>
      <c r="AY317" s="17" t="s">
        <v>258</v>
      </c>
      <c r="BE317" s="147">
        <f>IF(N317="základní",J317,0)</f>
        <v>0</v>
      </c>
      <c r="BF317" s="147">
        <f>IF(N317="snížená",J317,0)</f>
        <v>0</v>
      </c>
      <c r="BG317" s="147">
        <f>IF(N317="zákl. přenesená",J317,0)</f>
        <v>0</v>
      </c>
      <c r="BH317" s="147">
        <f>IF(N317="sníž. přenesená",J317,0)</f>
        <v>0</v>
      </c>
      <c r="BI317" s="147">
        <f>IF(N317="nulová",J317,0)</f>
        <v>0</v>
      </c>
      <c r="BJ317" s="17" t="s">
        <v>8</v>
      </c>
      <c r="BK317" s="147">
        <f>ROUND(I317*H317,0)</f>
        <v>0</v>
      </c>
      <c r="BL317" s="17" t="s">
        <v>91</v>
      </c>
      <c r="BM317" s="146" t="s">
        <v>531</v>
      </c>
    </row>
    <row r="318" spans="2:65" s="12" customFormat="1">
      <c r="B318" s="148"/>
      <c r="D318" s="149" t="s">
        <v>266</v>
      </c>
      <c r="E318" s="150" t="s">
        <v>1</v>
      </c>
      <c r="F318" s="151" t="s">
        <v>532</v>
      </c>
      <c r="H318" s="152">
        <v>21.6</v>
      </c>
      <c r="I318" s="153"/>
      <c r="L318" s="148"/>
      <c r="M318" s="154"/>
      <c r="T318" s="155"/>
      <c r="AT318" s="150" t="s">
        <v>266</v>
      </c>
      <c r="AU318" s="150" t="s">
        <v>85</v>
      </c>
      <c r="AV318" s="12" t="s">
        <v>85</v>
      </c>
      <c r="AW318" s="12" t="s">
        <v>33</v>
      </c>
      <c r="AX318" s="12" t="s">
        <v>77</v>
      </c>
      <c r="AY318" s="150" t="s">
        <v>258</v>
      </c>
    </row>
    <row r="319" spans="2:65" s="12" customFormat="1">
      <c r="B319" s="148"/>
      <c r="D319" s="149" t="s">
        <v>266</v>
      </c>
      <c r="E319" s="150" t="s">
        <v>1</v>
      </c>
      <c r="F319" s="151" t="s">
        <v>533</v>
      </c>
      <c r="H319" s="152">
        <v>28.4</v>
      </c>
      <c r="I319" s="153"/>
      <c r="L319" s="148"/>
      <c r="M319" s="154"/>
      <c r="T319" s="155"/>
      <c r="AT319" s="150" t="s">
        <v>266</v>
      </c>
      <c r="AU319" s="150" t="s">
        <v>85</v>
      </c>
      <c r="AV319" s="12" t="s">
        <v>85</v>
      </c>
      <c r="AW319" s="12" t="s">
        <v>33</v>
      </c>
      <c r="AX319" s="12" t="s">
        <v>77</v>
      </c>
      <c r="AY319" s="150" t="s">
        <v>258</v>
      </c>
    </row>
    <row r="320" spans="2:65" s="13" customFormat="1">
      <c r="B320" s="156"/>
      <c r="D320" s="149" t="s">
        <v>266</v>
      </c>
      <c r="E320" s="157" t="s">
        <v>1</v>
      </c>
      <c r="F320" s="158" t="s">
        <v>534</v>
      </c>
      <c r="H320" s="159">
        <v>50</v>
      </c>
      <c r="I320" s="160"/>
      <c r="L320" s="156"/>
      <c r="M320" s="161"/>
      <c r="T320" s="162"/>
      <c r="AT320" s="157" t="s">
        <v>266</v>
      </c>
      <c r="AU320" s="157" t="s">
        <v>85</v>
      </c>
      <c r="AV320" s="13" t="s">
        <v>88</v>
      </c>
      <c r="AW320" s="13" t="s">
        <v>33</v>
      </c>
      <c r="AX320" s="13" t="s">
        <v>77</v>
      </c>
      <c r="AY320" s="157" t="s">
        <v>258</v>
      </c>
    </row>
    <row r="321" spans="2:65" s="14" customFormat="1">
      <c r="B321" s="163"/>
      <c r="D321" s="149" t="s">
        <v>266</v>
      </c>
      <c r="E321" s="164" t="s">
        <v>133</v>
      </c>
      <c r="F321" s="165" t="s">
        <v>364</v>
      </c>
      <c r="H321" s="166">
        <v>50</v>
      </c>
      <c r="I321" s="167"/>
      <c r="L321" s="163"/>
      <c r="M321" s="168"/>
      <c r="T321" s="169"/>
      <c r="AT321" s="164" t="s">
        <v>266</v>
      </c>
      <c r="AU321" s="164" t="s">
        <v>85</v>
      </c>
      <c r="AV321" s="14" t="s">
        <v>91</v>
      </c>
      <c r="AW321" s="14" t="s">
        <v>33</v>
      </c>
      <c r="AX321" s="14" t="s">
        <v>8</v>
      </c>
      <c r="AY321" s="164" t="s">
        <v>258</v>
      </c>
    </row>
    <row r="322" spans="2:65" s="1" customFormat="1" ht="21.75" customHeight="1">
      <c r="B322" s="134"/>
      <c r="C322" s="135" t="s">
        <v>535</v>
      </c>
      <c r="D322" s="135" t="s">
        <v>260</v>
      </c>
      <c r="E322" s="136" t="s">
        <v>536</v>
      </c>
      <c r="F322" s="137" t="s">
        <v>537</v>
      </c>
      <c r="G322" s="138" t="s">
        <v>343</v>
      </c>
      <c r="H322" s="139">
        <v>50</v>
      </c>
      <c r="I322" s="140"/>
      <c r="J322" s="141">
        <f>ROUND(I322*H322,0)</f>
        <v>0</v>
      </c>
      <c r="K322" s="137" t="s">
        <v>264</v>
      </c>
      <c r="L322" s="32"/>
      <c r="M322" s="142" t="s">
        <v>1</v>
      </c>
      <c r="N322" s="143" t="s">
        <v>42</v>
      </c>
      <c r="P322" s="144">
        <f>O322*H322</f>
        <v>0</v>
      </c>
      <c r="Q322" s="144">
        <v>1.6199999999999999E-2</v>
      </c>
      <c r="R322" s="144">
        <f>Q322*H322</f>
        <v>0.80999999999999994</v>
      </c>
      <c r="S322" s="144">
        <v>0</v>
      </c>
      <c r="T322" s="145">
        <f>S322*H322</f>
        <v>0</v>
      </c>
      <c r="AR322" s="146" t="s">
        <v>91</v>
      </c>
      <c r="AT322" s="146" t="s">
        <v>260</v>
      </c>
      <c r="AU322" s="146" t="s">
        <v>85</v>
      </c>
      <c r="AY322" s="17" t="s">
        <v>258</v>
      </c>
      <c r="BE322" s="147">
        <f>IF(N322="základní",J322,0)</f>
        <v>0</v>
      </c>
      <c r="BF322" s="147">
        <f>IF(N322="snížená",J322,0)</f>
        <v>0</v>
      </c>
      <c r="BG322" s="147">
        <f>IF(N322="zákl. přenesená",J322,0)</f>
        <v>0</v>
      </c>
      <c r="BH322" s="147">
        <f>IF(N322="sníž. přenesená",J322,0)</f>
        <v>0</v>
      </c>
      <c r="BI322" s="147">
        <f>IF(N322="nulová",J322,0)</f>
        <v>0</v>
      </c>
      <c r="BJ322" s="17" t="s">
        <v>8</v>
      </c>
      <c r="BK322" s="147">
        <f>ROUND(I322*H322,0)</f>
        <v>0</v>
      </c>
      <c r="BL322" s="17" t="s">
        <v>91</v>
      </c>
      <c r="BM322" s="146" t="s">
        <v>538</v>
      </c>
    </row>
    <row r="323" spans="2:65" s="12" customFormat="1">
      <c r="B323" s="148"/>
      <c r="D323" s="149" t="s">
        <v>266</v>
      </c>
      <c r="E323" s="150" t="s">
        <v>1</v>
      </c>
      <c r="F323" s="151" t="s">
        <v>133</v>
      </c>
      <c r="H323" s="152">
        <v>50</v>
      </c>
      <c r="I323" s="153"/>
      <c r="L323" s="148"/>
      <c r="M323" s="154"/>
      <c r="T323" s="155"/>
      <c r="AT323" s="150" t="s">
        <v>266</v>
      </c>
      <c r="AU323" s="150" t="s">
        <v>85</v>
      </c>
      <c r="AV323" s="12" t="s">
        <v>85</v>
      </c>
      <c r="AW323" s="12" t="s">
        <v>33</v>
      </c>
      <c r="AX323" s="12" t="s">
        <v>8</v>
      </c>
      <c r="AY323" s="150" t="s">
        <v>258</v>
      </c>
    </row>
    <row r="324" spans="2:65" s="1" customFormat="1" ht="33" customHeight="1">
      <c r="B324" s="134"/>
      <c r="C324" s="135" t="s">
        <v>539</v>
      </c>
      <c r="D324" s="135" t="s">
        <v>260</v>
      </c>
      <c r="E324" s="136" t="s">
        <v>540</v>
      </c>
      <c r="F324" s="137" t="s">
        <v>541</v>
      </c>
      <c r="G324" s="138" t="s">
        <v>343</v>
      </c>
      <c r="H324" s="139">
        <v>50</v>
      </c>
      <c r="I324" s="140"/>
      <c r="J324" s="141">
        <f>ROUND(I324*H324,0)</f>
        <v>0</v>
      </c>
      <c r="K324" s="137" t="s">
        <v>264</v>
      </c>
      <c r="L324" s="32"/>
      <c r="M324" s="142" t="s">
        <v>1</v>
      </c>
      <c r="N324" s="143" t="s">
        <v>42</v>
      </c>
      <c r="P324" s="144">
        <f>O324*H324</f>
        <v>0</v>
      </c>
      <c r="Q324" s="144">
        <v>5.4000000000000003E-3</v>
      </c>
      <c r="R324" s="144">
        <f>Q324*H324</f>
        <v>0.27</v>
      </c>
      <c r="S324" s="144">
        <v>0</v>
      </c>
      <c r="T324" s="145">
        <f>S324*H324</f>
        <v>0</v>
      </c>
      <c r="AR324" s="146" t="s">
        <v>91</v>
      </c>
      <c r="AT324" s="146" t="s">
        <v>260</v>
      </c>
      <c r="AU324" s="146" t="s">
        <v>85</v>
      </c>
      <c r="AY324" s="17" t="s">
        <v>258</v>
      </c>
      <c r="BE324" s="147">
        <f>IF(N324="základní",J324,0)</f>
        <v>0</v>
      </c>
      <c r="BF324" s="147">
        <f>IF(N324="snížená",J324,0)</f>
        <v>0</v>
      </c>
      <c r="BG324" s="147">
        <f>IF(N324="zákl. přenesená",J324,0)</f>
        <v>0</v>
      </c>
      <c r="BH324" s="147">
        <f>IF(N324="sníž. přenesená",J324,0)</f>
        <v>0</v>
      </c>
      <c r="BI324" s="147">
        <f>IF(N324="nulová",J324,0)</f>
        <v>0</v>
      </c>
      <c r="BJ324" s="17" t="s">
        <v>8</v>
      </c>
      <c r="BK324" s="147">
        <f>ROUND(I324*H324,0)</f>
        <v>0</v>
      </c>
      <c r="BL324" s="17" t="s">
        <v>91</v>
      </c>
      <c r="BM324" s="146" t="s">
        <v>542</v>
      </c>
    </row>
    <row r="325" spans="2:65" s="12" customFormat="1">
      <c r="B325" s="148"/>
      <c r="D325" s="149" t="s">
        <v>266</v>
      </c>
      <c r="E325" s="150" t="s">
        <v>1</v>
      </c>
      <c r="F325" s="151" t="s">
        <v>133</v>
      </c>
      <c r="H325" s="152">
        <v>50</v>
      </c>
      <c r="I325" s="153"/>
      <c r="L325" s="148"/>
      <c r="M325" s="154"/>
      <c r="T325" s="155"/>
      <c r="AT325" s="150" t="s">
        <v>266</v>
      </c>
      <c r="AU325" s="150" t="s">
        <v>85</v>
      </c>
      <c r="AV325" s="12" t="s">
        <v>85</v>
      </c>
      <c r="AW325" s="12" t="s">
        <v>33</v>
      </c>
      <c r="AX325" s="12" t="s">
        <v>8</v>
      </c>
      <c r="AY325" s="150" t="s">
        <v>258</v>
      </c>
    </row>
    <row r="326" spans="2:65" s="1" customFormat="1" ht="24.2" customHeight="1">
      <c r="B326" s="134"/>
      <c r="C326" s="135" t="s">
        <v>135</v>
      </c>
      <c r="D326" s="135" t="s">
        <v>260</v>
      </c>
      <c r="E326" s="136" t="s">
        <v>543</v>
      </c>
      <c r="F326" s="137" t="s">
        <v>544</v>
      </c>
      <c r="G326" s="138" t="s">
        <v>343</v>
      </c>
      <c r="H326" s="139">
        <v>50</v>
      </c>
      <c r="I326" s="140"/>
      <c r="J326" s="141">
        <f>ROUND(I326*H326,0)</f>
        <v>0</v>
      </c>
      <c r="K326" s="137" t="s">
        <v>264</v>
      </c>
      <c r="L326" s="32"/>
      <c r="M326" s="142" t="s">
        <v>1</v>
      </c>
      <c r="N326" s="143" t="s">
        <v>42</v>
      </c>
      <c r="P326" s="144">
        <f>O326*H326</f>
        <v>0</v>
      </c>
      <c r="Q326" s="144">
        <v>4.0000000000000001E-3</v>
      </c>
      <c r="R326" s="144">
        <f>Q326*H326</f>
        <v>0.2</v>
      </c>
      <c r="S326" s="144">
        <v>0</v>
      </c>
      <c r="T326" s="145">
        <f>S326*H326</f>
        <v>0</v>
      </c>
      <c r="AR326" s="146" t="s">
        <v>91</v>
      </c>
      <c r="AT326" s="146" t="s">
        <v>260</v>
      </c>
      <c r="AU326" s="146" t="s">
        <v>85</v>
      </c>
      <c r="AY326" s="17" t="s">
        <v>258</v>
      </c>
      <c r="BE326" s="147">
        <f>IF(N326="základní",J326,0)</f>
        <v>0</v>
      </c>
      <c r="BF326" s="147">
        <f>IF(N326="snížená",J326,0)</f>
        <v>0</v>
      </c>
      <c r="BG326" s="147">
        <f>IF(N326="zákl. přenesená",J326,0)</f>
        <v>0</v>
      </c>
      <c r="BH326" s="147">
        <f>IF(N326="sníž. přenesená",J326,0)</f>
        <v>0</v>
      </c>
      <c r="BI326" s="147">
        <f>IF(N326="nulová",J326,0)</f>
        <v>0</v>
      </c>
      <c r="BJ326" s="17" t="s">
        <v>8</v>
      </c>
      <c r="BK326" s="147">
        <f>ROUND(I326*H326,0)</f>
        <v>0</v>
      </c>
      <c r="BL326" s="17" t="s">
        <v>91</v>
      </c>
      <c r="BM326" s="146" t="s">
        <v>545</v>
      </c>
    </row>
    <row r="327" spans="2:65" s="12" customFormat="1">
      <c r="B327" s="148"/>
      <c r="D327" s="149" t="s">
        <v>266</v>
      </c>
      <c r="E327" s="150" t="s">
        <v>1</v>
      </c>
      <c r="F327" s="151" t="s">
        <v>133</v>
      </c>
      <c r="H327" s="152">
        <v>50</v>
      </c>
      <c r="I327" s="153"/>
      <c r="L327" s="148"/>
      <c r="M327" s="154"/>
      <c r="T327" s="155"/>
      <c r="AT327" s="150" t="s">
        <v>266</v>
      </c>
      <c r="AU327" s="150" t="s">
        <v>85</v>
      </c>
      <c r="AV327" s="12" t="s">
        <v>85</v>
      </c>
      <c r="AW327" s="12" t="s">
        <v>33</v>
      </c>
      <c r="AX327" s="12" t="s">
        <v>8</v>
      </c>
      <c r="AY327" s="150" t="s">
        <v>258</v>
      </c>
    </row>
    <row r="328" spans="2:65" s="1" customFormat="1" ht="24.2" customHeight="1">
      <c r="B328" s="134"/>
      <c r="C328" s="135" t="s">
        <v>546</v>
      </c>
      <c r="D328" s="135" t="s">
        <v>260</v>
      </c>
      <c r="E328" s="136" t="s">
        <v>547</v>
      </c>
      <c r="F328" s="137" t="s">
        <v>548</v>
      </c>
      <c r="G328" s="138" t="s">
        <v>343</v>
      </c>
      <c r="H328" s="139">
        <v>100.30800000000001</v>
      </c>
      <c r="I328" s="140"/>
      <c r="J328" s="141">
        <f>ROUND(I328*H328,0)</f>
        <v>0</v>
      </c>
      <c r="K328" s="137" t="s">
        <v>1</v>
      </c>
      <c r="L328" s="32"/>
      <c r="M328" s="142" t="s">
        <v>1</v>
      </c>
      <c r="N328" s="143" t="s">
        <v>42</v>
      </c>
      <c r="P328" s="144">
        <f>O328*H328</f>
        <v>0</v>
      </c>
      <c r="Q328" s="144">
        <v>8.0000000000000002E-3</v>
      </c>
      <c r="R328" s="144">
        <f>Q328*H328</f>
        <v>0.80246400000000007</v>
      </c>
      <c r="S328" s="144">
        <v>0</v>
      </c>
      <c r="T328" s="145">
        <f>S328*H328</f>
        <v>0</v>
      </c>
      <c r="AR328" s="146" t="s">
        <v>91</v>
      </c>
      <c r="AT328" s="146" t="s">
        <v>260</v>
      </c>
      <c r="AU328" s="146" t="s">
        <v>85</v>
      </c>
      <c r="AY328" s="17" t="s">
        <v>258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7" t="s">
        <v>8</v>
      </c>
      <c r="BK328" s="147">
        <f>ROUND(I328*H328,0)</f>
        <v>0</v>
      </c>
      <c r="BL328" s="17" t="s">
        <v>91</v>
      </c>
      <c r="BM328" s="146" t="s">
        <v>549</v>
      </c>
    </row>
    <row r="329" spans="2:65" s="12" customFormat="1">
      <c r="B329" s="148"/>
      <c r="D329" s="149" t="s">
        <v>266</v>
      </c>
      <c r="E329" s="150" t="s">
        <v>1</v>
      </c>
      <c r="F329" s="151" t="s">
        <v>550</v>
      </c>
      <c r="H329" s="152">
        <v>17.79</v>
      </c>
      <c r="I329" s="153"/>
      <c r="L329" s="148"/>
      <c r="M329" s="154"/>
      <c r="T329" s="155"/>
      <c r="AT329" s="150" t="s">
        <v>266</v>
      </c>
      <c r="AU329" s="150" t="s">
        <v>85</v>
      </c>
      <c r="AV329" s="12" t="s">
        <v>85</v>
      </c>
      <c r="AW329" s="12" t="s">
        <v>33</v>
      </c>
      <c r="AX329" s="12" t="s">
        <v>77</v>
      </c>
      <c r="AY329" s="150" t="s">
        <v>258</v>
      </c>
    </row>
    <row r="330" spans="2:65" s="12" customFormat="1">
      <c r="B330" s="148"/>
      <c r="D330" s="149" t="s">
        <v>266</v>
      </c>
      <c r="E330" s="150" t="s">
        <v>1</v>
      </c>
      <c r="F330" s="151" t="s">
        <v>551</v>
      </c>
      <c r="H330" s="152">
        <v>11.6</v>
      </c>
      <c r="I330" s="153"/>
      <c r="L330" s="148"/>
      <c r="M330" s="154"/>
      <c r="T330" s="155"/>
      <c r="AT330" s="150" t="s">
        <v>266</v>
      </c>
      <c r="AU330" s="150" t="s">
        <v>85</v>
      </c>
      <c r="AV330" s="12" t="s">
        <v>85</v>
      </c>
      <c r="AW330" s="12" t="s">
        <v>33</v>
      </c>
      <c r="AX330" s="12" t="s">
        <v>77</v>
      </c>
      <c r="AY330" s="150" t="s">
        <v>258</v>
      </c>
    </row>
    <row r="331" spans="2:65" s="13" customFormat="1">
      <c r="B331" s="156"/>
      <c r="D331" s="149" t="s">
        <v>266</v>
      </c>
      <c r="E331" s="157" t="s">
        <v>1</v>
      </c>
      <c r="F331" s="158" t="s">
        <v>552</v>
      </c>
      <c r="H331" s="159">
        <v>29.39</v>
      </c>
      <c r="I331" s="160"/>
      <c r="L331" s="156"/>
      <c r="M331" s="161"/>
      <c r="T331" s="162"/>
      <c r="AT331" s="157" t="s">
        <v>266</v>
      </c>
      <c r="AU331" s="157" t="s">
        <v>85</v>
      </c>
      <c r="AV331" s="13" t="s">
        <v>88</v>
      </c>
      <c r="AW331" s="13" t="s">
        <v>33</v>
      </c>
      <c r="AX331" s="13" t="s">
        <v>77</v>
      </c>
      <c r="AY331" s="157" t="s">
        <v>258</v>
      </c>
    </row>
    <row r="332" spans="2:65" s="12" customFormat="1">
      <c r="B332" s="148"/>
      <c r="D332" s="149" t="s">
        <v>266</v>
      </c>
      <c r="E332" s="150" t="s">
        <v>1</v>
      </c>
      <c r="F332" s="151" t="s">
        <v>380</v>
      </c>
      <c r="H332" s="152">
        <v>49.32</v>
      </c>
      <c r="I332" s="153"/>
      <c r="L332" s="148"/>
      <c r="M332" s="154"/>
      <c r="T332" s="155"/>
      <c r="AT332" s="150" t="s">
        <v>266</v>
      </c>
      <c r="AU332" s="150" t="s">
        <v>85</v>
      </c>
      <c r="AV332" s="12" t="s">
        <v>85</v>
      </c>
      <c r="AW332" s="12" t="s">
        <v>33</v>
      </c>
      <c r="AX332" s="12" t="s">
        <v>77</v>
      </c>
      <c r="AY332" s="150" t="s">
        <v>258</v>
      </c>
    </row>
    <row r="333" spans="2:65" s="12" customFormat="1">
      <c r="B333" s="148"/>
      <c r="D333" s="149" t="s">
        <v>266</v>
      </c>
      <c r="E333" s="150" t="s">
        <v>1</v>
      </c>
      <c r="F333" s="151" t="s">
        <v>553</v>
      </c>
      <c r="H333" s="152">
        <v>21.597999999999999</v>
      </c>
      <c r="I333" s="153"/>
      <c r="L333" s="148"/>
      <c r="M333" s="154"/>
      <c r="T333" s="155"/>
      <c r="AT333" s="150" t="s">
        <v>266</v>
      </c>
      <c r="AU333" s="150" t="s">
        <v>85</v>
      </c>
      <c r="AV333" s="12" t="s">
        <v>85</v>
      </c>
      <c r="AW333" s="12" t="s">
        <v>33</v>
      </c>
      <c r="AX333" s="12" t="s">
        <v>77</v>
      </c>
      <c r="AY333" s="150" t="s">
        <v>258</v>
      </c>
    </row>
    <row r="334" spans="2:65" s="13" customFormat="1">
      <c r="B334" s="156"/>
      <c r="D334" s="149" t="s">
        <v>266</v>
      </c>
      <c r="E334" s="157" t="s">
        <v>1</v>
      </c>
      <c r="F334" s="158" t="s">
        <v>554</v>
      </c>
      <c r="H334" s="159">
        <v>70.918000000000006</v>
      </c>
      <c r="I334" s="160"/>
      <c r="L334" s="156"/>
      <c r="M334" s="161"/>
      <c r="T334" s="162"/>
      <c r="AT334" s="157" t="s">
        <v>266</v>
      </c>
      <c r="AU334" s="157" t="s">
        <v>85</v>
      </c>
      <c r="AV334" s="13" t="s">
        <v>88</v>
      </c>
      <c r="AW334" s="13" t="s">
        <v>33</v>
      </c>
      <c r="AX334" s="13" t="s">
        <v>77</v>
      </c>
      <c r="AY334" s="157" t="s">
        <v>258</v>
      </c>
    </row>
    <row r="335" spans="2:65" s="14" customFormat="1">
      <c r="B335" s="163"/>
      <c r="D335" s="149" t="s">
        <v>266</v>
      </c>
      <c r="E335" s="164" t="s">
        <v>136</v>
      </c>
      <c r="F335" s="165" t="s">
        <v>364</v>
      </c>
      <c r="H335" s="166">
        <v>100.30800000000001</v>
      </c>
      <c r="I335" s="167"/>
      <c r="L335" s="163"/>
      <c r="M335" s="168"/>
      <c r="T335" s="169"/>
      <c r="AT335" s="164" t="s">
        <v>266</v>
      </c>
      <c r="AU335" s="164" t="s">
        <v>85</v>
      </c>
      <c r="AV335" s="14" t="s">
        <v>91</v>
      </c>
      <c r="AW335" s="14" t="s">
        <v>33</v>
      </c>
      <c r="AX335" s="14" t="s">
        <v>8</v>
      </c>
      <c r="AY335" s="164" t="s">
        <v>258</v>
      </c>
    </row>
    <row r="336" spans="2:65" s="1" customFormat="1" ht="24.2" customHeight="1">
      <c r="B336" s="134"/>
      <c r="C336" s="135" t="s">
        <v>555</v>
      </c>
      <c r="D336" s="135" t="s">
        <v>260</v>
      </c>
      <c r="E336" s="136" t="s">
        <v>556</v>
      </c>
      <c r="F336" s="137" t="s">
        <v>557</v>
      </c>
      <c r="G336" s="138" t="s">
        <v>343</v>
      </c>
      <c r="H336" s="139">
        <v>100.30800000000001</v>
      </c>
      <c r="I336" s="140"/>
      <c r="J336" s="141">
        <f>ROUND(I336*H336,0)</f>
        <v>0</v>
      </c>
      <c r="K336" s="137" t="s">
        <v>1</v>
      </c>
      <c r="L336" s="32"/>
      <c r="M336" s="142" t="s">
        <v>1</v>
      </c>
      <c r="N336" s="143" t="s">
        <v>42</v>
      </c>
      <c r="P336" s="144">
        <f>O336*H336</f>
        <v>0</v>
      </c>
      <c r="Q336" s="144">
        <v>1.6199999999999999E-2</v>
      </c>
      <c r="R336" s="144">
        <f>Q336*H336</f>
        <v>1.6249895999999999</v>
      </c>
      <c r="S336" s="144">
        <v>0</v>
      </c>
      <c r="T336" s="145">
        <f>S336*H336</f>
        <v>0</v>
      </c>
      <c r="AR336" s="146" t="s">
        <v>91</v>
      </c>
      <c r="AT336" s="146" t="s">
        <v>260</v>
      </c>
      <c r="AU336" s="146" t="s">
        <v>85</v>
      </c>
      <c r="AY336" s="17" t="s">
        <v>258</v>
      </c>
      <c r="BE336" s="147">
        <f>IF(N336="základní",J336,0)</f>
        <v>0</v>
      </c>
      <c r="BF336" s="147">
        <f>IF(N336="snížená",J336,0)</f>
        <v>0</v>
      </c>
      <c r="BG336" s="147">
        <f>IF(N336="zákl. přenesená",J336,0)</f>
        <v>0</v>
      </c>
      <c r="BH336" s="147">
        <f>IF(N336="sníž. přenesená",J336,0)</f>
        <v>0</v>
      </c>
      <c r="BI336" s="147">
        <f>IF(N336="nulová",J336,0)</f>
        <v>0</v>
      </c>
      <c r="BJ336" s="17" t="s">
        <v>8</v>
      </c>
      <c r="BK336" s="147">
        <f>ROUND(I336*H336,0)</f>
        <v>0</v>
      </c>
      <c r="BL336" s="17" t="s">
        <v>91</v>
      </c>
      <c r="BM336" s="146" t="s">
        <v>558</v>
      </c>
    </row>
    <row r="337" spans="2:65" s="12" customFormat="1">
      <c r="B337" s="148"/>
      <c r="D337" s="149" t="s">
        <v>266</v>
      </c>
      <c r="E337" s="150" t="s">
        <v>1</v>
      </c>
      <c r="F337" s="151" t="s">
        <v>136</v>
      </c>
      <c r="H337" s="152">
        <v>100.30800000000001</v>
      </c>
      <c r="I337" s="153"/>
      <c r="L337" s="148"/>
      <c r="M337" s="154"/>
      <c r="T337" s="155"/>
      <c r="AT337" s="150" t="s">
        <v>266</v>
      </c>
      <c r="AU337" s="150" t="s">
        <v>85</v>
      </c>
      <c r="AV337" s="12" t="s">
        <v>85</v>
      </c>
      <c r="AW337" s="12" t="s">
        <v>33</v>
      </c>
      <c r="AX337" s="12" t="s">
        <v>8</v>
      </c>
      <c r="AY337" s="150" t="s">
        <v>258</v>
      </c>
    </row>
    <row r="338" spans="2:65" s="1" customFormat="1" ht="33" customHeight="1">
      <c r="B338" s="134"/>
      <c r="C338" s="135" t="s">
        <v>559</v>
      </c>
      <c r="D338" s="135" t="s">
        <v>260</v>
      </c>
      <c r="E338" s="136" t="s">
        <v>560</v>
      </c>
      <c r="F338" s="137" t="s">
        <v>561</v>
      </c>
      <c r="G338" s="138" t="s">
        <v>343</v>
      </c>
      <c r="H338" s="139">
        <v>100.30800000000001</v>
      </c>
      <c r="I338" s="140"/>
      <c r="J338" s="141">
        <f>ROUND(I338*H338,0)</f>
        <v>0</v>
      </c>
      <c r="K338" s="137" t="s">
        <v>1</v>
      </c>
      <c r="L338" s="32"/>
      <c r="M338" s="142" t="s">
        <v>1</v>
      </c>
      <c r="N338" s="143" t="s">
        <v>42</v>
      </c>
      <c r="P338" s="144">
        <f>O338*H338</f>
        <v>0</v>
      </c>
      <c r="Q338" s="144">
        <v>5.4000000000000003E-3</v>
      </c>
      <c r="R338" s="144">
        <f>Q338*H338</f>
        <v>0.54166320000000001</v>
      </c>
      <c r="S338" s="144">
        <v>0</v>
      </c>
      <c r="T338" s="145">
        <f>S338*H338</f>
        <v>0</v>
      </c>
      <c r="AR338" s="146" t="s">
        <v>91</v>
      </c>
      <c r="AT338" s="146" t="s">
        <v>260</v>
      </c>
      <c r="AU338" s="146" t="s">
        <v>85</v>
      </c>
      <c r="AY338" s="17" t="s">
        <v>258</v>
      </c>
      <c r="BE338" s="147">
        <f>IF(N338="základní",J338,0)</f>
        <v>0</v>
      </c>
      <c r="BF338" s="147">
        <f>IF(N338="snížená",J338,0)</f>
        <v>0</v>
      </c>
      <c r="BG338" s="147">
        <f>IF(N338="zákl. přenesená",J338,0)</f>
        <v>0</v>
      </c>
      <c r="BH338" s="147">
        <f>IF(N338="sníž. přenesená",J338,0)</f>
        <v>0</v>
      </c>
      <c r="BI338" s="147">
        <f>IF(N338="nulová",J338,0)</f>
        <v>0</v>
      </c>
      <c r="BJ338" s="17" t="s">
        <v>8</v>
      </c>
      <c r="BK338" s="147">
        <f>ROUND(I338*H338,0)</f>
        <v>0</v>
      </c>
      <c r="BL338" s="17" t="s">
        <v>91</v>
      </c>
      <c r="BM338" s="146" t="s">
        <v>562</v>
      </c>
    </row>
    <row r="339" spans="2:65" s="12" customFormat="1">
      <c r="B339" s="148"/>
      <c r="D339" s="149" t="s">
        <v>266</v>
      </c>
      <c r="E339" s="150" t="s">
        <v>1</v>
      </c>
      <c r="F339" s="151" t="s">
        <v>136</v>
      </c>
      <c r="H339" s="152">
        <v>100.30800000000001</v>
      </c>
      <c r="I339" s="153"/>
      <c r="L339" s="148"/>
      <c r="M339" s="154"/>
      <c r="T339" s="155"/>
      <c r="AT339" s="150" t="s">
        <v>266</v>
      </c>
      <c r="AU339" s="150" t="s">
        <v>85</v>
      </c>
      <c r="AV339" s="12" t="s">
        <v>85</v>
      </c>
      <c r="AW339" s="12" t="s">
        <v>33</v>
      </c>
      <c r="AX339" s="12" t="s">
        <v>8</v>
      </c>
      <c r="AY339" s="150" t="s">
        <v>258</v>
      </c>
    </row>
    <row r="340" spans="2:65" s="1" customFormat="1" ht="24.2" customHeight="1">
      <c r="B340" s="134"/>
      <c r="C340" s="135" t="s">
        <v>563</v>
      </c>
      <c r="D340" s="135" t="s">
        <v>260</v>
      </c>
      <c r="E340" s="136" t="s">
        <v>500</v>
      </c>
      <c r="F340" s="137" t="s">
        <v>501</v>
      </c>
      <c r="G340" s="138" t="s">
        <v>343</v>
      </c>
      <c r="H340" s="139">
        <v>100.30800000000001</v>
      </c>
      <c r="I340" s="140"/>
      <c r="J340" s="141">
        <f>ROUND(I340*H340,0)</f>
        <v>0</v>
      </c>
      <c r="K340" s="137" t="s">
        <v>264</v>
      </c>
      <c r="L340" s="32"/>
      <c r="M340" s="142" t="s">
        <v>1</v>
      </c>
      <c r="N340" s="143" t="s">
        <v>42</v>
      </c>
      <c r="P340" s="144">
        <f>O340*H340</f>
        <v>0</v>
      </c>
      <c r="Q340" s="144">
        <v>4.0000000000000001E-3</v>
      </c>
      <c r="R340" s="144">
        <f>Q340*H340</f>
        <v>0.40123200000000003</v>
      </c>
      <c r="S340" s="144">
        <v>0</v>
      </c>
      <c r="T340" s="145">
        <f>S340*H340</f>
        <v>0</v>
      </c>
      <c r="AR340" s="146" t="s">
        <v>91</v>
      </c>
      <c r="AT340" s="146" t="s">
        <v>260</v>
      </c>
      <c r="AU340" s="146" t="s">
        <v>85</v>
      </c>
      <c r="AY340" s="17" t="s">
        <v>258</v>
      </c>
      <c r="BE340" s="147">
        <f>IF(N340="základní",J340,0)</f>
        <v>0</v>
      </c>
      <c r="BF340" s="147">
        <f>IF(N340="snížená",J340,0)</f>
        <v>0</v>
      </c>
      <c r="BG340" s="147">
        <f>IF(N340="zákl. přenesená",J340,0)</f>
        <v>0</v>
      </c>
      <c r="BH340" s="147">
        <f>IF(N340="sníž. přenesená",J340,0)</f>
        <v>0</v>
      </c>
      <c r="BI340" s="147">
        <f>IF(N340="nulová",J340,0)</f>
        <v>0</v>
      </c>
      <c r="BJ340" s="17" t="s">
        <v>8</v>
      </c>
      <c r="BK340" s="147">
        <f>ROUND(I340*H340,0)</f>
        <v>0</v>
      </c>
      <c r="BL340" s="17" t="s">
        <v>91</v>
      </c>
      <c r="BM340" s="146" t="s">
        <v>564</v>
      </c>
    </row>
    <row r="341" spans="2:65" s="12" customFormat="1">
      <c r="B341" s="148"/>
      <c r="D341" s="149" t="s">
        <v>266</v>
      </c>
      <c r="E341" s="150" t="s">
        <v>1</v>
      </c>
      <c r="F341" s="151" t="s">
        <v>136</v>
      </c>
      <c r="H341" s="152">
        <v>100.30800000000001</v>
      </c>
      <c r="I341" s="153"/>
      <c r="L341" s="148"/>
      <c r="M341" s="154"/>
      <c r="T341" s="155"/>
      <c r="AT341" s="150" t="s">
        <v>266</v>
      </c>
      <c r="AU341" s="150" t="s">
        <v>85</v>
      </c>
      <c r="AV341" s="12" t="s">
        <v>85</v>
      </c>
      <c r="AW341" s="12" t="s">
        <v>33</v>
      </c>
      <c r="AX341" s="12" t="s">
        <v>8</v>
      </c>
      <c r="AY341" s="150" t="s">
        <v>258</v>
      </c>
    </row>
    <row r="342" spans="2:65" s="1" customFormat="1" ht="24.2" customHeight="1">
      <c r="B342" s="134"/>
      <c r="C342" s="135" t="s">
        <v>565</v>
      </c>
      <c r="D342" s="135" t="s">
        <v>260</v>
      </c>
      <c r="E342" s="136" t="s">
        <v>566</v>
      </c>
      <c r="F342" s="137" t="s">
        <v>567</v>
      </c>
      <c r="G342" s="138" t="s">
        <v>343</v>
      </c>
      <c r="H342" s="139">
        <v>85.552000000000007</v>
      </c>
      <c r="I342" s="140"/>
      <c r="J342" s="141">
        <f>ROUND(I342*H342,0)</f>
        <v>0</v>
      </c>
      <c r="K342" s="137" t="s">
        <v>264</v>
      </c>
      <c r="L342" s="32"/>
      <c r="M342" s="142" t="s">
        <v>1</v>
      </c>
      <c r="N342" s="143" t="s">
        <v>42</v>
      </c>
      <c r="P342" s="144">
        <f>O342*H342</f>
        <v>0</v>
      </c>
      <c r="Q342" s="144">
        <v>7.3499999999999998E-3</v>
      </c>
      <c r="R342" s="144">
        <f>Q342*H342</f>
        <v>0.62880720000000001</v>
      </c>
      <c r="S342" s="144">
        <v>0</v>
      </c>
      <c r="T342" s="145">
        <f>S342*H342</f>
        <v>0</v>
      </c>
      <c r="AR342" s="146" t="s">
        <v>91</v>
      </c>
      <c r="AT342" s="146" t="s">
        <v>260</v>
      </c>
      <c r="AU342" s="146" t="s">
        <v>85</v>
      </c>
      <c r="AY342" s="17" t="s">
        <v>258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7" t="s">
        <v>8</v>
      </c>
      <c r="BK342" s="147">
        <f>ROUND(I342*H342,0)</f>
        <v>0</v>
      </c>
      <c r="BL342" s="17" t="s">
        <v>91</v>
      </c>
      <c r="BM342" s="146" t="s">
        <v>568</v>
      </c>
    </row>
    <row r="343" spans="2:65" s="12" customFormat="1">
      <c r="B343" s="148"/>
      <c r="D343" s="149" t="s">
        <v>266</v>
      </c>
      <c r="E343" s="150" t="s">
        <v>1</v>
      </c>
      <c r="F343" s="151" t="s">
        <v>569</v>
      </c>
      <c r="H343" s="152">
        <v>75.512</v>
      </c>
      <c r="I343" s="153"/>
      <c r="L343" s="148"/>
      <c r="M343" s="154"/>
      <c r="T343" s="155"/>
      <c r="AT343" s="150" t="s">
        <v>266</v>
      </c>
      <c r="AU343" s="150" t="s">
        <v>85</v>
      </c>
      <c r="AV343" s="12" t="s">
        <v>85</v>
      </c>
      <c r="AW343" s="12" t="s">
        <v>33</v>
      </c>
      <c r="AX343" s="12" t="s">
        <v>77</v>
      </c>
      <c r="AY343" s="150" t="s">
        <v>258</v>
      </c>
    </row>
    <row r="344" spans="2:65" s="12" customFormat="1">
      <c r="B344" s="148"/>
      <c r="D344" s="149" t="s">
        <v>266</v>
      </c>
      <c r="E344" s="150" t="s">
        <v>1</v>
      </c>
      <c r="F344" s="151" t="s">
        <v>570</v>
      </c>
      <c r="H344" s="152">
        <v>10.039999999999999</v>
      </c>
      <c r="I344" s="153"/>
      <c r="L344" s="148"/>
      <c r="M344" s="154"/>
      <c r="T344" s="155"/>
      <c r="AT344" s="150" t="s">
        <v>266</v>
      </c>
      <c r="AU344" s="150" t="s">
        <v>85</v>
      </c>
      <c r="AV344" s="12" t="s">
        <v>85</v>
      </c>
      <c r="AW344" s="12" t="s">
        <v>33</v>
      </c>
      <c r="AX344" s="12" t="s">
        <v>77</v>
      </c>
      <c r="AY344" s="150" t="s">
        <v>258</v>
      </c>
    </row>
    <row r="345" spans="2:65" s="13" customFormat="1">
      <c r="B345" s="156"/>
      <c r="D345" s="149" t="s">
        <v>266</v>
      </c>
      <c r="E345" s="157" t="s">
        <v>126</v>
      </c>
      <c r="F345" s="158" t="s">
        <v>272</v>
      </c>
      <c r="H345" s="159">
        <v>85.552000000000007</v>
      </c>
      <c r="I345" s="160"/>
      <c r="L345" s="156"/>
      <c r="M345" s="161"/>
      <c r="T345" s="162"/>
      <c r="AT345" s="157" t="s">
        <v>266</v>
      </c>
      <c r="AU345" s="157" t="s">
        <v>85</v>
      </c>
      <c r="AV345" s="13" t="s">
        <v>88</v>
      </c>
      <c r="AW345" s="13" t="s">
        <v>33</v>
      </c>
      <c r="AX345" s="13" t="s">
        <v>8</v>
      </c>
      <c r="AY345" s="157" t="s">
        <v>258</v>
      </c>
    </row>
    <row r="346" spans="2:65" s="1" customFormat="1" ht="24.2" customHeight="1">
      <c r="B346" s="134"/>
      <c r="C346" s="135" t="s">
        <v>571</v>
      </c>
      <c r="D346" s="135" t="s">
        <v>260</v>
      </c>
      <c r="E346" s="136" t="s">
        <v>572</v>
      </c>
      <c r="F346" s="137" t="s">
        <v>573</v>
      </c>
      <c r="G346" s="138" t="s">
        <v>343</v>
      </c>
      <c r="H346" s="139">
        <v>85.552000000000007</v>
      </c>
      <c r="I346" s="140"/>
      <c r="J346" s="141">
        <f>ROUND(I346*H346,0)</f>
        <v>0</v>
      </c>
      <c r="K346" s="137" t="s">
        <v>264</v>
      </c>
      <c r="L346" s="32"/>
      <c r="M346" s="142" t="s">
        <v>1</v>
      </c>
      <c r="N346" s="143" t="s">
        <v>42</v>
      </c>
      <c r="P346" s="144">
        <f>O346*H346</f>
        <v>0</v>
      </c>
      <c r="Q346" s="144">
        <v>1.575E-2</v>
      </c>
      <c r="R346" s="144">
        <f>Q346*H346</f>
        <v>1.3474440000000001</v>
      </c>
      <c r="S346" s="144">
        <v>0</v>
      </c>
      <c r="T346" s="145">
        <f>S346*H346</f>
        <v>0</v>
      </c>
      <c r="AR346" s="146" t="s">
        <v>91</v>
      </c>
      <c r="AT346" s="146" t="s">
        <v>260</v>
      </c>
      <c r="AU346" s="146" t="s">
        <v>85</v>
      </c>
      <c r="AY346" s="17" t="s">
        <v>258</v>
      </c>
      <c r="BE346" s="147">
        <f>IF(N346="základní",J346,0)</f>
        <v>0</v>
      </c>
      <c r="BF346" s="147">
        <f>IF(N346="snížená",J346,0)</f>
        <v>0</v>
      </c>
      <c r="BG346" s="147">
        <f>IF(N346="zákl. přenesená",J346,0)</f>
        <v>0</v>
      </c>
      <c r="BH346" s="147">
        <f>IF(N346="sníž. přenesená",J346,0)</f>
        <v>0</v>
      </c>
      <c r="BI346" s="147">
        <f>IF(N346="nulová",J346,0)</f>
        <v>0</v>
      </c>
      <c r="BJ346" s="17" t="s">
        <v>8</v>
      </c>
      <c r="BK346" s="147">
        <f>ROUND(I346*H346,0)</f>
        <v>0</v>
      </c>
      <c r="BL346" s="17" t="s">
        <v>91</v>
      </c>
      <c r="BM346" s="146" t="s">
        <v>574</v>
      </c>
    </row>
    <row r="347" spans="2:65" s="12" customFormat="1">
      <c r="B347" s="148"/>
      <c r="D347" s="149" t="s">
        <v>266</v>
      </c>
      <c r="E347" s="150" t="s">
        <v>1</v>
      </c>
      <c r="F347" s="151" t="s">
        <v>126</v>
      </c>
      <c r="H347" s="152">
        <v>85.552000000000007</v>
      </c>
      <c r="I347" s="153"/>
      <c r="L347" s="148"/>
      <c r="M347" s="154"/>
      <c r="T347" s="155"/>
      <c r="AT347" s="150" t="s">
        <v>266</v>
      </c>
      <c r="AU347" s="150" t="s">
        <v>85</v>
      </c>
      <c r="AV347" s="12" t="s">
        <v>85</v>
      </c>
      <c r="AW347" s="12" t="s">
        <v>33</v>
      </c>
      <c r="AX347" s="12" t="s">
        <v>8</v>
      </c>
      <c r="AY347" s="150" t="s">
        <v>258</v>
      </c>
    </row>
    <row r="348" spans="2:65" s="1" customFormat="1" ht="24.2" customHeight="1">
      <c r="B348" s="134"/>
      <c r="C348" s="135" t="s">
        <v>575</v>
      </c>
      <c r="D348" s="135" t="s">
        <v>260</v>
      </c>
      <c r="E348" s="136" t="s">
        <v>576</v>
      </c>
      <c r="F348" s="137" t="s">
        <v>577</v>
      </c>
      <c r="G348" s="138" t="s">
        <v>343</v>
      </c>
      <c r="H348" s="139">
        <v>85.552000000000007</v>
      </c>
      <c r="I348" s="140"/>
      <c r="J348" s="141">
        <f>ROUND(I348*H348,0)</f>
        <v>0</v>
      </c>
      <c r="K348" s="137" t="s">
        <v>264</v>
      </c>
      <c r="L348" s="32"/>
      <c r="M348" s="142" t="s">
        <v>1</v>
      </c>
      <c r="N348" s="143" t="s">
        <v>42</v>
      </c>
      <c r="P348" s="144">
        <f>O348*H348</f>
        <v>0</v>
      </c>
      <c r="Q348" s="144">
        <v>7.9000000000000008E-3</v>
      </c>
      <c r="R348" s="144">
        <f>Q348*H348</f>
        <v>0.67586080000000015</v>
      </c>
      <c r="S348" s="144">
        <v>0</v>
      </c>
      <c r="T348" s="145">
        <f>S348*H348</f>
        <v>0</v>
      </c>
      <c r="AR348" s="146" t="s">
        <v>91</v>
      </c>
      <c r="AT348" s="146" t="s">
        <v>260</v>
      </c>
      <c r="AU348" s="146" t="s">
        <v>85</v>
      </c>
      <c r="AY348" s="17" t="s">
        <v>258</v>
      </c>
      <c r="BE348" s="147">
        <f>IF(N348="základní",J348,0)</f>
        <v>0</v>
      </c>
      <c r="BF348" s="147">
        <f>IF(N348="snížená",J348,0)</f>
        <v>0</v>
      </c>
      <c r="BG348" s="147">
        <f>IF(N348="zákl. přenesená",J348,0)</f>
        <v>0</v>
      </c>
      <c r="BH348" s="147">
        <f>IF(N348="sníž. přenesená",J348,0)</f>
        <v>0</v>
      </c>
      <c r="BI348" s="147">
        <f>IF(N348="nulová",J348,0)</f>
        <v>0</v>
      </c>
      <c r="BJ348" s="17" t="s">
        <v>8</v>
      </c>
      <c r="BK348" s="147">
        <f>ROUND(I348*H348,0)</f>
        <v>0</v>
      </c>
      <c r="BL348" s="17" t="s">
        <v>91</v>
      </c>
      <c r="BM348" s="146" t="s">
        <v>578</v>
      </c>
    </row>
    <row r="349" spans="2:65" s="12" customFormat="1">
      <c r="B349" s="148"/>
      <c r="D349" s="149" t="s">
        <v>266</v>
      </c>
      <c r="E349" s="150" t="s">
        <v>1</v>
      </c>
      <c r="F349" s="151" t="s">
        <v>126</v>
      </c>
      <c r="H349" s="152">
        <v>85.552000000000007</v>
      </c>
      <c r="I349" s="153"/>
      <c r="L349" s="148"/>
      <c r="M349" s="154"/>
      <c r="T349" s="155"/>
      <c r="AT349" s="150" t="s">
        <v>266</v>
      </c>
      <c r="AU349" s="150" t="s">
        <v>85</v>
      </c>
      <c r="AV349" s="12" t="s">
        <v>85</v>
      </c>
      <c r="AW349" s="12" t="s">
        <v>33</v>
      </c>
      <c r="AX349" s="12" t="s">
        <v>8</v>
      </c>
      <c r="AY349" s="150" t="s">
        <v>258</v>
      </c>
    </row>
    <row r="350" spans="2:65" s="1" customFormat="1" ht="24.2" customHeight="1">
      <c r="B350" s="134"/>
      <c r="C350" s="135" t="s">
        <v>579</v>
      </c>
      <c r="D350" s="135" t="s">
        <v>260</v>
      </c>
      <c r="E350" s="136" t="s">
        <v>500</v>
      </c>
      <c r="F350" s="137" t="s">
        <v>501</v>
      </c>
      <c r="G350" s="138" t="s">
        <v>343</v>
      </c>
      <c r="H350" s="139">
        <v>85.552000000000007</v>
      </c>
      <c r="I350" s="140"/>
      <c r="J350" s="141">
        <f>ROUND(I350*H350,0)</f>
        <v>0</v>
      </c>
      <c r="K350" s="137" t="s">
        <v>264</v>
      </c>
      <c r="L350" s="32"/>
      <c r="M350" s="142" t="s">
        <v>1</v>
      </c>
      <c r="N350" s="143" t="s">
        <v>42</v>
      </c>
      <c r="P350" s="144">
        <f>O350*H350</f>
        <v>0</v>
      </c>
      <c r="Q350" s="144">
        <v>4.0000000000000001E-3</v>
      </c>
      <c r="R350" s="144">
        <f>Q350*H350</f>
        <v>0.34220800000000001</v>
      </c>
      <c r="S350" s="144">
        <v>0</v>
      </c>
      <c r="T350" s="145">
        <f>S350*H350</f>
        <v>0</v>
      </c>
      <c r="AR350" s="146" t="s">
        <v>91</v>
      </c>
      <c r="AT350" s="146" t="s">
        <v>260</v>
      </c>
      <c r="AU350" s="146" t="s">
        <v>85</v>
      </c>
      <c r="AY350" s="17" t="s">
        <v>258</v>
      </c>
      <c r="BE350" s="147">
        <f>IF(N350="základní",J350,0)</f>
        <v>0</v>
      </c>
      <c r="BF350" s="147">
        <f>IF(N350="snížená",J350,0)</f>
        <v>0</v>
      </c>
      <c r="BG350" s="147">
        <f>IF(N350="zákl. přenesená",J350,0)</f>
        <v>0</v>
      </c>
      <c r="BH350" s="147">
        <f>IF(N350="sníž. přenesená",J350,0)</f>
        <v>0</v>
      </c>
      <c r="BI350" s="147">
        <f>IF(N350="nulová",J350,0)</f>
        <v>0</v>
      </c>
      <c r="BJ350" s="17" t="s">
        <v>8</v>
      </c>
      <c r="BK350" s="147">
        <f>ROUND(I350*H350,0)</f>
        <v>0</v>
      </c>
      <c r="BL350" s="17" t="s">
        <v>91</v>
      </c>
      <c r="BM350" s="146" t="s">
        <v>580</v>
      </c>
    </row>
    <row r="351" spans="2:65" s="12" customFormat="1">
      <c r="B351" s="148"/>
      <c r="D351" s="149" t="s">
        <v>266</v>
      </c>
      <c r="E351" s="150" t="s">
        <v>1</v>
      </c>
      <c r="F351" s="151" t="s">
        <v>126</v>
      </c>
      <c r="H351" s="152">
        <v>85.552000000000007</v>
      </c>
      <c r="I351" s="153"/>
      <c r="L351" s="148"/>
      <c r="M351" s="154"/>
      <c r="T351" s="155"/>
      <c r="AT351" s="150" t="s">
        <v>266</v>
      </c>
      <c r="AU351" s="150" t="s">
        <v>85</v>
      </c>
      <c r="AV351" s="12" t="s">
        <v>85</v>
      </c>
      <c r="AW351" s="12" t="s">
        <v>33</v>
      </c>
      <c r="AX351" s="12" t="s">
        <v>8</v>
      </c>
      <c r="AY351" s="150" t="s">
        <v>258</v>
      </c>
    </row>
    <row r="352" spans="2:65" s="1" customFormat="1" ht="24.2" customHeight="1">
      <c r="B352" s="134"/>
      <c r="C352" s="135" t="s">
        <v>581</v>
      </c>
      <c r="D352" s="135" t="s">
        <v>260</v>
      </c>
      <c r="E352" s="136" t="s">
        <v>582</v>
      </c>
      <c r="F352" s="137" t="s">
        <v>583</v>
      </c>
      <c r="G352" s="138" t="s">
        <v>343</v>
      </c>
      <c r="H352" s="139">
        <v>74.569999999999993</v>
      </c>
      <c r="I352" s="140"/>
      <c r="J352" s="141">
        <f>ROUND(I352*H352,0)</f>
        <v>0</v>
      </c>
      <c r="K352" s="137" t="s">
        <v>264</v>
      </c>
      <c r="L352" s="32"/>
      <c r="M352" s="142" t="s">
        <v>1</v>
      </c>
      <c r="N352" s="143" t="s">
        <v>42</v>
      </c>
      <c r="P352" s="144">
        <f>O352*H352</f>
        <v>0</v>
      </c>
      <c r="Q352" s="144">
        <v>6.4999999999999997E-3</v>
      </c>
      <c r="R352" s="144">
        <f>Q352*H352</f>
        <v>0.48470499999999994</v>
      </c>
      <c r="S352" s="144">
        <v>0</v>
      </c>
      <c r="T352" s="145">
        <f>S352*H352</f>
        <v>0</v>
      </c>
      <c r="AR352" s="146" t="s">
        <v>91</v>
      </c>
      <c r="AT352" s="146" t="s">
        <v>260</v>
      </c>
      <c r="AU352" s="146" t="s">
        <v>85</v>
      </c>
      <c r="AY352" s="17" t="s">
        <v>258</v>
      </c>
      <c r="BE352" s="147">
        <f>IF(N352="základní",J352,0)</f>
        <v>0</v>
      </c>
      <c r="BF352" s="147">
        <f>IF(N352="snížená",J352,0)</f>
        <v>0</v>
      </c>
      <c r="BG352" s="147">
        <f>IF(N352="zákl. přenesená",J352,0)</f>
        <v>0</v>
      </c>
      <c r="BH352" s="147">
        <f>IF(N352="sníž. přenesená",J352,0)</f>
        <v>0</v>
      </c>
      <c r="BI352" s="147">
        <f>IF(N352="nulová",J352,0)</f>
        <v>0</v>
      </c>
      <c r="BJ352" s="17" t="s">
        <v>8</v>
      </c>
      <c r="BK352" s="147">
        <f>ROUND(I352*H352,0)</f>
        <v>0</v>
      </c>
      <c r="BL352" s="17" t="s">
        <v>91</v>
      </c>
      <c r="BM352" s="146" t="s">
        <v>584</v>
      </c>
    </row>
    <row r="353" spans="2:65" s="12" customFormat="1">
      <c r="B353" s="148"/>
      <c r="D353" s="149" t="s">
        <v>266</v>
      </c>
      <c r="E353" s="150" t="s">
        <v>1</v>
      </c>
      <c r="F353" s="151" t="s">
        <v>585</v>
      </c>
      <c r="H353" s="152">
        <v>32.25</v>
      </c>
      <c r="I353" s="153"/>
      <c r="L353" s="148"/>
      <c r="M353" s="154"/>
      <c r="T353" s="155"/>
      <c r="AT353" s="150" t="s">
        <v>266</v>
      </c>
      <c r="AU353" s="150" t="s">
        <v>85</v>
      </c>
      <c r="AV353" s="12" t="s">
        <v>85</v>
      </c>
      <c r="AW353" s="12" t="s">
        <v>33</v>
      </c>
      <c r="AX353" s="12" t="s">
        <v>77</v>
      </c>
      <c r="AY353" s="150" t="s">
        <v>258</v>
      </c>
    </row>
    <row r="354" spans="2:65" s="12" customFormat="1">
      <c r="B354" s="148"/>
      <c r="D354" s="149" t="s">
        <v>266</v>
      </c>
      <c r="E354" s="150" t="s">
        <v>1</v>
      </c>
      <c r="F354" s="151" t="s">
        <v>586</v>
      </c>
      <c r="H354" s="152">
        <v>20.9</v>
      </c>
      <c r="I354" s="153"/>
      <c r="L354" s="148"/>
      <c r="M354" s="154"/>
      <c r="T354" s="155"/>
      <c r="AT354" s="150" t="s">
        <v>266</v>
      </c>
      <c r="AU354" s="150" t="s">
        <v>85</v>
      </c>
      <c r="AV354" s="12" t="s">
        <v>85</v>
      </c>
      <c r="AW354" s="12" t="s">
        <v>33</v>
      </c>
      <c r="AX354" s="12" t="s">
        <v>77</v>
      </c>
      <c r="AY354" s="150" t="s">
        <v>258</v>
      </c>
    </row>
    <row r="355" spans="2:65" s="12" customFormat="1">
      <c r="B355" s="148"/>
      <c r="D355" s="149" t="s">
        <v>266</v>
      </c>
      <c r="E355" s="150" t="s">
        <v>1</v>
      </c>
      <c r="F355" s="151" t="s">
        <v>587</v>
      </c>
      <c r="H355" s="152">
        <v>21.42</v>
      </c>
      <c r="I355" s="153"/>
      <c r="L355" s="148"/>
      <c r="M355" s="154"/>
      <c r="T355" s="155"/>
      <c r="AT355" s="150" t="s">
        <v>266</v>
      </c>
      <c r="AU355" s="150" t="s">
        <v>85</v>
      </c>
      <c r="AV355" s="12" t="s">
        <v>85</v>
      </c>
      <c r="AW355" s="12" t="s">
        <v>33</v>
      </c>
      <c r="AX355" s="12" t="s">
        <v>77</v>
      </c>
      <c r="AY355" s="150" t="s">
        <v>258</v>
      </c>
    </row>
    <row r="356" spans="2:65" s="13" customFormat="1">
      <c r="B356" s="156"/>
      <c r="D356" s="149" t="s">
        <v>266</v>
      </c>
      <c r="E356" s="157" t="s">
        <v>1</v>
      </c>
      <c r="F356" s="158" t="s">
        <v>588</v>
      </c>
      <c r="H356" s="159">
        <v>74.569999999999993</v>
      </c>
      <c r="I356" s="160"/>
      <c r="L356" s="156"/>
      <c r="M356" s="161"/>
      <c r="T356" s="162"/>
      <c r="AT356" s="157" t="s">
        <v>266</v>
      </c>
      <c r="AU356" s="157" t="s">
        <v>85</v>
      </c>
      <c r="AV356" s="13" t="s">
        <v>88</v>
      </c>
      <c r="AW356" s="13" t="s">
        <v>33</v>
      </c>
      <c r="AX356" s="13" t="s">
        <v>77</v>
      </c>
      <c r="AY356" s="157" t="s">
        <v>258</v>
      </c>
    </row>
    <row r="357" spans="2:65" s="14" customFormat="1">
      <c r="B357" s="163"/>
      <c r="D357" s="149" t="s">
        <v>266</v>
      </c>
      <c r="E357" s="164" t="s">
        <v>180</v>
      </c>
      <c r="F357" s="165" t="s">
        <v>589</v>
      </c>
      <c r="H357" s="166">
        <v>74.569999999999993</v>
      </c>
      <c r="I357" s="167"/>
      <c r="L357" s="163"/>
      <c r="M357" s="168"/>
      <c r="T357" s="169"/>
      <c r="AT357" s="164" t="s">
        <v>266</v>
      </c>
      <c r="AU357" s="164" t="s">
        <v>85</v>
      </c>
      <c r="AV357" s="14" t="s">
        <v>91</v>
      </c>
      <c r="AW357" s="14" t="s">
        <v>33</v>
      </c>
      <c r="AX357" s="14" t="s">
        <v>8</v>
      </c>
      <c r="AY357" s="164" t="s">
        <v>258</v>
      </c>
    </row>
    <row r="358" spans="2:65" s="1" customFormat="1" ht="24.2" customHeight="1">
      <c r="B358" s="134"/>
      <c r="C358" s="135" t="s">
        <v>590</v>
      </c>
      <c r="D358" s="135" t="s">
        <v>260</v>
      </c>
      <c r="E358" s="136" t="s">
        <v>591</v>
      </c>
      <c r="F358" s="137" t="s">
        <v>592</v>
      </c>
      <c r="G358" s="138" t="s">
        <v>343</v>
      </c>
      <c r="H358" s="139">
        <v>74.569999999999993</v>
      </c>
      <c r="I358" s="140"/>
      <c r="J358" s="141">
        <f>ROUND(I358*H358,0)</f>
        <v>0</v>
      </c>
      <c r="K358" s="137" t="s">
        <v>1</v>
      </c>
      <c r="L358" s="32"/>
      <c r="M358" s="142" t="s">
        <v>1</v>
      </c>
      <c r="N358" s="143" t="s">
        <v>42</v>
      </c>
      <c r="P358" s="144">
        <f>O358*H358</f>
        <v>0</v>
      </c>
      <c r="Q358" s="144">
        <v>2.1000000000000001E-2</v>
      </c>
      <c r="R358" s="144">
        <f>Q358*H358</f>
        <v>1.5659699999999999</v>
      </c>
      <c r="S358" s="144">
        <v>0</v>
      </c>
      <c r="T358" s="145">
        <f>S358*H358</f>
        <v>0</v>
      </c>
      <c r="AR358" s="146" t="s">
        <v>91</v>
      </c>
      <c r="AT358" s="146" t="s">
        <v>260</v>
      </c>
      <c r="AU358" s="146" t="s">
        <v>85</v>
      </c>
      <c r="AY358" s="17" t="s">
        <v>258</v>
      </c>
      <c r="BE358" s="147">
        <f>IF(N358="základní",J358,0)</f>
        <v>0</v>
      </c>
      <c r="BF358" s="147">
        <f>IF(N358="snížená",J358,0)</f>
        <v>0</v>
      </c>
      <c r="BG358" s="147">
        <f>IF(N358="zákl. přenesená",J358,0)</f>
        <v>0</v>
      </c>
      <c r="BH358" s="147">
        <f>IF(N358="sníž. přenesená",J358,0)</f>
        <v>0</v>
      </c>
      <c r="BI358" s="147">
        <f>IF(N358="nulová",J358,0)</f>
        <v>0</v>
      </c>
      <c r="BJ358" s="17" t="s">
        <v>8</v>
      </c>
      <c r="BK358" s="147">
        <f>ROUND(I358*H358,0)</f>
        <v>0</v>
      </c>
      <c r="BL358" s="17" t="s">
        <v>91</v>
      </c>
      <c r="BM358" s="146" t="s">
        <v>593</v>
      </c>
    </row>
    <row r="359" spans="2:65" s="12" customFormat="1">
      <c r="B359" s="148"/>
      <c r="D359" s="149" t="s">
        <v>266</v>
      </c>
      <c r="E359" s="150" t="s">
        <v>1</v>
      </c>
      <c r="F359" s="151" t="s">
        <v>180</v>
      </c>
      <c r="H359" s="152">
        <v>74.569999999999993</v>
      </c>
      <c r="I359" s="153"/>
      <c r="L359" s="148"/>
      <c r="M359" s="154"/>
      <c r="T359" s="155"/>
      <c r="AT359" s="150" t="s">
        <v>266</v>
      </c>
      <c r="AU359" s="150" t="s">
        <v>85</v>
      </c>
      <c r="AV359" s="12" t="s">
        <v>85</v>
      </c>
      <c r="AW359" s="12" t="s">
        <v>33</v>
      </c>
      <c r="AX359" s="12" t="s">
        <v>8</v>
      </c>
      <c r="AY359" s="150" t="s">
        <v>258</v>
      </c>
    </row>
    <row r="360" spans="2:65" s="1" customFormat="1" ht="24.2" customHeight="1">
      <c r="B360" s="134"/>
      <c r="C360" s="135" t="s">
        <v>594</v>
      </c>
      <c r="D360" s="135" t="s">
        <v>260</v>
      </c>
      <c r="E360" s="136" t="s">
        <v>595</v>
      </c>
      <c r="F360" s="137" t="s">
        <v>596</v>
      </c>
      <c r="G360" s="138" t="s">
        <v>343</v>
      </c>
      <c r="H360" s="139">
        <v>74.569999999999993</v>
      </c>
      <c r="I360" s="140"/>
      <c r="J360" s="141">
        <f>ROUND(I360*H360,0)</f>
        <v>0</v>
      </c>
      <c r="K360" s="137" t="s">
        <v>1</v>
      </c>
      <c r="L360" s="32"/>
      <c r="M360" s="142" t="s">
        <v>1</v>
      </c>
      <c r="N360" s="143" t="s">
        <v>42</v>
      </c>
      <c r="P360" s="144">
        <f>O360*H360</f>
        <v>0</v>
      </c>
      <c r="Q360" s="144">
        <v>4.0000000000000001E-3</v>
      </c>
      <c r="R360" s="144">
        <f>Q360*H360</f>
        <v>0.29827999999999999</v>
      </c>
      <c r="S360" s="144">
        <v>0</v>
      </c>
      <c r="T360" s="145">
        <f>S360*H360</f>
        <v>0</v>
      </c>
      <c r="AR360" s="146" t="s">
        <v>91</v>
      </c>
      <c r="AT360" s="146" t="s">
        <v>260</v>
      </c>
      <c r="AU360" s="146" t="s">
        <v>85</v>
      </c>
      <c r="AY360" s="17" t="s">
        <v>258</v>
      </c>
      <c r="BE360" s="147">
        <f>IF(N360="základní",J360,0)</f>
        <v>0</v>
      </c>
      <c r="BF360" s="147">
        <f>IF(N360="snížená",J360,0)</f>
        <v>0</v>
      </c>
      <c r="BG360" s="147">
        <f>IF(N360="zákl. přenesená",J360,0)</f>
        <v>0</v>
      </c>
      <c r="BH360" s="147">
        <f>IF(N360="sníž. přenesená",J360,0)</f>
        <v>0</v>
      </c>
      <c r="BI360" s="147">
        <f>IF(N360="nulová",J360,0)</f>
        <v>0</v>
      </c>
      <c r="BJ360" s="17" t="s">
        <v>8</v>
      </c>
      <c r="BK360" s="147">
        <f>ROUND(I360*H360,0)</f>
        <v>0</v>
      </c>
      <c r="BL360" s="17" t="s">
        <v>91</v>
      </c>
      <c r="BM360" s="146" t="s">
        <v>597</v>
      </c>
    </row>
    <row r="361" spans="2:65" s="12" customFormat="1">
      <c r="B361" s="148"/>
      <c r="D361" s="149" t="s">
        <v>266</v>
      </c>
      <c r="E361" s="150" t="s">
        <v>1</v>
      </c>
      <c r="F361" s="151" t="s">
        <v>180</v>
      </c>
      <c r="H361" s="152">
        <v>74.569999999999993</v>
      </c>
      <c r="I361" s="153"/>
      <c r="L361" s="148"/>
      <c r="M361" s="154"/>
      <c r="T361" s="155"/>
      <c r="AT361" s="150" t="s">
        <v>266</v>
      </c>
      <c r="AU361" s="150" t="s">
        <v>85</v>
      </c>
      <c r="AV361" s="12" t="s">
        <v>85</v>
      </c>
      <c r="AW361" s="12" t="s">
        <v>33</v>
      </c>
      <c r="AX361" s="12" t="s">
        <v>8</v>
      </c>
      <c r="AY361" s="150" t="s">
        <v>258</v>
      </c>
    </row>
    <row r="362" spans="2:65" s="1" customFormat="1" ht="24.2" customHeight="1">
      <c r="B362" s="134"/>
      <c r="C362" s="135" t="s">
        <v>598</v>
      </c>
      <c r="D362" s="135" t="s">
        <v>260</v>
      </c>
      <c r="E362" s="136" t="s">
        <v>599</v>
      </c>
      <c r="F362" s="137" t="s">
        <v>600</v>
      </c>
      <c r="G362" s="138" t="s">
        <v>343</v>
      </c>
      <c r="H362" s="139">
        <v>74.569999999999993</v>
      </c>
      <c r="I362" s="140"/>
      <c r="J362" s="141">
        <f>ROUND(I362*H362,0)</f>
        <v>0</v>
      </c>
      <c r="K362" s="137" t="s">
        <v>1</v>
      </c>
      <c r="L362" s="32"/>
      <c r="M362" s="142" t="s">
        <v>1</v>
      </c>
      <c r="N362" s="143" t="s">
        <v>42</v>
      </c>
      <c r="P362" s="144">
        <f>O362*H362</f>
        <v>0</v>
      </c>
      <c r="Q362" s="144">
        <v>7.0000000000000001E-3</v>
      </c>
      <c r="R362" s="144">
        <f>Q362*H362</f>
        <v>0.52198999999999995</v>
      </c>
      <c r="S362" s="144">
        <v>0</v>
      </c>
      <c r="T362" s="145">
        <f>S362*H362</f>
        <v>0</v>
      </c>
      <c r="AR362" s="146" t="s">
        <v>91</v>
      </c>
      <c r="AT362" s="146" t="s">
        <v>260</v>
      </c>
      <c r="AU362" s="146" t="s">
        <v>85</v>
      </c>
      <c r="AY362" s="17" t="s">
        <v>258</v>
      </c>
      <c r="BE362" s="147">
        <f>IF(N362="základní",J362,0)</f>
        <v>0</v>
      </c>
      <c r="BF362" s="147">
        <f>IF(N362="snížená",J362,0)</f>
        <v>0</v>
      </c>
      <c r="BG362" s="147">
        <f>IF(N362="zákl. přenesená",J362,0)</f>
        <v>0</v>
      </c>
      <c r="BH362" s="147">
        <f>IF(N362="sníž. přenesená",J362,0)</f>
        <v>0</v>
      </c>
      <c r="BI362" s="147">
        <f>IF(N362="nulová",J362,0)</f>
        <v>0</v>
      </c>
      <c r="BJ362" s="17" t="s">
        <v>8</v>
      </c>
      <c r="BK362" s="147">
        <f>ROUND(I362*H362,0)</f>
        <v>0</v>
      </c>
      <c r="BL362" s="17" t="s">
        <v>91</v>
      </c>
      <c r="BM362" s="146" t="s">
        <v>601</v>
      </c>
    </row>
    <row r="363" spans="2:65" s="12" customFormat="1">
      <c r="B363" s="148"/>
      <c r="D363" s="149" t="s">
        <v>266</v>
      </c>
      <c r="E363" s="150" t="s">
        <v>1</v>
      </c>
      <c r="F363" s="151" t="s">
        <v>180</v>
      </c>
      <c r="H363" s="152">
        <v>74.569999999999993</v>
      </c>
      <c r="I363" s="153"/>
      <c r="L363" s="148"/>
      <c r="M363" s="154"/>
      <c r="T363" s="155"/>
      <c r="AT363" s="150" t="s">
        <v>266</v>
      </c>
      <c r="AU363" s="150" t="s">
        <v>85</v>
      </c>
      <c r="AV363" s="12" t="s">
        <v>85</v>
      </c>
      <c r="AW363" s="12" t="s">
        <v>33</v>
      </c>
      <c r="AX363" s="12" t="s">
        <v>8</v>
      </c>
      <c r="AY363" s="150" t="s">
        <v>258</v>
      </c>
    </row>
    <row r="364" spans="2:65" s="1" customFormat="1" ht="24.2" customHeight="1">
      <c r="B364" s="134"/>
      <c r="C364" s="135" t="s">
        <v>602</v>
      </c>
      <c r="D364" s="135" t="s">
        <v>260</v>
      </c>
      <c r="E364" s="136" t="s">
        <v>603</v>
      </c>
      <c r="F364" s="137" t="s">
        <v>604</v>
      </c>
      <c r="G364" s="138" t="s">
        <v>343</v>
      </c>
      <c r="H364" s="139">
        <v>9</v>
      </c>
      <c r="I364" s="140"/>
      <c r="J364" s="141">
        <f>ROUND(I364*H364,0)</f>
        <v>0</v>
      </c>
      <c r="K364" s="137" t="s">
        <v>264</v>
      </c>
      <c r="L364" s="32"/>
      <c r="M364" s="142" t="s">
        <v>1</v>
      </c>
      <c r="N364" s="143" t="s">
        <v>42</v>
      </c>
      <c r="P364" s="144">
        <f>O364*H364</f>
        <v>0</v>
      </c>
      <c r="Q364" s="144">
        <v>7.3499999999999998E-3</v>
      </c>
      <c r="R364" s="144">
        <f>Q364*H364</f>
        <v>6.615E-2</v>
      </c>
      <c r="S364" s="144">
        <v>0</v>
      </c>
      <c r="T364" s="145">
        <f>S364*H364</f>
        <v>0</v>
      </c>
      <c r="AR364" s="146" t="s">
        <v>91</v>
      </c>
      <c r="AT364" s="146" t="s">
        <v>260</v>
      </c>
      <c r="AU364" s="146" t="s">
        <v>85</v>
      </c>
      <c r="AY364" s="17" t="s">
        <v>258</v>
      </c>
      <c r="BE364" s="147">
        <f>IF(N364="základní",J364,0)</f>
        <v>0</v>
      </c>
      <c r="BF364" s="147">
        <f>IF(N364="snížená",J364,0)</f>
        <v>0</v>
      </c>
      <c r="BG364" s="147">
        <f>IF(N364="zákl. přenesená",J364,0)</f>
        <v>0</v>
      </c>
      <c r="BH364" s="147">
        <f>IF(N364="sníž. přenesená",J364,0)</f>
        <v>0</v>
      </c>
      <c r="BI364" s="147">
        <f>IF(N364="nulová",J364,0)</f>
        <v>0</v>
      </c>
      <c r="BJ364" s="17" t="s">
        <v>8</v>
      </c>
      <c r="BK364" s="147">
        <f>ROUND(I364*H364,0)</f>
        <v>0</v>
      </c>
      <c r="BL364" s="17" t="s">
        <v>91</v>
      </c>
      <c r="BM364" s="146" t="s">
        <v>605</v>
      </c>
    </row>
    <row r="365" spans="2:65" s="12" customFormat="1">
      <c r="B365" s="148"/>
      <c r="D365" s="149" t="s">
        <v>266</v>
      </c>
      <c r="E365" s="150" t="s">
        <v>1</v>
      </c>
      <c r="F365" s="151" t="s">
        <v>183</v>
      </c>
      <c r="H365" s="152">
        <v>9</v>
      </c>
      <c r="I365" s="153"/>
      <c r="L365" s="148"/>
      <c r="M365" s="154"/>
      <c r="T365" s="155"/>
      <c r="AT365" s="150" t="s">
        <v>266</v>
      </c>
      <c r="AU365" s="150" t="s">
        <v>85</v>
      </c>
      <c r="AV365" s="12" t="s">
        <v>85</v>
      </c>
      <c r="AW365" s="12" t="s">
        <v>33</v>
      </c>
      <c r="AX365" s="12" t="s">
        <v>8</v>
      </c>
      <c r="AY365" s="150" t="s">
        <v>258</v>
      </c>
    </row>
    <row r="366" spans="2:65" s="1" customFormat="1" ht="16.5" customHeight="1">
      <c r="B366" s="134"/>
      <c r="C366" s="135" t="s">
        <v>606</v>
      </c>
      <c r="D366" s="135" t="s">
        <v>260</v>
      </c>
      <c r="E366" s="136" t="s">
        <v>607</v>
      </c>
      <c r="F366" s="137" t="s">
        <v>608</v>
      </c>
      <c r="G366" s="138" t="s">
        <v>343</v>
      </c>
      <c r="H366" s="139">
        <v>9</v>
      </c>
      <c r="I366" s="140"/>
      <c r="J366" s="141">
        <f>ROUND(I366*H366,0)</f>
        <v>0</v>
      </c>
      <c r="K366" s="137" t="s">
        <v>264</v>
      </c>
      <c r="L366" s="32"/>
      <c r="M366" s="142" t="s">
        <v>1</v>
      </c>
      <c r="N366" s="143" t="s">
        <v>42</v>
      </c>
      <c r="P366" s="144">
        <f>O366*H366</f>
        <v>0</v>
      </c>
      <c r="Q366" s="144">
        <v>6.4050000000000001E-4</v>
      </c>
      <c r="R366" s="144">
        <f>Q366*H366</f>
        <v>5.7645000000000005E-3</v>
      </c>
      <c r="S366" s="144">
        <v>0</v>
      </c>
      <c r="T366" s="145">
        <f>S366*H366</f>
        <v>0</v>
      </c>
      <c r="AR366" s="146" t="s">
        <v>91</v>
      </c>
      <c r="AT366" s="146" t="s">
        <v>260</v>
      </c>
      <c r="AU366" s="146" t="s">
        <v>85</v>
      </c>
      <c r="AY366" s="17" t="s">
        <v>258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7" t="s">
        <v>8</v>
      </c>
      <c r="BK366" s="147">
        <f>ROUND(I366*H366,0)</f>
        <v>0</v>
      </c>
      <c r="BL366" s="17" t="s">
        <v>91</v>
      </c>
      <c r="BM366" s="146" t="s">
        <v>609</v>
      </c>
    </row>
    <row r="367" spans="2:65" s="12" customFormat="1">
      <c r="B367" s="148"/>
      <c r="D367" s="149" t="s">
        <v>266</v>
      </c>
      <c r="E367" s="150" t="s">
        <v>1</v>
      </c>
      <c r="F367" s="151" t="s">
        <v>610</v>
      </c>
      <c r="H367" s="152">
        <v>9</v>
      </c>
      <c r="I367" s="153"/>
      <c r="L367" s="148"/>
      <c r="M367" s="154"/>
      <c r="T367" s="155"/>
      <c r="AT367" s="150" t="s">
        <v>266</v>
      </c>
      <c r="AU367" s="150" t="s">
        <v>85</v>
      </c>
      <c r="AV367" s="12" t="s">
        <v>85</v>
      </c>
      <c r="AW367" s="12" t="s">
        <v>33</v>
      </c>
      <c r="AX367" s="12" t="s">
        <v>77</v>
      </c>
      <c r="AY367" s="150" t="s">
        <v>258</v>
      </c>
    </row>
    <row r="368" spans="2:65" s="13" customFormat="1">
      <c r="B368" s="156"/>
      <c r="D368" s="149" t="s">
        <v>266</v>
      </c>
      <c r="E368" s="157" t="s">
        <v>183</v>
      </c>
      <c r="F368" s="158" t="s">
        <v>272</v>
      </c>
      <c r="H368" s="159">
        <v>9</v>
      </c>
      <c r="I368" s="160"/>
      <c r="L368" s="156"/>
      <c r="M368" s="161"/>
      <c r="T368" s="162"/>
      <c r="AT368" s="157" t="s">
        <v>266</v>
      </c>
      <c r="AU368" s="157" t="s">
        <v>85</v>
      </c>
      <c r="AV368" s="13" t="s">
        <v>88</v>
      </c>
      <c r="AW368" s="13" t="s">
        <v>33</v>
      </c>
      <c r="AX368" s="13" t="s">
        <v>8</v>
      </c>
      <c r="AY368" s="157" t="s">
        <v>258</v>
      </c>
    </row>
    <row r="369" spans="2:65" s="1" customFormat="1" ht="24.2" customHeight="1">
      <c r="B369" s="134"/>
      <c r="C369" s="135" t="s">
        <v>611</v>
      </c>
      <c r="D369" s="135" t="s">
        <v>260</v>
      </c>
      <c r="E369" s="136" t="s">
        <v>612</v>
      </c>
      <c r="F369" s="137" t="s">
        <v>613</v>
      </c>
      <c r="G369" s="138" t="s">
        <v>343</v>
      </c>
      <c r="H369" s="139">
        <v>9</v>
      </c>
      <c r="I369" s="140"/>
      <c r="J369" s="141">
        <f>ROUND(I369*H369,0)</f>
        <v>0</v>
      </c>
      <c r="K369" s="137" t="s">
        <v>264</v>
      </c>
      <c r="L369" s="32"/>
      <c r="M369" s="142" t="s">
        <v>1</v>
      </c>
      <c r="N369" s="143" t="s">
        <v>42</v>
      </c>
      <c r="P369" s="144">
        <f>O369*H369</f>
        <v>0</v>
      </c>
      <c r="Q369" s="144">
        <v>2.3630000000000002E-2</v>
      </c>
      <c r="R369" s="144">
        <f>Q369*H369</f>
        <v>0.21267000000000003</v>
      </c>
      <c r="S369" s="144">
        <v>0</v>
      </c>
      <c r="T369" s="145">
        <f>S369*H369</f>
        <v>0</v>
      </c>
      <c r="AR369" s="146" t="s">
        <v>91</v>
      </c>
      <c r="AT369" s="146" t="s">
        <v>260</v>
      </c>
      <c r="AU369" s="146" t="s">
        <v>85</v>
      </c>
      <c r="AY369" s="17" t="s">
        <v>258</v>
      </c>
      <c r="BE369" s="147">
        <f>IF(N369="základní",J369,0)</f>
        <v>0</v>
      </c>
      <c r="BF369" s="147">
        <f>IF(N369="snížená",J369,0)</f>
        <v>0</v>
      </c>
      <c r="BG369" s="147">
        <f>IF(N369="zákl. přenesená",J369,0)</f>
        <v>0</v>
      </c>
      <c r="BH369" s="147">
        <f>IF(N369="sníž. přenesená",J369,0)</f>
        <v>0</v>
      </c>
      <c r="BI369" s="147">
        <f>IF(N369="nulová",J369,0)</f>
        <v>0</v>
      </c>
      <c r="BJ369" s="17" t="s">
        <v>8</v>
      </c>
      <c r="BK369" s="147">
        <f>ROUND(I369*H369,0)</f>
        <v>0</v>
      </c>
      <c r="BL369" s="17" t="s">
        <v>91</v>
      </c>
      <c r="BM369" s="146" t="s">
        <v>614</v>
      </c>
    </row>
    <row r="370" spans="2:65" s="12" customFormat="1">
      <c r="B370" s="148"/>
      <c r="D370" s="149" t="s">
        <v>266</v>
      </c>
      <c r="E370" s="150" t="s">
        <v>1</v>
      </c>
      <c r="F370" s="151" t="s">
        <v>183</v>
      </c>
      <c r="H370" s="152">
        <v>9</v>
      </c>
      <c r="I370" s="153"/>
      <c r="L370" s="148"/>
      <c r="M370" s="154"/>
      <c r="T370" s="155"/>
      <c r="AT370" s="150" t="s">
        <v>266</v>
      </c>
      <c r="AU370" s="150" t="s">
        <v>85</v>
      </c>
      <c r="AV370" s="12" t="s">
        <v>85</v>
      </c>
      <c r="AW370" s="12" t="s">
        <v>33</v>
      </c>
      <c r="AX370" s="12" t="s">
        <v>8</v>
      </c>
      <c r="AY370" s="150" t="s">
        <v>258</v>
      </c>
    </row>
    <row r="371" spans="2:65" s="1" customFormat="1" ht="24.2" customHeight="1">
      <c r="B371" s="134"/>
      <c r="C371" s="135" t="s">
        <v>615</v>
      </c>
      <c r="D371" s="135" t="s">
        <v>260</v>
      </c>
      <c r="E371" s="136" t="s">
        <v>616</v>
      </c>
      <c r="F371" s="137" t="s">
        <v>617</v>
      </c>
      <c r="G371" s="138" t="s">
        <v>343</v>
      </c>
      <c r="H371" s="139">
        <v>9</v>
      </c>
      <c r="I371" s="140"/>
      <c r="J371" s="141">
        <f>ROUND(I371*H371,0)</f>
        <v>0</v>
      </c>
      <c r="K371" s="137" t="s">
        <v>264</v>
      </c>
      <c r="L371" s="32"/>
      <c r="M371" s="142" t="s">
        <v>1</v>
      </c>
      <c r="N371" s="143" t="s">
        <v>42</v>
      </c>
      <c r="P371" s="144">
        <f>O371*H371</f>
        <v>0</v>
      </c>
      <c r="Q371" s="144">
        <v>2.7299999999999998E-3</v>
      </c>
      <c r="R371" s="144">
        <f>Q371*H371</f>
        <v>2.4569999999999998E-2</v>
      </c>
      <c r="S371" s="144">
        <v>0</v>
      </c>
      <c r="T371" s="145">
        <f>S371*H371</f>
        <v>0</v>
      </c>
      <c r="AR371" s="146" t="s">
        <v>91</v>
      </c>
      <c r="AT371" s="146" t="s">
        <v>260</v>
      </c>
      <c r="AU371" s="146" t="s">
        <v>85</v>
      </c>
      <c r="AY371" s="17" t="s">
        <v>258</v>
      </c>
      <c r="BE371" s="147">
        <f>IF(N371="základní",J371,0)</f>
        <v>0</v>
      </c>
      <c r="BF371" s="147">
        <f>IF(N371="snížená",J371,0)</f>
        <v>0</v>
      </c>
      <c r="BG371" s="147">
        <f>IF(N371="zákl. přenesená",J371,0)</f>
        <v>0</v>
      </c>
      <c r="BH371" s="147">
        <f>IF(N371="sníž. přenesená",J371,0)</f>
        <v>0</v>
      </c>
      <c r="BI371" s="147">
        <f>IF(N371="nulová",J371,0)</f>
        <v>0</v>
      </c>
      <c r="BJ371" s="17" t="s">
        <v>8</v>
      </c>
      <c r="BK371" s="147">
        <f>ROUND(I371*H371,0)</f>
        <v>0</v>
      </c>
      <c r="BL371" s="17" t="s">
        <v>91</v>
      </c>
      <c r="BM371" s="146" t="s">
        <v>618</v>
      </c>
    </row>
    <row r="372" spans="2:65" s="12" customFormat="1">
      <c r="B372" s="148"/>
      <c r="D372" s="149" t="s">
        <v>266</v>
      </c>
      <c r="E372" s="150" t="s">
        <v>1</v>
      </c>
      <c r="F372" s="151" t="s">
        <v>183</v>
      </c>
      <c r="H372" s="152">
        <v>9</v>
      </c>
      <c r="I372" s="153"/>
      <c r="L372" s="148"/>
      <c r="M372" s="154"/>
      <c r="T372" s="155"/>
      <c r="AT372" s="150" t="s">
        <v>266</v>
      </c>
      <c r="AU372" s="150" t="s">
        <v>85</v>
      </c>
      <c r="AV372" s="12" t="s">
        <v>85</v>
      </c>
      <c r="AW372" s="12" t="s">
        <v>33</v>
      </c>
      <c r="AX372" s="12" t="s">
        <v>8</v>
      </c>
      <c r="AY372" s="150" t="s">
        <v>258</v>
      </c>
    </row>
    <row r="373" spans="2:65" s="1" customFormat="1" ht="24.2" customHeight="1">
      <c r="B373" s="134"/>
      <c r="C373" s="135" t="s">
        <v>619</v>
      </c>
      <c r="D373" s="135" t="s">
        <v>260</v>
      </c>
      <c r="E373" s="136" t="s">
        <v>620</v>
      </c>
      <c r="F373" s="137" t="s">
        <v>621</v>
      </c>
      <c r="G373" s="138" t="s">
        <v>343</v>
      </c>
      <c r="H373" s="139">
        <v>9</v>
      </c>
      <c r="I373" s="140"/>
      <c r="J373" s="141">
        <f>ROUND(I373*H373,0)</f>
        <v>0</v>
      </c>
      <c r="K373" s="137" t="s">
        <v>264</v>
      </c>
      <c r="L373" s="32"/>
      <c r="M373" s="142" t="s">
        <v>1</v>
      </c>
      <c r="N373" s="143" t="s">
        <v>42</v>
      </c>
      <c r="P373" s="144">
        <f>O373*H373</f>
        <v>0</v>
      </c>
      <c r="Q373" s="144">
        <v>7.9000000000000008E-3</v>
      </c>
      <c r="R373" s="144">
        <f>Q373*H373</f>
        <v>7.110000000000001E-2</v>
      </c>
      <c r="S373" s="144">
        <v>0</v>
      </c>
      <c r="T373" s="145">
        <f>S373*H373</f>
        <v>0</v>
      </c>
      <c r="AR373" s="146" t="s">
        <v>91</v>
      </c>
      <c r="AT373" s="146" t="s">
        <v>260</v>
      </c>
      <c r="AU373" s="146" t="s">
        <v>85</v>
      </c>
      <c r="AY373" s="17" t="s">
        <v>258</v>
      </c>
      <c r="BE373" s="147">
        <f>IF(N373="základní",J373,0)</f>
        <v>0</v>
      </c>
      <c r="BF373" s="147">
        <f>IF(N373="snížená",J373,0)</f>
        <v>0</v>
      </c>
      <c r="BG373" s="147">
        <f>IF(N373="zákl. přenesená",J373,0)</f>
        <v>0</v>
      </c>
      <c r="BH373" s="147">
        <f>IF(N373="sníž. přenesená",J373,0)</f>
        <v>0</v>
      </c>
      <c r="BI373" s="147">
        <f>IF(N373="nulová",J373,0)</f>
        <v>0</v>
      </c>
      <c r="BJ373" s="17" t="s">
        <v>8</v>
      </c>
      <c r="BK373" s="147">
        <f>ROUND(I373*H373,0)</f>
        <v>0</v>
      </c>
      <c r="BL373" s="17" t="s">
        <v>91</v>
      </c>
      <c r="BM373" s="146" t="s">
        <v>622</v>
      </c>
    </row>
    <row r="374" spans="2:65" s="12" customFormat="1">
      <c r="B374" s="148"/>
      <c r="D374" s="149" t="s">
        <v>266</v>
      </c>
      <c r="E374" s="150" t="s">
        <v>1</v>
      </c>
      <c r="F374" s="151" t="s">
        <v>183</v>
      </c>
      <c r="H374" s="152">
        <v>9</v>
      </c>
      <c r="I374" s="153"/>
      <c r="L374" s="148"/>
      <c r="M374" s="154"/>
      <c r="T374" s="155"/>
      <c r="AT374" s="150" t="s">
        <v>266</v>
      </c>
      <c r="AU374" s="150" t="s">
        <v>85</v>
      </c>
      <c r="AV374" s="12" t="s">
        <v>85</v>
      </c>
      <c r="AW374" s="12" t="s">
        <v>33</v>
      </c>
      <c r="AX374" s="12" t="s">
        <v>8</v>
      </c>
      <c r="AY374" s="150" t="s">
        <v>258</v>
      </c>
    </row>
    <row r="375" spans="2:65" s="1" customFormat="1" ht="24.2" customHeight="1">
      <c r="B375" s="134"/>
      <c r="C375" s="135" t="s">
        <v>623</v>
      </c>
      <c r="D375" s="135" t="s">
        <v>260</v>
      </c>
      <c r="E375" s="136" t="s">
        <v>624</v>
      </c>
      <c r="F375" s="137" t="s">
        <v>625</v>
      </c>
      <c r="G375" s="138" t="s">
        <v>343</v>
      </c>
      <c r="H375" s="139">
        <v>22.5</v>
      </c>
      <c r="I375" s="140"/>
      <c r="J375" s="141">
        <f>ROUND(I375*H375,0)</f>
        <v>0</v>
      </c>
      <c r="K375" s="137" t="s">
        <v>264</v>
      </c>
      <c r="L375" s="32"/>
      <c r="M375" s="142" t="s">
        <v>1</v>
      </c>
      <c r="N375" s="143" t="s">
        <v>42</v>
      </c>
      <c r="P375" s="144">
        <f>O375*H375</f>
        <v>0</v>
      </c>
      <c r="Q375" s="144">
        <v>7.3499999999999998E-3</v>
      </c>
      <c r="R375" s="144">
        <f>Q375*H375</f>
        <v>0.16537499999999999</v>
      </c>
      <c r="S375" s="144">
        <v>0</v>
      </c>
      <c r="T375" s="145">
        <f>S375*H375</f>
        <v>0</v>
      </c>
      <c r="AR375" s="146" t="s">
        <v>91</v>
      </c>
      <c r="AT375" s="146" t="s">
        <v>260</v>
      </c>
      <c r="AU375" s="146" t="s">
        <v>85</v>
      </c>
      <c r="AY375" s="17" t="s">
        <v>258</v>
      </c>
      <c r="BE375" s="147">
        <f>IF(N375="základní",J375,0)</f>
        <v>0</v>
      </c>
      <c r="BF375" s="147">
        <f>IF(N375="snížená",J375,0)</f>
        <v>0</v>
      </c>
      <c r="BG375" s="147">
        <f>IF(N375="zákl. přenesená",J375,0)</f>
        <v>0</v>
      </c>
      <c r="BH375" s="147">
        <f>IF(N375="sníž. přenesená",J375,0)</f>
        <v>0</v>
      </c>
      <c r="BI375" s="147">
        <f>IF(N375="nulová",J375,0)</f>
        <v>0</v>
      </c>
      <c r="BJ375" s="17" t="s">
        <v>8</v>
      </c>
      <c r="BK375" s="147">
        <f>ROUND(I375*H375,0)</f>
        <v>0</v>
      </c>
      <c r="BL375" s="17" t="s">
        <v>91</v>
      </c>
      <c r="BM375" s="146" t="s">
        <v>626</v>
      </c>
    </row>
    <row r="376" spans="2:65" s="12" customFormat="1">
      <c r="B376" s="148"/>
      <c r="D376" s="149" t="s">
        <v>266</v>
      </c>
      <c r="E376" s="150" t="s">
        <v>1</v>
      </c>
      <c r="F376" s="151" t="s">
        <v>627</v>
      </c>
      <c r="H376" s="152">
        <v>9.9</v>
      </c>
      <c r="I376" s="153"/>
      <c r="L376" s="148"/>
      <c r="M376" s="154"/>
      <c r="T376" s="155"/>
      <c r="AT376" s="150" t="s">
        <v>266</v>
      </c>
      <c r="AU376" s="150" t="s">
        <v>85</v>
      </c>
      <c r="AV376" s="12" t="s">
        <v>85</v>
      </c>
      <c r="AW376" s="12" t="s">
        <v>33</v>
      </c>
      <c r="AX376" s="12" t="s">
        <v>77</v>
      </c>
      <c r="AY376" s="150" t="s">
        <v>258</v>
      </c>
    </row>
    <row r="377" spans="2:65" s="12" customFormat="1">
      <c r="B377" s="148"/>
      <c r="D377" s="149" t="s">
        <v>266</v>
      </c>
      <c r="E377" s="150" t="s">
        <v>1</v>
      </c>
      <c r="F377" s="151" t="s">
        <v>628</v>
      </c>
      <c r="H377" s="152">
        <v>12.6</v>
      </c>
      <c r="I377" s="153"/>
      <c r="L377" s="148"/>
      <c r="M377" s="154"/>
      <c r="T377" s="155"/>
      <c r="AT377" s="150" t="s">
        <v>266</v>
      </c>
      <c r="AU377" s="150" t="s">
        <v>85</v>
      </c>
      <c r="AV377" s="12" t="s">
        <v>85</v>
      </c>
      <c r="AW377" s="12" t="s">
        <v>33</v>
      </c>
      <c r="AX377" s="12" t="s">
        <v>77</v>
      </c>
      <c r="AY377" s="150" t="s">
        <v>258</v>
      </c>
    </row>
    <row r="378" spans="2:65" s="13" customFormat="1">
      <c r="B378" s="156"/>
      <c r="D378" s="149" t="s">
        <v>266</v>
      </c>
      <c r="E378" s="157" t="s">
        <v>201</v>
      </c>
      <c r="F378" s="158" t="s">
        <v>272</v>
      </c>
      <c r="H378" s="159">
        <v>22.5</v>
      </c>
      <c r="I378" s="160"/>
      <c r="L378" s="156"/>
      <c r="M378" s="161"/>
      <c r="T378" s="162"/>
      <c r="AT378" s="157" t="s">
        <v>266</v>
      </c>
      <c r="AU378" s="157" t="s">
        <v>85</v>
      </c>
      <c r="AV378" s="13" t="s">
        <v>88</v>
      </c>
      <c r="AW378" s="13" t="s">
        <v>33</v>
      </c>
      <c r="AX378" s="13" t="s">
        <v>8</v>
      </c>
      <c r="AY378" s="157" t="s">
        <v>258</v>
      </c>
    </row>
    <row r="379" spans="2:65" s="1" customFormat="1" ht="33" customHeight="1">
      <c r="B379" s="134"/>
      <c r="C379" s="135" t="s">
        <v>629</v>
      </c>
      <c r="D379" s="135" t="s">
        <v>260</v>
      </c>
      <c r="E379" s="136" t="s">
        <v>630</v>
      </c>
      <c r="F379" s="137" t="s">
        <v>631</v>
      </c>
      <c r="G379" s="138" t="s">
        <v>343</v>
      </c>
      <c r="H379" s="139">
        <v>22.5</v>
      </c>
      <c r="I379" s="140"/>
      <c r="J379" s="141">
        <f>ROUND(I379*H379,0)</f>
        <v>0</v>
      </c>
      <c r="K379" s="137" t="s">
        <v>264</v>
      </c>
      <c r="L379" s="32"/>
      <c r="M379" s="142" t="s">
        <v>1</v>
      </c>
      <c r="N379" s="143" t="s">
        <v>42</v>
      </c>
      <c r="P379" s="144">
        <f>O379*H379</f>
        <v>0</v>
      </c>
      <c r="Q379" s="144">
        <v>2.3630000000000002E-2</v>
      </c>
      <c r="R379" s="144">
        <f>Q379*H379</f>
        <v>0.53167500000000001</v>
      </c>
      <c r="S379" s="144">
        <v>0</v>
      </c>
      <c r="T379" s="145">
        <f>S379*H379</f>
        <v>0</v>
      </c>
      <c r="AR379" s="146" t="s">
        <v>91</v>
      </c>
      <c r="AT379" s="146" t="s">
        <v>260</v>
      </c>
      <c r="AU379" s="146" t="s">
        <v>85</v>
      </c>
      <c r="AY379" s="17" t="s">
        <v>258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7" t="s">
        <v>8</v>
      </c>
      <c r="BK379" s="147">
        <f>ROUND(I379*H379,0)</f>
        <v>0</v>
      </c>
      <c r="BL379" s="17" t="s">
        <v>91</v>
      </c>
      <c r="BM379" s="146" t="s">
        <v>632</v>
      </c>
    </row>
    <row r="380" spans="2:65" s="12" customFormat="1">
      <c r="B380" s="148"/>
      <c r="D380" s="149" t="s">
        <v>266</v>
      </c>
      <c r="E380" s="150" t="s">
        <v>1</v>
      </c>
      <c r="F380" s="151" t="s">
        <v>201</v>
      </c>
      <c r="H380" s="152">
        <v>22.5</v>
      </c>
      <c r="I380" s="153"/>
      <c r="L380" s="148"/>
      <c r="M380" s="154"/>
      <c r="T380" s="155"/>
      <c r="AT380" s="150" t="s">
        <v>266</v>
      </c>
      <c r="AU380" s="150" t="s">
        <v>85</v>
      </c>
      <c r="AV380" s="12" t="s">
        <v>85</v>
      </c>
      <c r="AW380" s="12" t="s">
        <v>33</v>
      </c>
      <c r="AX380" s="12" t="s">
        <v>8</v>
      </c>
      <c r="AY380" s="150" t="s">
        <v>258</v>
      </c>
    </row>
    <row r="381" spans="2:65" s="1" customFormat="1" ht="37.9" customHeight="1">
      <c r="B381" s="134"/>
      <c r="C381" s="135" t="s">
        <v>633</v>
      </c>
      <c r="D381" s="135" t="s">
        <v>260</v>
      </c>
      <c r="E381" s="136" t="s">
        <v>634</v>
      </c>
      <c r="F381" s="137" t="s">
        <v>635</v>
      </c>
      <c r="G381" s="138" t="s">
        <v>343</v>
      </c>
      <c r="H381" s="139">
        <v>22.5</v>
      </c>
      <c r="I381" s="140"/>
      <c r="J381" s="141">
        <f>ROUND(I381*H381,0)</f>
        <v>0</v>
      </c>
      <c r="K381" s="137" t="s">
        <v>264</v>
      </c>
      <c r="L381" s="32"/>
      <c r="M381" s="142" t="s">
        <v>1</v>
      </c>
      <c r="N381" s="143" t="s">
        <v>42</v>
      </c>
      <c r="P381" s="144">
        <f>O381*H381</f>
        <v>0</v>
      </c>
      <c r="Q381" s="144">
        <v>2.7299999999999998E-3</v>
      </c>
      <c r="R381" s="144">
        <f>Q381*H381</f>
        <v>6.1424999999999993E-2</v>
      </c>
      <c r="S381" s="144">
        <v>0</v>
      </c>
      <c r="T381" s="145">
        <f>S381*H381</f>
        <v>0</v>
      </c>
      <c r="AR381" s="146" t="s">
        <v>91</v>
      </c>
      <c r="AT381" s="146" t="s">
        <v>260</v>
      </c>
      <c r="AU381" s="146" t="s">
        <v>85</v>
      </c>
      <c r="AY381" s="17" t="s">
        <v>258</v>
      </c>
      <c r="BE381" s="147">
        <f>IF(N381="základní",J381,0)</f>
        <v>0</v>
      </c>
      <c r="BF381" s="147">
        <f>IF(N381="snížená",J381,0)</f>
        <v>0</v>
      </c>
      <c r="BG381" s="147">
        <f>IF(N381="zákl. přenesená",J381,0)</f>
        <v>0</v>
      </c>
      <c r="BH381" s="147">
        <f>IF(N381="sníž. přenesená",J381,0)</f>
        <v>0</v>
      </c>
      <c r="BI381" s="147">
        <f>IF(N381="nulová",J381,0)</f>
        <v>0</v>
      </c>
      <c r="BJ381" s="17" t="s">
        <v>8</v>
      </c>
      <c r="BK381" s="147">
        <f>ROUND(I381*H381,0)</f>
        <v>0</v>
      </c>
      <c r="BL381" s="17" t="s">
        <v>91</v>
      </c>
      <c r="BM381" s="146" t="s">
        <v>636</v>
      </c>
    </row>
    <row r="382" spans="2:65" s="12" customFormat="1">
      <c r="B382" s="148"/>
      <c r="D382" s="149" t="s">
        <v>266</v>
      </c>
      <c r="E382" s="150" t="s">
        <v>1</v>
      </c>
      <c r="F382" s="151" t="s">
        <v>201</v>
      </c>
      <c r="H382" s="152">
        <v>22.5</v>
      </c>
      <c r="I382" s="153"/>
      <c r="L382" s="148"/>
      <c r="M382" s="154"/>
      <c r="T382" s="155"/>
      <c r="AT382" s="150" t="s">
        <v>266</v>
      </c>
      <c r="AU382" s="150" t="s">
        <v>85</v>
      </c>
      <c r="AV382" s="12" t="s">
        <v>85</v>
      </c>
      <c r="AW382" s="12" t="s">
        <v>33</v>
      </c>
      <c r="AX382" s="12" t="s">
        <v>8</v>
      </c>
      <c r="AY382" s="150" t="s">
        <v>258</v>
      </c>
    </row>
    <row r="383" spans="2:65" s="1" customFormat="1" ht="24.2" customHeight="1">
      <c r="B383" s="134"/>
      <c r="C383" s="135" t="s">
        <v>637</v>
      </c>
      <c r="D383" s="135" t="s">
        <v>260</v>
      </c>
      <c r="E383" s="136" t="s">
        <v>638</v>
      </c>
      <c r="F383" s="137" t="s">
        <v>639</v>
      </c>
      <c r="G383" s="138" t="s">
        <v>343</v>
      </c>
      <c r="H383" s="139">
        <v>22.5</v>
      </c>
      <c r="I383" s="140"/>
      <c r="J383" s="141">
        <f>ROUND(I383*H383,0)</f>
        <v>0</v>
      </c>
      <c r="K383" s="137" t="s">
        <v>264</v>
      </c>
      <c r="L383" s="32"/>
      <c r="M383" s="142" t="s">
        <v>1</v>
      </c>
      <c r="N383" s="143" t="s">
        <v>42</v>
      </c>
      <c r="P383" s="144">
        <f>O383*H383</f>
        <v>0</v>
      </c>
      <c r="Q383" s="144">
        <v>7.9000000000000008E-3</v>
      </c>
      <c r="R383" s="144">
        <f>Q383*H383</f>
        <v>0.17775000000000002</v>
      </c>
      <c r="S383" s="144">
        <v>0</v>
      </c>
      <c r="T383" s="145">
        <f>S383*H383</f>
        <v>0</v>
      </c>
      <c r="AR383" s="146" t="s">
        <v>91</v>
      </c>
      <c r="AT383" s="146" t="s">
        <v>260</v>
      </c>
      <c r="AU383" s="146" t="s">
        <v>85</v>
      </c>
      <c r="AY383" s="17" t="s">
        <v>258</v>
      </c>
      <c r="BE383" s="147">
        <f>IF(N383="základní",J383,0)</f>
        <v>0</v>
      </c>
      <c r="BF383" s="147">
        <f>IF(N383="snížená",J383,0)</f>
        <v>0</v>
      </c>
      <c r="BG383" s="147">
        <f>IF(N383="zákl. přenesená",J383,0)</f>
        <v>0</v>
      </c>
      <c r="BH383" s="147">
        <f>IF(N383="sníž. přenesená",J383,0)</f>
        <v>0</v>
      </c>
      <c r="BI383" s="147">
        <f>IF(N383="nulová",J383,0)</f>
        <v>0</v>
      </c>
      <c r="BJ383" s="17" t="s">
        <v>8</v>
      </c>
      <c r="BK383" s="147">
        <f>ROUND(I383*H383,0)</f>
        <v>0</v>
      </c>
      <c r="BL383" s="17" t="s">
        <v>91</v>
      </c>
      <c r="BM383" s="146" t="s">
        <v>640</v>
      </c>
    </row>
    <row r="384" spans="2:65" s="12" customFormat="1">
      <c r="B384" s="148"/>
      <c r="D384" s="149" t="s">
        <v>266</v>
      </c>
      <c r="E384" s="150" t="s">
        <v>1</v>
      </c>
      <c r="F384" s="151" t="s">
        <v>201</v>
      </c>
      <c r="H384" s="152">
        <v>22.5</v>
      </c>
      <c r="I384" s="153"/>
      <c r="L384" s="148"/>
      <c r="M384" s="154"/>
      <c r="T384" s="155"/>
      <c r="AT384" s="150" t="s">
        <v>266</v>
      </c>
      <c r="AU384" s="150" t="s">
        <v>85</v>
      </c>
      <c r="AV384" s="12" t="s">
        <v>85</v>
      </c>
      <c r="AW384" s="12" t="s">
        <v>33</v>
      </c>
      <c r="AX384" s="12" t="s">
        <v>8</v>
      </c>
      <c r="AY384" s="150" t="s">
        <v>258</v>
      </c>
    </row>
    <row r="385" spans="2:65" s="1" customFormat="1" ht="24.2" customHeight="1">
      <c r="B385" s="134"/>
      <c r="C385" s="135" t="s">
        <v>641</v>
      </c>
      <c r="D385" s="135" t="s">
        <v>260</v>
      </c>
      <c r="E385" s="136" t="s">
        <v>642</v>
      </c>
      <c r="F385" s="137" t="s">
        <v>643</v>
      </c>
      <c r="G385" s="138" t="s">
        <v>343</v>
      </c>
      <c r="H385" s="139">
        <v>39.222000000000001</v>
      </c>
      <c r="I385" s="140"/>
      <c r="J385" s="141">
        <f>ROUND(I385*H385,0)</f>
        <v>0</v>
      </c>
      <c r="K385" s="137" t="s">
        <v>1</v>
      </c>
      <c r="L385" s="32"/>
      <c r="M385" s="142" t="s">
        <v>1</v>
      </c>
      <c r="N385" s="143" t="s">
        <v>42</v>
      </c>
      <c r="P385" s="144">
        <f>O385*H385</f>
        <v>0</v>
      </c>
      <c r="Q385" s="144">
        <v>0</v>
      </c>
      <c r="R385" s="144">
        <f>Q385*H385</f>
        <v>0</v>
      </c>
      <c r="S385" s="144">
        <v>0</v>
      </c>
      <c r="T385" s="145">
        <f>S385*H385</f>
        <v>0</v>
      </c>
      <c r="AR385" s="146" t="s">
        <v>91</v>
      </c>
      <c r="AT385" s="146" t="s">
        <v>260</v>
      </c>
      <c r="AU385" s="146" t="s">
        <v>85</v>
      </c>
      <c r="AY385" s="17" t="s">
        <v>258</v>
      </c>
      <c r="BE385" s="147">
        <f>IF(N385="základní",J385,0)</f>
        <v>0</v>
      </c>
      <c r="BF385" s="147">
        <f>IF(N385="snížená",J385,0)</f>
        <v>0</v>
      </c>
      <c r="BG385" s="147">
        <f>IF(N385="zákl. přenesená",J385,0)</f>
        <v>0</v>
      </c>
      <c r="BH385" s="147">
        <f>IF(N385="sníž. přenesená",J385,0)</f>
        <v>0</v>
      </c>
      <c r="BI385" s="147">
        <f>IF(N385="nulová",J385,0)</f>
        <v>0</v>
      </c>
      <c r="BJ385" s="17" t="s">
        <v>8</v>
      </c>
      <c r="BK385" s="147">
        <f>ROUND(I385*H385,0)</f>
        <v>0</v>
      </c>
      <c r="BL385" s="17" t="s">
        <v>91</v>
      </c>
      <c r="BM385" s="146" t="s">
        <v>644</v>
      </c>
    </row>
    <row r="386" spans="2:65" s="12" customFormat="1">
      <c r="B386" s="148"/>
      <c r="D386" s="149" t="s">
        <v>266</v>
      </c>
      <c r="E386" s="150" t="s">
        <v>1</v>
      </c>
      <c r="F386" s="151" t="s">
        <v>186</v>
      </c>
      <c r="H386" s="152">
        <v>39.222000000000001</v>
      </c>
      <c r="I386" s="153"/>
      <c r="L386" s="148"/>
      <c r="M386" s="154"/>
      <c r="T386" s="155"/>
      <c r="AT386" s="150" t="s">
        <v>266</v>
      </c>
      <c r="AU386" s="150" t="s">
        <v>85</v>
      </c>
      <c r="AV386" s="12" t="s">
        <v>85</v>
      </c>
      <c r="AW386" s="12" t="s">
        <v>33</v>
      </c>
      <c r="AX386" s="12" t="s">
        <v>8</v>
      </c>
      <c r="AY386" s="150" t="s">
        <v>258</v>
      </c>
    </row>
    <row r="387" spans="2:65" s="1" customFormat="1" ht="24.2" customHeight="1">
      <c r="B387" s="134"/>
      <c r="C387" s="135" t="s">
        <v>645</v>
      </c>
      <c r="D387" s="135" t="s">
        <v>260</v>
      </c>
      <c r="E387" s="136" t="s">
        <v>646</v>
      </c>
      <c r="F387" s="137" t="s">
        <v>647</v>
      </c>
      <c r="G387" s="138" t="s">
        <v>343</v>
      </c>
      <c r="H387" s="139">
        <v>50.587000000000003</v>
      </c>
      <c r="I387" s="140"/>
      <c r="J387" s="141">
        <f>ROUND(I387*H387,0)</f>
        <v>0</v>
      </c>
      <c r="K387" s="137" t="s">
        <v>264</v>
      </c>
      <c r="L387" s="32"/>
      <c r="M387" s="142" t="s">
        <v>1</v>
      </c>
      <c r="N387" s="143" t="s">
        <v>42</v>
      </c>
      <c r="P387" s="144">
        <f>O387*H387</f>
        <v>0</v>
      </c>
      <c r="Q387" s="144">
        <v>0</v>
      </c>
      <c r="R387" s="144">
        <f>Q387*H387</f>
        <v>0</v>
      </c>
      <c r="S387" s="144">
        <v>0</v>
      </c>
      <c r="T387" s="145">
        <f>S387*H387</f>
        <v>0</v>
      </c>
      <c r="AR387" s="146" t="s">
        <v>91</v>
      </c>
      <c r="AT387" s="146" t="s">
        <v>260</v>
      </c>
      <c r="AU387" s="146" t="s">
        <v>85</v>
      </c>
      <c r="AY387" s="17" t="s">
        <v>258</v>
      </c>
      <c r="BE387" s="147">
        <f>IF(N387="základní",J387,0)</f>
        <v>0</v>
      </c>
      <c r="BF387" s="147">
        <f>IF(N387="snížená",J387,0)</f>
        <v>0</v>
      </c>
      <c r="BG387" s="147">
        <f>IF(N387="zákl. přenesená",J387,0)</f>
        <v>0</v>
      </c>
      <c r="BH387" s="147">
        <f>IF(N387="sníž. přenesená",J387,0)</f>
        <v>0</v>
      </c>
      <c r="BI387" s="147">
        <f>IF(N387="nulová",J387,0)</f>
        <v>0</v>
      </c>
      <c r="BJ387" s="17" t="s">
        <v>8</v>
      </c>
      <c r="BK387" s="147">
        <f>ROUND(I387*H387,0)</f>
        <v>0</v>
      </c>
      <c r="BL387" s="17" t="s">
        <v>91</v>
      </c>
      <c r="BM387" s="146" t="s">
        <v>648</v>
      </c>
    </row>
    <row r="388" spans="2:65" s="12" customFormat="1">
      <c r="B388" s="148"/>
      <c r="D388" s="149" t="s">
        <v>266</v>
      </c>
      <c r="E388" s="150" t="s">
        <v>1</v>
      </c>
      <c r="F388" s="151" t="s">
        <v>649</v>
      </c>
      <c r="H388" s="152">
        <v>3.9</v>
      </c>
      <c r="I388" s="153"/>
      <c r="L388" s="148"/>
      <c r="M388" s="154"/>
      <c r="T388" s="155"/>
      <c r="AT388" s="150" t="s">
        <v>266</v>
      </c>
      <c r="AU388" s="150" t="s">
        <v>85</v>
      </c>
      <c r="AV388" s="12" t="s">
        <v>85</v>
      </c>
      <c r="AW388" s="12" t="s">
        <v>33</v>
      </c>
      <c r="AX388" s="12" t="s">
        <v>77</v>
      </c>
      <c r="AY388" s="150" t="s">
        <v>258</v>
      </c>
    </row>
    <row r="389" spans="2:65" s="12" customFormat="1">
      <c r="B389" s="148"/>
      <c r="D389" s="149" t="s">
        <v>266</v>
      </c>
      <c r="E389" s="150" t="s">
        <v>1</v>
      </c>
      <c r="F389" s="151" t="s">
        <v>650</v>
      </c>
      <c r="H389" s="152">
        <v>2.835</v>
      </c>
      <c r="I389" s="153"/>
      <c r="L389" s="148"/>
      <c r="M389" s="154"/>
      <c r="T389" s="155"/>
      <c r="AT389" s="150" t="s">
        <v>266</v>
      </c>
      <c r="AU389" s="150" t="s">
        <v>85</v>
      </c>
      <c r="AV389" s="12" t="s">
        <v>85</v>
      </c>
      <c r="AW389" s="12" t="s">
        <v>33</v>
      </c>
      <c r="AX389" s="12" t="s">
        <v>77</v>
      </c>
      <c r="AY389" s="150" t="s">
        <v>258</v>
      </c>
    </row>
    <row r="390" spans="2:65" s="12" customFormat="1">
      <c r="B390" s="148"/>
      <c r="D390" s="149" t="s">
        <v>266</v>
      </c>
      <c r="E390" s="150" t="s">
        <v>1</v>
      </c>
      <c r="F390" s="151" t="s">
        <v>651</v>
      </c>
      <c r="H390" s="152">
        <v>0.3</v>
      </c>
      <c r="I390" s="153"/>
      <c r="L390" s="148"/>
      <c r="M390" s="154"/>
      <c r="T390" s="155"/>
      <c r="AT390" s="150" t="s">
        <v>266</v>
      </c>
      <c r="AU390" s="150" t="s">
        <v>85</v>
      </c>
      <c r="AV390" s="12" t="s">
        <v>85</v>
      </c>
      <c r="AW390" s="12" t="s">
        <v>33</v>
      </c>
      <c r="AX390" s="12" t="s">
        <v>77</v>
      </c>
      <c r="AY390" s="150" t="s">
        <v>258</v>
      </c>
    </row>
    <row r="391" spans="2:65" s="12" customFormat="1">
      <c r="B391" s="148"/>
      <c r="D391" s="149" t="s">
        <v>266</v>
      </c>
      <c r="E391" s="150" t="s">
        <v>1</v>
      </c>
      <c r="F391" s="151" t="s">
        <v>652</v>
      </c>
      <c r="H391" s="152">
        <v>1.08</v>
      </c>
      <c r="I391" s="153"/>
      <c r="L391" s="148"/>
      <c r="M391" s="154"/>
      <c r="T391" s="155"/>
      <c r="AT391" s="150" t="s">
        <v>266</v>
      </c>
      <c r="AU391" s="150" t="s">
        <v>85</v>
      </c>
      <c r="AV391" s="12" t="s">
        <v>85</v>
      </c>
      <c r="AW391" s="12" t="s">
        <v>33</v>
      </c>
      <c r="AX391" s="12" t="s">
        <v>77</v>
      </c>
      <c r="AY391" s="150" t="s">
        <v>258</v>
      </c>
    </row>
    <row r="392" spans="2:65" s="12" customFormat="1">
      <c r="B392" s="148"/>
      <c r="D392" s="149" t="s">
        <v>266</v>
      </c>
      <c r="E392" s="150" t="s">
        <v>1</v>
      </c>
      <c r="F392" s="151" t="s">
        <v>653</v>
      </c>
      <c r="H392" s="152">
        <v>3.24</v>
      </c>
      <c r="I392" s="153"/>
      <c r="L392" s="148"/>
      <c r="M392" s="154"/>
      <c r="T392" s="155"/>
      <c r="AT392" s="150" t="s">
        <v>266</v>
      </c>
      <c r="AU392" s="150" t="s">
        <v>85</v>
      </c>
      <c r="AV392" s="12" t="s">
        <v>85</v>
      </c>
      <c r="AW392" s="12" t="s">
        <v>33</v>
      </c>
      <c r="AX392" s="12" t="s">
        <v>77</v>
      </c>
      <c r="AY392" s="150" t="s">
        <v>258</v>
      </c>
    </row>
    <row r="393" spans="2:65" s="12" customFormat="1">
      <c r="B393" s="148"/>
      <c r="D393" s="149" t="s">
        <v>266</v>
      </c>
      <c r="E393" s="150" t="s">
        <v>1</v>
      </c>
      <c r="F393" s="151" t="s">
        <v>654</v>
      </c>
      <c r="H393" s="152">
        <v>1.56</v>
      </c>
      <c r="I393" s="153"/>
      <c r="L393" s="148"/>
      <c r="M393" s="154"/>
      <c r="T393" s="155"/>
      <c r="AT393" s="150" t="s">
        <v>266</v>
      </c>
      <c r="AU393" s="150" t="s">
        <v>85</v>
      </c>
      <c r="AV393" s="12" t="s">
        <v>85</v>
      </c>
      <c r="AW393" s="12" t="s">
        <v>33</v>
      </c>
      <c r="AX393" s="12" t="s">
        <v>77</v>
      </c>
      <c r="AY393" s="150" t="s">
        <v>258</v>
      </c>
    </row>
    <row r="394" spans="2:65" s="12" customFormat="1">
      <c r="B394" s="148"/>
      <c r="D394" s="149" t="s">
        <v>266</v>
      </c>
      <c r="E394" s="150" t="s">
        <v>1</v>
      </c>
      <c r="F394" s="151" t="s">
        <v>655</v>
      </c>
      <c r="H394" s="152">
        <v>0.32</v>
      </c>
      <c r="I394" s="153"/>
      <c r="L394" s="148"/>
      <c r="M394" s="154"/>
      <c r="T394" s="155"/>
      <c r="AT394" s="150" t="s">
        <v>266</v>
      </c>
      <c r="AU394" s="150" t="s">
        <v>85</v>
      </c>
      <c r="AV394" s="12" t="s">
        <v>85</v>
      </c>
      <c r="AW394" s="12" t="s">
        <v>33</v>
      </c>
      <c r="AX394" s="12" t="s">
        <v>77</v>
      </c>
      <c r="AY394" s="150" t="s">
        <v>258</v>
      </c>
    </row>
    <row r="395" spans="2:65" s="12" customFormat="1">
      <c r="B395" s="148"/>
      <c r="D395" s="149" t="s">
        <v>266</v>
      </c>
      <c r="E395" s="150" t="s">
        <v>1</v>
      </c>
      <c r="F395" s="151" t="s">
        <v>656</v>
      </c>
      <c r="H395" s="152">
        <v>2.16</v>
      </c>
      <c r="I395" s="153"/>
      <c r="L395" s="148"/>
      <c r="M395" s="154"/>
      <c r="T395" s="155"/>
      <c r="AT395" s="150" t="s">
        <v>266</v>
      </c>
      <c r="AU395" s="150" t="s">
        <v>85</v>
      </c>
      <c r="AV395" s="12" t="s">
        <v>85</v>
      </c>
      <c r="AW395" s="12" t="s">
        <v>33</v>
      </c>
      <c r="AX395" s="12" t="s">
        <v>77</v>
      </c>
      <c r="AY395" s="150" t="s">
        <v>258</v>
      </c>
    </row>
    <row r="396" spans="2:65" s="12" customFormat="1">
      <c r="B396" s="148"/>
      <c r="D396" s="149" t="s">
        <v>266</v>
      </c>
      <c r="E396" s="150" t="s">
        <v>1</v>
      </c>
      <c r="F396" s="151" t="s">
        <v>657</v>
      </c>
      <c r="H396" s="152">
        <v>1.7</v>
      </c>
      <c r="I396" s="153"/>
      <c r="L396" s="148"/>
      <c r="M396" s="154"/>
      <c r="T396" s="155"/>
      <c r="AT396" s="150" t="s">
        <v>266</v>
      </c>
      <c r="AU396" s="150" t="s">
        <v>85</v>
      </c>
      <c r="AV396" s="12" t="s">
        <v>85</v>
      </c>
      <c r="AW396" s="12" t="s">
        <v>33</v>
      </c>
      <c r="AX396" s="12" t="s">
        <v>77</v>
      </c>
      <c r="AY396" s="150" t="s">
        <v>258</v>
      </c>
    </row>
    <row r="397" spans="2:65" s="12" customFormat="1">
      <c r="B397" s="148"/>
      <c r="D397" s="149" t="s">
        <v>266</v>
      </c>
      <c r="E397" s="150" t="s">
        <v>1</v>
      </c>
      <c r="F397" s="151" t="s">
        <v>658</v>
      </c>
      <c r="H397" s="152">
        <v>1.6</v>
      </c>
      <c r="I397" s="153"/>
      <c r="L397" s="148"/>
      <c r="M397" s="154"/>
      <c r="T397" s="155"/>
      <c r="AT397" s="150" t="s">
        <v>266</v>
      </c>
      <c r="AU397" s="150" t="s">
        <v>85</v>
      </c>
      <c r="AV397" s="12" t="s">
        <v>85</v>
      </c>
      <c r="AW397" s="12" t="s">
        <v>33</v>
      </c>
      <c r="AX397" s="12" t="s">
        <v>77</v>
      </c>
      <c r="AY397" s="150" t="s">
        <v>258</v>
      </c>
    </row>
    <row r="398" spans="2:65" s="13" customFormat="1">
      <c r="B398" s="156"/>
      <c r="D398" s="149" t="s">
        <v>266</v>
      </c>
      <c r="E398" s="157" t="s">
        <v>1</v>
      </c>
      <c r="F398" s="158" t="s">
        <v>588</v>
      </c>
      <c r="H398" s="159">
        <v>18.695</v>
      </c>
      <c r="I398" s="160"/>
      <c r="L398" s="156"/>
      <c r="M398" s="161"/>
      <c r="T398" s="162"/>
      <c r="AT398" s="157" t="s">
        <v>266</v>
      </c>
      <c r="AU398" s="157" t="s">
        <v>85</v>
      </c>
      <c r="AV398" s="13" t="s">
        <v>88</v>
      </c>
      <c r="AW398" s="13" t="s">
        <v>33</v>
      </c>
      <c r="AX398" s="13" t="s">
        <v>77</v>
      </c>
      <c r="AY398" s="157" t="s">
        <v>258</v>
      </c>
    </row>
    <row r="399" spans="2:65" s="12" customFormat="1">
      <c r="B399" s="148"/>
      <c r="D399" s="149" t="s">
        <v>266</v>
      </c>
      <c r="E399" s="150" t="s">
        <v>1</v>
      </c>
      <c r="F399" s="151" t="s">
        <v>659</v>
      </c>
      <c r="H399" s="152">
        <v>1.3</v>
      </c>
      <c r="I399" s="153"/>
      <c r="L399" s="148"/>
      <c r="M399" s="154"/>
      <c r="T399" s="155"/>
      <c r="AT399" s="150" t="s">
        <v>266</v>
      </c>
      <c r="AU399" s="150" t="s">
        <v>85</v>
      </c>
      <c r="AV399" s="12" t="s">
        <v>85</v>
      </c>
      <c r="AW399" s="12" t="s">
        <v>33</v>
      </c>
      <c r="AX399" s="12" t="s">
        <v>77</v>
      </c>
      <c r="AY399" s="150" t="s">
        <v>258</v>
      </c>
    </row>
    <row r="400" spans="2:65" s="12" customFormat="1">
      <c r="B400" s="148"/>
      <c r="D400" s="149" t="s">
        <v>266</v>
      </c>
      <c r="E400" s="150" t="s">
        <v>1</v>
      </c>
      <c r="F400" s="151" t="s">
        <v>660</v>
      </c>
      <c r="H400" s="152">
        <v>2.4</v>
      </c>
      <c r="I400" s="153"/>
      <c r="L400" s="148"/>
      <c r="M400" s="154"/>
      <c r="T400" s="155"/>
      <c r="AT400" s="150" t="s">
        <v>266</v>
      </c>
      <c r="AU400" s="150" t="s">
        <v>85</v>
      </c>
      <c r="AV400" s="12" t="s">
        <v>85</v>
      </c>
      <c r="AW400" s="12" t="s">
        <v>33</v>
      </c>
      <c r="AX400" s="12" t="s">
        <v>77</v>
      </c>
      <c r="AY400" s="150" t="s">
        <v>258</v>
      </c>
    </row>
    <row r="401" spans="2:65" s="12" customFormat="1">
      <c r="B401" s="148"/>
      <c r="D401" s="149" t="s">
        <v>266</v>
      </c>
      <c r="E401" s="150" t="s">
        <v>1</v>
      </c>
      <c r="F401" s="151" t="s">
        <v>661</v>
      </c>
      <c r="H401" s="152">
        <v>1.26</v>
      </c>
      <c r="I401" s="153"/>
      <c r="L401" s="148"/>
      <c r="M401" s="154"/>
      <c r="T401" s="155"/>
      <c r="AT401" s="150" t="s">
        <v>266</v>
      </c>
      <c r="AU401" s="150" t="s">
        <v>85</v>
      </c>
      <c r="AV401" s="12" t="s">
        <v>85</v>
      </c>
      <c r="AW401" s="12" t="s">
        <v>33</v>
      </c>
      <c r="AX401" s="12" t="s">
        <v>77</v>
      </c>
      <c r="AY401" s="150" t="s">
        <v>258</v>
      </c>
    </row>
    <row r="402" spans="2:65" s="12" customFormat="1">
      <c r="B402" s="148"/>
      <c r="D402" s="149" t="s">
        <v>266</v>
      </c>
      <c r="E402" s="150" t="s">
        <v>1</v>
      </c>
      <c r="F402" s="151" t="s">
        <v>662</v>
      </c>
      <c r="H402" s="152">
        <v>0.32</v>
      </c>
      <c r="I402" s="153"/>
      <c r="L402" s="148"/>
      <c r="M402" s="154"/>
      <c r="T402" s="155"/>
      <c r="AT402" s="150" t="s">
        <v>266</v>
      </c>
      <c r="AU402" s="150" t="s">
        <v>85</v>
      </c>
      <c r="AV402" s="12" t="s">
        <v>85</v>
      </c>
      <c r="AW402" s="12" t="s">
        <v>33</v>
      </c>
      <c r="AX402" s="12" t="s">
        <v>77</v>
      </c>
      <c r="AY402" s="150" t="s">
        <v>258</v>
      </c>
    </row>
    <row r="403" spans="2:65" s="12" customFormat="1">
      <c r="B403" s="148"/>
      <c r="D403" s="149" t="s">
        <v>266</v>
      </c>
      <c r="E403" s="150" t="s">
        <v>1</v>
      </c>
      <c r="F403" s="151" t="s">
        <v>663</v>
      </c>
      <c r="H403" s="152">
        <v>0.6</v>
      </c>
      <c r="I403" s="153"/>
      <c r="L403" s="148"/>
      <c r="M403" s="154"/>
      <c r="T403" s="155"/>
      <c r="AT403" s="150" t="s">
        <v>266</v>
      </c>
      <c r="AU403" s="150" t="s">
        <v>85</v>
      </c>
      <c r="AV403" s="12" t="s">
        <v>85</v>
      </c>
      <c r="AW403" s="12" t="s">
        <v>33</v>
      </c>
      <c r="AX403" s="12" t="s">
        <v>77</v>
      </c>
      <c r="AY403" s="150" t="s">
        <v>258</v>
      </c>
    </row>
    <row r="404" spans="2:65" s="13" customFormat="1">
      <c r="B404" s="156"/>
      <c r="D404" s="149" t="s">
        <v>266</v>
      </c>
      <c r="E404" s="157" t="s">
        <v>1</v>
      </c>
      <c r="F404" s="158" t="s">
        <v>664</v>
      </c>
      <c r="H404" s="159">
        <v>5.88</v>
      </c>
      <c r="I404" s="160"/>
      <c r="L404" s="156"/>
      <c r="M404" s="161"/>
      <c r="T404" s="162"/>
      <c r="AT404" s="157" t="s">
        <v>266</v>
      </c>
      <c r="AU404" s="157" t="s">
        <v>85</v>
      </c>
      <c r="AV404" s="13" t="s">
        <v>88</v>
      </c>
      <c r="AW404" s="13" t="s">
        <v>33</v>
      </c>
      <c r="AX404" s="13" t="s">
        <v>77</v>
      </c>
      <c r="AY404" s="157" t="s">
        <v>258</v>
      </c>
    </row>
    <row r="405" spans="2:65" s="12" customFormat="1">
      <c r="B405" s="148"/>
      <c r="D405" s="149" t="s">
        <v>266</v>
      </c>
      <c r="E405" s="150" t="s">
        <v>1</v>
      </c>
      <c r="F405" s="151" t="s">
        <v>649</v>
      </c>
      <c r="H405" s="152">
        <v>3.9</v>
      </c>
      <c r="I405" s="153"/>
      <c r="L405" s="148"/>
      <c r="M405" s="154"/>
      <c r="T405" s="155"/>
      <c r="AT405" s="150" t="s">
        <v>266</v>
      </c>
      <c r="AU405" s="150" t="s">
        <v>85</v>
      </c>
      <c r="AV405" s="12" t="s">
        <v>85</v>
      </c>
      <c r="AW405" s="12" t="s">
        <v>33</v>
      </c>
      <c r="AX405" s="12" t="s">
        <v>77</v>
      </c>
      <c r="AY405" s="150" t="s">
        <v>258</v>
      </c>
    </row>
    <row r="406" spans="2:65" s="12" customFormat="1">
      <c r="B406" s="148"/>
      <c r="D406" s="149" t="s">
        <v>266</v>
      </c>
      <c r="E406" s="150" t="s">
        <v>1</v>
      </c>
      <c r="F406" s="151" t="s">
        <v>665</v>
      </c>
      <c r="H406" s="152">
        <v>1.9570000000000001</v>
      </c>
      <c r="I406" s="153"/>
      <c r="L406" s="148"/>
      <c r="M406" s="154"/>
      <c r="T406" s="155"/>
      <c r="AT406" s="150" t="s">
        <v>266</v>
      </c>
      <c r="AU406" s="150" t="s">
        <v>85</v>
      </c>
      <c r="AV406" s="12" t="s">
        <v>85</v>
      </c>
      <c r="AW406" s="12" t="s">
        <v>33</v>
      </c>
      <c r="AX406" s="12" t="s">
        <v>77</v>
      </c>
      <c r="AY406" s="150" t="s">
        <v>258</v>
      </c>
    </row>
    <row r="407" spans="2:65" s="12" customFormat="1">
      <c r="B407" s="148"/>
      <c r="D407" s="149" t="s">
        <v>266</v>
      </c>
      <c r="E407" s="150" t="s">
        <v>1</v>
      </c>
      <c r="F407" s="151" t="s">
        <v>666</v>
      </c>
      <c r="H407" s="152">
        <v>2.99</v>
      </c>
      <c r="I407" s="153"/>
      <c r="L407" s="148"/>
      <c r="M407" s="154"/>
      <c r="T407" s="155"/>
      <c r="AT407" s="150" t="s">
        <v>266</v>
      </c>
      <c r="AU407" s="150" t="s">
        <v>85</v>
      </c>
      <c r="AV407" s="12" t="s">
        <v>85</v>
      </c>
      <c r="AW407" s="12" t="s">
        <v>33</v>
      </c>
      <c r="AX407" s="12" t="s">
        <v>77</v>
      </c>
      <c r="AY407" s="150" t="s">
        <v>258</v>
      </c>
    </row>
    <row r="408" spans="2:65" s="12" customFormat="1">
      <c r="B408" s="148"/>
      <c r="D408" s="149" t="s">
        <v>266</v>
      </c>
      <c r="E408" s="150" t="s">
        <v>1</v>
      </c>
      <c r="F408" s="151" t="s">
        <v>667</v>
      </c>
      <c r="H408" s="152">
        <v>3.4</v>
      </c>
      <c r="I408" s="153"/>
      <c r="L408" s="148"/>
      <c r="M408" s="154"/>
      <c r="T408" s="155"/>
      <c r="AT408" s="150" t="s">
        <v>266</v>
      </c>
      <c r="AU408" s="150" t="s">
        <v>85</v>
      </c>
      <c r="AV408" s="12" t="s">
        <v>85</v>
      </c>
      <c r="AW408" s="12" t="s">
        <v>33</v>
      </c>
      <c r="AX408" s="12" t="s">
        <v>77</v>
      </c>
      <c r="AY408" s="150" t="s">
        <v>258</v>
      </c>
    </row>
    <row r="409" spans="2:65" s="12" customFormat="1">
      <c r="B409" s="148"/>
      <c r="D409" s="149" t="s">
        <v>266</v>
      </c>
      <c r="E409" s="150" t="s">
        <v>1</v>
      </c>
      <c r="F409" s="151" t="s">
        <v>668</v>
      </c>
      <c r="H409" s="152">
        <v>3.64</v>
      </c>
      <c r="I409" s="153"/>
      <c r="L409" s="148"/>
      <c r="M409" s="154"/>
      <c r="T409" s="155"/>
      <c r="AT409" s="150" t="s">
        <v>266</v>
      </c>
      <c r="AU409" s="150" t="s">
        <v>85</v>
      </c>
      <c r="AV409" s="12" t="s">
        <v>85</v>
      </c>
      <c r="AW409" s="12" t="s">
        <v>33</v>
      </c>
      <c r="AX409" s="12" t="s">
        <v>77</v>
      </c>
      <c r="AY409" s="150" t="s">
        <v>258</v>
      </c>
    </row>
    <row r="410" spans="2:65" s="12" customFormat="1">
      <c r="B410" s="148"/>
      <c r="D410" s="149" t="s">
        <v>266</v>
      </c>
      <c r="E410" s="150" t="s">
        <v>1</v>
      </c>
      <c r="F410" s="151" t="s">
        <v>669</v>
      </c>
      <c r="H410" s="152">
        <v>5.4</v>
      </c>
      <c r="I410" s="153"/>
      <c r="L410" s="148"/>
      <c r="M410" s="154"/>
      <c r="T410" s="155"/>
      <c r="AT410" s="150" t="s">
        <v>266</v>
      </c>
      <c r="AU410" s="150" t="s">
        <v>85</v>
      </c>
      <c r="AV410" s="12" t="s">
        <v>85</v>
      </c>
      <c r="AW410" s="12" t="s">
        <v>33</v>
      </c>
      <c r="AX410" s="12" t="s">
        <v>77</v>
      </c>
      <c r="AY410" s="150" t="s">
        <v>258</v>
      </c>
    </row>
    <row r="411" spans="2:65" s="12" customFormat="1">
      <c r="B411" s="148"/>
      <c r="D411" s="149" t="s">
        <v>266</v>
      </c>
      <c r="E411" s="150" t="s">
        <v>1</v>
      </c>
      <c r="F411" s="151" t="s">
        <v>670</v>
      </c>
      <c r="H411" s="152">
        <v>4.7249999999999996</v>
      </c>
      <c r="I411" s="153"/>
      <c r="L411" s="148"/>
      <c r="M411" s="154"/>
      <c r="T411" s="155"/>
      <c r="AT411" s="150" t="s">
        <v>266</v>
      </c>
      <c r="AU411" s="150" t="s">
        <v>85</v>
      </c>
      <c r="AV411" s="12" t="s">
        <v>85</v>
      </c>
      <c r="AW411" s="12" t="s">
        <v>33</v>
      </c>
      <c r="AX411" s="12" t="s">
        <v>77</v>
      </c>
      <c r="AY411" s="150" t="s">
        <v>258</v>
      </c>
    </row>
    <row r="412" spans="2:65" s="13" customFormat="1">
      <c r="B412" s="156"/>
      <c r="D412" s="149" t="s">
        <v>266</v>
      </c>
      <c r="E412" s="157" t="s">
        <v>1</v>
      </c>
      <c r="F412" s="158" t="s">
        <v>671</v>
      </c>
      <c r="H412" s="159">
        <v>26.012</v>
      </c>
      <c r="I412" s="160"/>
      <c r="L412" s="156"/>
      <c r="M412" s="161"/>
      <c r="T412" s="162"/>
      <c r="AT412" s="157" t="s">
        <v>266</v>
      </c>
      <c r="AU412" s="157" t="s">
        <v>85</v>
      </c>
      <c r="AV412" s="13" t="s">
        <v>88</v>
      </c>
      <c r="AW412" s="13" t="s">
        <v>33</v>
      </c>
      <c r="AX412" s="13" t="s">
        <v>77</v>
      </c>
      <c r="AY412" s="157" t="s">
        <v>258</v>
      </c>
    </row>
    <row r="413" spans="2:65" s="14" customFormat="1">
      <c r="B413" s="163"/>
      <c r="D413" s="149" t="s">
        <v>266</v>
      </c>
      <c r="E413" s="164" t="s">
        <v>1</v>
      </c>
      <c r="F413" s="165" t="s">
        <v>364</v>
      </c>
      <c r="H413" s="166">
        <v>50.587000000000003</v>
      </c>
      <c r="I413" s="167"/>
      <c r="L413" s="163"/>
      <c r="M413" s="168"/>
      <c r="T413" s="169"/>
      <c r="AT413" s="164" t="s">
        <v>266</v>
      </c>
      <c r="AU413" s="164" t="s">
        <v>85</v>
      </c>
      <c r="AV413" s="14" t="s">
        <v>91</v>
      </c>
      <c r="AW413" s="14" t="s">
        <v>33</v>
      </c>
      <c r="AX413" s="14" t="s">
        <v>8</v>
      </c>
      <c r="AY413" s="164" t="s">
        <v>258</v>
      </c>
    </row>
    <row r="414" spans="2:65" s="1" customFormat="1" ht="16.5" customHeight="1">
      <c r="B414" s="134"/>
      <c r="C414" s="135" t="s">
        <v>672</v>
      </c>
      <c r="D414" s="135" t="s">
        <v>260</v>
      </c>
      <c r="E414" s="136" t="s">
        <v>673</v>
      </c>
      <c r="F414" s="137" t="s">
        <v>674</v>
      </c>
      <c r="G414" s="138" t="s">
        <v>343</v>
      </c>
      <c r="H414" s="139">
        <v>193.03899999999999</v>
      </c>
      <c r="I414" s="140"/>
      <c r="J414" s="141">
        <f>ROUND(I414*H414,0)</f>
        <v>0</v>
      </c>
      <c r="K414" s="137" t="s">
        <v>264</v>
      </c>
      <c r="L414" s="32"/>
      <c r="M414" s="142" t="s">
        <v>1</v>
      </c>
      <c r="N414" s="143" t="s">
        <v>42</v>
      </c>
      <c r="P414" s="144">
        <f>O414*H414</f>
        <v>0</v>
      </c>
      <c r="Q414" s="144">
        <v>0</v>
      </c>
      <c r="R414" s="144">
        <f>Q414*H414</f>
        <v>0</v>
      </c>
      <c r="S414" s="144">
        <v>0</v>
      </c>
      <c r="T414" s="145">
        <f>S414*H414</f>
        <v>0</v>
      </c>
      <c r="AR414" s="146" t="s">
        <v>91</v>
      </c>
      <c r="AT414" s="146" t="s">
        <v>260</v>
      </c>
      <c r="AU414" s="146" t="s">
        <v>85</v>
      </c>
      <c r="AY414" s="17" t="s">
        <v>258</v>
      </c>
      <c r="BE414" s="147">
        <f>IF(N414="základní",J414,0)</f>
        <v>0</v>
      </c>
      <c r="BF414" s="147">
        <f>IF(N414="snížená",J414,0)</f>
        <v>0</v>
      </c>
      <c r="BG414" s="147">
        <f>IF(N414="zákl. přenesená",J414,0)</f>
        <v>0</v>
      </c>
      <c r="BH414" s="147">
        <f>IF(N414="sníž. přenesená",J414,0)</f>
        <v>0</v>
      </c>
      <c r="BI414" s="147">
        <f>IF(N414="nulová",J414,0)</f>
        <v>0</v>
      </c>
      <c r="BJ414" s="17" t="s">
        <v>8</v>
      </c>
      <c r="BK414" s="147">
        <f>ROUND(I414*H414,0)</f>
        <v>0</v>
      </c>
      <c r="BL414" s="17" t="s">
        <v>91</v>
      </c>
      <c r="BM414" s="146" t="s">
        <v>675</v>
      </c>
    </row>
    <row r="415" spans="2:65" s="12" customFormat="1">
      <c r="B415" s="148"/>
      <c r="D415" s="149" t="s">
        <v>266</v>
      </c>
      <c r="E415" s="150" t="s">
        <v>1</v>
      </c>
      <c r="F415" s="151" t="s">
        <v>676</v>
      </c>
      <c r="H415" s="152">
        <v>33.825000000000003</v>
      </c>
      <c r="I415" s="153"/>
      <c r="L415" s="148"/>
      <c r="M415" s="154"/>
      <c r="T415" s="155"/>
      <c r="AT415" s="150" t="s">
        <v>266</v>
      </c>
      <c r="AU415" s="150" t="s">
        <v>85</v>
      </c>
      <c r="AV415" s="12" t="s">
        <v>85</v>
      </c>
      <c r="AW415" s="12" t="s">
        <v>33</v>
      </c>
      <c r="AX415" s="12" t="s">
        <v>77</v>
      </c>
      <c r="AY415" s="150" t="s">
        <v>258</v>
      </c>
    </row>
    <row r="416" spans="2:65" s="12" customFormat="1">
      <c r="B416" s="148"/>
      <c r="D416" s="149" t="s">
        <v>266</v>
      </c>
      <c r="E416" s="150" t="s">
        <v>1</v>
      </c>
      <c r="F416" s="151" t="s">
        <v>677</v>
      </c>
      <c r="H416" s="152">
        <v>10.199999999999999</v>
      </c>
      <c r="I416" s="153"/>
      <c r="L416" s="148"/>
      <c r="M416" s="154"/>
      <c r="T416" s="155"/>
      <c r="AT416" s="150" t="s">
        <v>266</v>
      </c>
      <c r="AU416" s="150" t="s">
        <v>85</v>
      </c>
      <c r="AV416" s="12" t="s">
        <v>85</v>
      </c>
      <c r="AW416" s="12" t="s">
        <v>33</v>
      </c>
      <c r="AX416" s="12" t="s">
        <v>77</v>
      </c>
      <c r="AY416" s="150" t="s">
        <v>258</v>
      </c>
    </row>
    <row r="417" spans="2:65" s="12" customFormat="1">
      <c r="B417" s="148"/>
      <c r="D417" s="149" t="s">
        <v>266</v>
      </c>
      <c r="E417" s="150" t="s">
        <v>1</v>
      </c>
      <c r="F417" s="151" t="s">
        <v>678</v>
      </c>
      <c r="H417" s="152">
        <v>21.51</v>
      </c>
      <c r="I417" s="153"/>
      <c r="L417" s="148"/>
      <c r="M417" s="154"/>
      <c r="T417" s="155"/>
      <c r="AT417" s="150" t="s">
        <v>266</v>
      </c>
      <c r="AU417" s="150" t="s">
        <v>85</v>
      </c>
      <c r="AV417" s="12" t="s">
        <v>85</v>
      </c>
      <c r="AW417" s="12" t="s">
        <v>33</v>
      </c>
      <c r="AX417" s="12" t="s">
        <v>77</v>
      </c>
      <c r="AY417" s="150" t="s">
        <v>258</v>
      </c>
    </row>
    <row r="418" spans="2:65" s="13" customFormat="1">
      <c r="B418" s="156"/>
      <c r="D418" s="149" t="s">
        <v>266</v>
      </c>
      <c r="E418" s="157" t="s">
        <v>1</v>
      </c>
      <c r="F418" s="158" t="s">
        <v>679</v>
      </c>
      <c r="H418" s="159">
        <v>65.534999999999997</v>
      </c>
      <c r="I418" s="160"/>
      <c r="L418" s="156"/>
      <c r="M418" s="161"/>
      <c r="T418" s="162"/>
      <c r="AT418" s="157" t="s">
        <v>266</v>
      </c>
      <c r="AU418" s="157" t="s">
        <v>85</v>
      </c>
      <c r="AV418" s="13" t="s">
        <v>88</v>
      </c>
      <c r="AW418" s="13" t="s">
        <v>33</v>
      </c>
      <c r="AX418" s="13" t="s">
        <v>77</v>
      </c>
      <c r="AY418" s="157" t="s">
        <v>258</v>
      </c>
    </row>
    <row r="419" spans="2:65" s="12" customFormat="1">
      <c r="B419" s="148"/>
      <c r="D419" s="149" t="s">
        <v>266</v>
      </c>
      <c r="E419" s="150" t="s">
        <v>1</v>
      </c>
      <c r="F419" s="151" t="s">
        <v>680</v>
      </c>
      <c r="H419" s="152">
        <v>8.3699999999999992</v>
      </c>
      <c r="I419" s="153"/>
      <c r="L419" s="148"/>
      <c r="M419" s="154"/>
      <c r="T419" s="155"/>
      <c r="AT419" s="150" t="s">
        <v>266</v>
      </c>
      <c r="AU419" s="150" t="s">
        <v>85</v>
      </c>
      <c r="AV419" s="12" t="s">
        <v>85</v>
      </c>
      <c r="AW419" s="12" t="s">
        <v>33</v>
      </c>
      <c r="AX419" s="12" t="s">
        <v>77</v>
      </c>
      <c r="AY419" s="150" t="s">
        <v>258</v>
      </c>
    </row>
    <row r="420" spans="2:65" s="12" customFormat="1">
      <c r="B420" s="148"/>
      <c r="D420" s="149" t="s">
        <v>266</v>
      </c>
      <c r="E420" s="150" t="s">
        <v>1</v>
      </c>
      <c r="F420" s="151" t="s">
        <v>681</v>
      </c>
      <c r="H420" s="152">
        <v>27.42</v>
      </c>
      <c r="I420" s="153"/>
      <c r="L420" s="148"/>
      <c r="M420" s="154"/>
      <c r="T420" s="155"/>
      <c r="AT420" s="150" t="s">
        <v>266</v>
      </c>
      <c r="AU420" s="150" t="s">
        <v>85</v>
      </c>
      <c r="AV420" s="12" t="s">
        <v>85</v>
      </c>
      <c r="AW420" s="12" t="s">
        <v>33</v>
      </c>
      <c r="AX420" s="12" t="s">
        <v>77</v>
      </c>
      <c r="AY420" s="150" t="s">
        <v>258</v>
      </c>
    </row>
    <row r="421" spans="2:65" s="13" customFormat="1">
      <c r="B421" s="156"/>
      <c r="D421" s="149" t="s">
        <v>266</v>
      </c>
      <c r="E421" s="157" t="s">
        <v>1</v>
      </c>
      <c r="F421" s="158" t="s">
        <v>682</v>
      </c>
      <c r="H421" s="159">
        <v>35.79</v>
      </c>
      <c r="I421" s="160"/>
      <c r="L421" s="156"/>
      <c r="M421" s="161"/>
      <c r="T421" s="162"/>
      <c r="AT421" s="157" t="s">
        <v>266</v>
      </c>
      <c r="AU421" s="157" t="s">
        <v>85</v>
      </c>
      <c r="AV421" s="13" t="s">
        <v>88</v>
      </c>
      <c r="AW421" s="13" t="s">
        <v>33</v>
      </c>
      <c r="AX421" s="13" t="s">
        <v>77</v>
      </c>
      <c r="AY421" s="157" t="s">
        <v>258</v>
      </c>
    </row>
    <row r="422" spans="2:65" s="12" customFormat="1">
      <c r="B422" s="148"/>
      <c r="D422" s="149" t="s">
        <v>266</v>
      </c>
      <c r="E422" s="150" t="s">
        <v>1</v>
      </c>
      <c r="F422" s="151" t="s">
        <v>683</v>
      </c>
      <c r="H422" s="152">
        <v>41.244</v>
      </c>
      <c r="I422" s="153"/>
      <c r="L422" s="148"/>
      <c r="M422" s="154"/>
      <c r="T422" s="155"/>
      <c r="AT422" s="150" t="s">
        <v>266</v>
      </c>
      <c r="AU422" s="150" t="s">
        <v>85</v>
      </c>
      <c r="AV422" s="12" t="s">
        <v>85</v>
      </c>
      <c r="AW422" s="12" t="s">
        <v>33</v>
      </c>
      <c r="AX422" s="12" t="s">
        <v>77</v>
      </c>
      <c r="AY422" s="150" t="s">
        <v>258</v>
      </c>
    </row>
    <row r="423" spans="2:65" s="12" customFormat="1">
      <c r="B423" s="148"/>
      <c r="D423" s="149" t="s">
        <v>266</v>
      </c>
      <c r="E423" s="150" t="s">
        <v>1</v>
      </c>
      <c r="F423" s="151" t="s">
        <v>684</v>
      </c>
      <c r="H423" s="152">
        <v>50.47</v>
      </c>
      <c r="I423" s="153"/>
      <c r="L423" s="148"/>
      <c r="M423" s="154"/>
      <c r="T423" s="155"/>
      <c r="AT423" s="150" t="s">
        <v>266</v>
      </c>
      <c r="AU423" s="150" t="s">
        <v>85</v>
      </c>
      <c r="AV423" s="12" t="s">
        <v>85</v>
      </c>
      <c r="AW423" s="12" t="s">
        <v>33</v>
      </c>
      <c r="AX423" s="12" t="s">
        <v>77</v>
      </c>
      <c r="AY423" s="150" t="s">
        <v>258</v>
      </c>
    </row>
    <row r="424" spans="2:65" s="13" customFormat="1">
      <c r="B424" s="156"/>
      <c r="D424" s="149" t="s">
        <v>266</v>
      </c>
      <c r="E424" s="157" t="s">
        <v>1</v>
      </c>
      <c r="F424" s="158" t="s">
        <v>685</v>
      </c>
      <c r="H424" s="159">
        <v>91.713999999999999</v>
      </c>
      <c r="I424" s="160"/>
      <c r="L424" s="156"/>
      <c r="M424" s="161"/>
      <c r="T424" s="162"/>
      <c r="AT424" s="157" t="s">
        <v>266</v>
      </c>
      <c r="AU424" s="157" t="s">
        <v>85</v>
      </c>
      <c r="AV424" s="13" t="s">
        <v>88</v>
      </c>
      <c r="AW424" s="13" t="s">
        <v>33</v>
      </c>
      <c r="AX424" s="13" t="s">
        <v>77</v>
      </c>
      <c r="AY424" s="157" t="s">
        <v>258</v>
      </c>
    </row>
    <row r="425" spans="2:65" s="14" customFormat="1">
      <c r="B425" s="163"/>
      <c r="D425" s="149" t="s">
        <v>266</v>
      </c>
      <c r="E425" s="164" t="s">
        <v>189</v>
      </c>
      <c r="F425" s="165" t="s">
        <v>686</v>
      </c>
      <c r="H425" s="166">
        <v>193.03899999999999</v>
      </c>
      <c r="I425" s="167"/>
      <c r="L425" s="163"/>
      <c r="M425" s="168"/>
      <c r="T425" s="169"/>
      <c r="AT425" s="164" t="s">
        <v>266</v>
      </c>
      <c r="AU425" s="164" t="s">
        <v>85</v>
      </c>
      <c r="AV425" s="14" t="s">
        <v>91</v>
      </c>
      <c r="AW425" s="14" t="s">
        <v>33</v>
      </c>
      <c r="AX425" s="14" t="s">
        <v>8</v>
      </c>
      <c r="AY425" s="164" t="s">
        <v>258</v>
      </c>
    </row>
    <row r="426" spans="2:65" s="1" customFormat="1" ht="33" customHeight="1">
      <c r="B426" s="134"/>
      <c r="C426" s="135" t="s">
        <v>687</v>
      </c>
      <c r="D426" s="135" t="s">
        <v>260</v>
      </c>
      <c r="E426" s="136" t="s">
        <v>688</v>
      </c>
      <c r="F426" s="137" t="s">
        <v>689</v>
      </c>
      <c r="G426" s="138" t="s">
        <v>343</v>
      </c>
      <c r="H426" s="139">
        <v>39.222000000000001</v>
      </c>
      <c r="I426" s="140"/>
      <c r="J426" s="141">
        <f>ROUND(I426*H426,0)</f>
        <v>0</v>
      </c>
      <c r="K426" s="137" t="s">
        <v>1</v>
      </c>
      <c r="L426" s="32"/>
      <c r="M426" s="142" t="s">
        <v>1</v>
      </c>
      <c r="N426" s="143" t="s">
        <v>42</v>
      </c>
      <c r="P426" s="144">
        <f>O426*H426</f>
        <v>0</v>
      </c>
      <c r="Q426" s="144">
        <v>5.77E-3</v>
      </c>
      <c r="R426" s="144">
        <f>Q426*H426</f>
        <v>0.22631094000000002</v>
      </c>
      <c r="S426" s="144">
        <v>6.0000000000000001E-3</v>
      </c>
      <c r="T426" s="145">
        <f>S426*H426</f>
        <v>0.23533200000000001</v>
      </c>
      <c r="AR426" s="146" t="s">
        <v>91</v>
      </c>
      <c r="AT426" s="146" t="s">
        <v>260</v>
      </c>
      <c r="AU426" s="146" t="s">
        <v>85</v>
      </c>
      <c r="AY426" s="17" t="s">
        <v>258</v>
      </c>
      <c r="BE426" s="147">
        <f>IF(N426="základní",J426,0)</f>
        <v>0</v>
      </c>
      <c r="BF426" s="147">
        <f>IF(N426="snížená",J426,0)</f>
        <v>0</v>
      </c>
      <c r="BG426" s="147">
        <f>IF(N426="zákl. přenesená",J426,0)</f>
        <v>0</v>
      </c>
      <c r="BH426" s="147">
        <f>IF(N426="sníž. přenesená",J426,0)</f>
        <v>0</v>
      </c>
      <c r="BI426" s="147">
        <f>IF(N426="nulová",J426,0)</f>
        <v>0</v>
      </c>
      <c r="BJ426" s="17" t="s">
        <v>8</v>
      </c>
      <c r="BK426" s="147">
        <f>ROUND(I426*H426,0)</f>
        <v>0</v>
      </c>
      <c r="BL426" s="17" t="s">
        <v>91</v>
      </c>
      <c r="BM426" s="146" t="s">
        <v>690</v>
      </c>
    </row>
    <row r="427" spans="2:65" s="12" customFormat="1">
      <c r="B427" s="148"/>
      <c r="D427" s="149" t="s">
        <v>266</v>
      </c>
      <c r="E427" s="150" t="s">
        <v>1</v>
      </c>
      <c r="F427" s="151" t="s">
        <v>691</v>
      </c>
      <c r="H427" s="152">
        <v>1.768</v>
      </c>
      <c r="I427" s="153"/>
      <c r="L427" s="148"/>
      <c r="M427" s="154"/>
      <c r="T427" s="155"/>
      <c r="AT427" s="150" t="s">
        <v>266</v>
      </c>
      <c r="AU427" s="150" t="s">
        <v>85</v>
      </c>
      <c r="AV427" s="12" t="s">
        <v>85</v>
      </c>
      <c r="AW427" s="12" t="s">
        <v>33</v>
      </c>
      <c r="AX427" s="12" t="s">
        <v>77</v>
      </c>
      <c r="AY427" s="150" t="s">
        <v>258</v>
      </c>
    </row>
    <row r="428" spans="2:65" s="12" customFormat="1">
      <c r="B428" s="148"/>
      <c r="D428" s="149" t="s">
        <v>266</v>
      </c>
      <c r="E428" s="150" t="s">
        <v>1</v>
      </c>
      <c r="F428" s="151" t="s">
        <v>692</v>
      </c>
      <c r="H428" s="152">
        <v>1.768</v>
      </c>
      <c r="I428" s="153"/>
      <c r="L428" s="148"/>
      <c r="M428" s="154"/>
      <c r="T428" s="155"/>
      <c r="AT428" s="150" t="s">
        <v>266</v>
      </c>
      <c r="AU428" s="150" t="s">
        <v>85</v>
      </c>
      <c r="AV428" s="12" t="s">
        <v>85</v>
      </c>
      <c r="AW428" s="12" t="s">
        <v>33</v>
      </c>
      <c r="AX428" s="12" t="s">
        <v>77</v>
      </c>
      <c r="AY428" s="150" t="s">
        <v>258</v>
      </c>
    </row>
    <row r="429" spans="2:65" s="12" customFormat="1">
      <c r="B429" s="148"/>
      <c r="D429" s="149" t="s">
        <v>266</v>
      </c>
      <c r="E429" s="150" t="s">
        <v>1</v>
      </c>
      <c r="F429" s="151" t="s">
        <v>693</v>
      </c>
      <c r="H429" s="152">
        <v>3.45</v>
      </c>
      <c r="I429" s="153"/>
      <c r="L429" s="148"/>
      <c r="M429" s="154"/>
      <c r="T429" s="155"/>
      <c r="AT429" s="150" t="s">
        <v>266</v>
      </c>
      <c r="AU429" s="150" t="s">
        <v>85</v>
      </c>
      <c r="AV429" s="12" t="s">
        <v>85</v>
      </c>
      <c r="AW429" s="12" t="s">
        <v>33</v>
      </c>
      <c r="AX429" s="12" t="s">
        <v>77</v>
      </c>
      <c r="AY429" s="150" t="s">
        <v>258</v>
      </c>
    </row>
    <row r="430" spans="2:65" s="12" customFormat="1" ht="22.5">
      <c r="B430" s="148"/>
      <c r="D430" s="149" t="s">
        <v>266</v>
      </c>
      <c r="E430" s="150" t="s">
        <v>1</v>
      </c>
      <c r="F430" s="151" t="s">
        <v>694</v>
      </c>
      <c r="H430" s="152">
        <v>2.0129999999999999</v>
      </c>
      <c r="I430" s="153"/>
      <c r="L430" s="148"/>
      <c r="M430" s="154"/>
      <c r="T430" s="155"/>
      <c r="AT430" s="150" t="s">
        <v>266</v>
      </c>
      <c r="AU430" s="150" t="s">
        <v>85</v>
      </c>
      <c r="AV430" s="12" t="s">
        <v>85</v>
      </c>
      <c r="AW430" s="12" t="s">
        <v>33</v>
      </c>
      <c r="AX430" s="12" t="s">
        <v>77</v>
      </c>
      <c r="AY430" s="150" t="s">
        <v>258</v>
      </c>
    </row>
    <row r="431" spans="2:65" s="12" customFormat="1">
      <c r="B431" s="148"/>
      <c r="D431" s="149" t="s">
        <v>266</v>
      </c>
      <c r="E431" s="150" t="s">
        <v>1</v>
      </c>
      <c r="F431" s="151" t="s">
        <v>695</v>
      </c>
      <c r="H431" s="152">
        <v>1.84</v>
      </c>
      <c r="I431" s="153"/>
      <c r="L431" s="148"/>
      <c r="M431" s="154"/>
      <c r="T431" s="155"/>
      <c r="AT431" s="150" t="s">
        <v>266</v>
      </c>
      <c r="AU431" s="150" t="s">
        <v>85</v>
      </c>
      <c r="AV431" s="12" t="s">
        <v>85</v>
      </c>
      <c r="AW431" s="12" t="s">
        <v>33</v>
      </c>
      <c r="AX431" s="12" t="s">
        <v>77</v>
      </c>
      <c r="AY431" s="150" t="s">
        <v>258</v>
      </c>
    </row>
    <row r="432" spans="2:65" s="13" customFormat="1">
      <c r="B432" s="156"/>
      <c r="D432" s="149" t="s">
        <v>266</v>
      </c>
      <c r="E432" s="157" t="s">
        <v>1</v>
      </c>
      <c r="F432" s="158" t="s">
        <v>272</v>
      </c>
      <c r="H432" s="159">
        <v>10.839</v>
      </c>
      <c r="I432" s="160"/>
      <c r="L432" s="156"/>
      <c r="M432" s="161"/>
      <c r="T432" s="162"/>
      <c r="AT432" s="157" t="s">
        <v>266</v>
      </c>
      <c r="AU432" s="157" t="s">
        <v>85</v>
      </c>
      <c r="AV432" s="13" t="s">
        <v>88</v>
      </c>
      <c r="AW432" s="13" t="s">
        <v>33</v>
      </c>
      <c r="AX432" s="13" t="s">
        <v>77</v>
      </c>
      <c r="AY432" s="157" t="s">
        <v>258</v>
      </c>
    </row>
    <row r="433" spans="2:65" s="12" customFormat="1">
      <c r="B433" s="148"/>
      <c r="D433" s="149" t="s">
        <v>266</v>
      </c>
      <c r="E433" s="150" t="s">
        <v>1</v>
      </c>
      <c r="F433" s="151" t="s">
        <v>696</v>
      </c>
      <c r="H433" s="152">
        <v>2.2400000000000002</v>
      </c>
      <c r="I433" s="153"/>
      <c r="L433" s="148"/>
      <c r="M433" s="154"/>
      <c r="T433" s="155"/>
      <c r="AT433" s="150" t="s">
        <v>266</v>
      </c>
      <c r="AU433" s="150" t="s">
        <v>85</v>
      </c>
      <c r="AV433" s="12" t="s">
        <v>85</v>
      </c>
      <c r="AW433" s="12" t="s">
        <v>33</v>
      </c>
      <c r="AX433" s="12" t="s">
        <v>77</v>
      </c>
      <c r="AY433" s="150" t="s">
        <v>258</v>
      </c>
    </row>
    <row r="434" spans="2:65" s="12" customFormat="1">
      <c r="B434" s="148"/>
      <c r="D434" s="149" t="s">
        <v>266</v>
      </c>
      <c r="E434" s="150" t="s">
        <v>1</v>
      </c>
      <c r="F434" s="151" t="s">
        <v>697</v>
      </c>
      <c r="H434" s="152">
        <v>0.49</v>
      </c>
      <c r="I434" s="153"/>
      <c r="L434" s="148"/>
      <c r="M434" s="154"/>
      <c r="T434" s="155"/>
      <c r="AT434" s="150" t="s">
        <v>266</v>
      </c>
      <c r="AU434" s="150" t="s">
        <v>85</v>
      </c>
      <c r="AV434" s="12" t="s">
        <v>85</v>
      </c>
      <c r="AW434" s="12" t="s">
        <v>33</v>
      </c>
      <c r="AX434" s="12" t="s">
        <v>77</v>
      </c>
      <c r="AY434" s="150" t="s">
        <v>258</v>
      </c>
    </row>
    <row r="435" spans="2:65" s="12" customFormat="1">
      <c r="B435" s="148"/>
      <c r="D435" s="149" t="s">
        <v>266</v>
      </c>
      <c r="E435" s="150" t="s">
        <v>1</v>
      </c>
      <c r="F435" s="151" t="s">
        <v>698</v>
      </c>
      <c r="H435" s="152">
        <v>2.8</v>
      </c>
      <c r="I435" s="153"/>
      <c r="L435" s="148"/>
      <c r="M435" s="154"/>
      <c r="T435" s="155"/>
      <c r="AT435" s="150" t="s">
        <v>266</v>
      </c>
      <c r="AU435" s="150" t="s">
        <v>85</v>
      </c>
      <c r="AV435" s="12" t="s">
        <v>85</v>
      </c>
      <c r="AW435" s="12" t="s">
        <v>33</v>
      </c>
      <c r="AX435" s="12" t="s">
        <v>77</v>
      </c>
      <c r="AY435" s="150" t="s">
        <v>258</v>
      </c>
    </row>
    <row r="436" spans="2:65" s="12" customFormat="1">
      <c r="B436" s="148"/>
      <c r="D436" s="149" t="s">
        <v>266</v>
      </c>
      <c r="E436" s="150" t="s">
        <v>1</v>
      </c>
      <c r="F436" s="151" t="s">
        <v>699</v>
      </c>
      <c r="H436" s="152">
        <v>0.94399999999999995</v>
      </c>
      <c r="I436" s="153"/>
      <c r="L436" s="148"/>
      <c r="M436" s="154"/>
      <c r="T436" s="155"/>
      <c r="AT436" s="150" t="s">
        <v>266</v>
      </c>
      <c r="AU436" s="150" t="s">
        <v>85</v>
      </c>
      <c r="AV436" s="12" t="s">
        <v>85</v>
      </c>
      <c r="AW436" s="12" t="s">
        <v>33</v>
      </c>
      <c r="AX436" s="12" t="s">
        <v>77</v>
      </c>
      <c r="AY436" s="150" t="s">
        <v>258</v>
      </c>
    </row>
    <row r="437" spans="2:65" s="12" customFormat="1">
      <c r="B437" s="148"/>
      <c r="D437" s="149" t="s">
        <v>266</v>
      </c>
      <c r="E437" s="150" t="s">
        <v>1</v>
      </c>
      <c r="F437" s="151" t="s">
        <v>700</v>
      </c>
      <c r="H437" s="152">
        <v>1.29</v>
      </c>
      <c r="I437" s="153"/>
      <c r="L437" s="148"/>
      <c r="M437" s="154"/>
      <c r="T437" s="155"/>
      <c r="AT437" s="150" t="s">
        <v>266</v>
      </c>
      <c r="AU437" s="150" t="s">
        <v>85</v>
      </c>
      <c r="AV437" s="12" t="s">
        <v>85</v>
      </c>
      <c r="AW437" s="12" t="s">
        <v>33</v>
      </c>
      <c r="AX437" s="12" t="s">
        <v>77</v>
      </c>
      <c r="AY437" s="150" t="s">
        <v>258</v>
      </c>
    </row>
    <row r="438" spans="2:65" s="12" customFormat="1">
      <c r="B438" s="148"/>
      <c r="D438" s="149" t="s">
        <v>266</v>
      </c>
      <c r="E438" s="150" t="s">
        <v>1</v>
      </c>
      <c r="F438" s="151" t="s">
        <v>701</v>
      </c>
      <c r="H438" s="152">
        <v>1.1279999999999999</v>
      </c>
      <c r="I438" s="153"/>
      <c r="L438" s="148"/>
      <c r="M438" s="154"/>
      <c r="T438" s="155"/>
      <c r="AT438" s="150" t="s">
        <v>266</v>
      </c>
      <c r="AU438" s="150" t="s">
        <v>85</v>
      </c>
      <c r="AV438" s="12" t="s">
        <v>85</v>
      </c>
      <c r="AW438" s="12" t="s">
        <v>33</v>
      </c>
      <c r="AX438" s="12" t="s">
        <v>77</v>
      </c>
      <c r="AY438" s="150" t="s">
        <v>258</v>
      </c>
    </row>
    <row r="439" spans="2:65" s="12" customFormat="1">
      <c r="B439" s="148"/>
      <c r="D439" s="149" t="s">
        <v>266</v>
      </c>
      <c r="E439" s="150" t="s">
        <v>1</v>
      </c>
      <c r="F439" s="151" t="s">
        <v>702</v>
      </c>
      <c r="H439" s="152">
        <v>0.85</v>
      </c>
      <c r="I439" s="153"/>
      <c r="L439" s="148"/>
      <c r="M439" s="154"/>
      <c r="T439" s="155"/>
      <c r="AT439" s="150" t="s">
        <v>266</v>
      </c>
      <c r="AU439" s="150" t="s">
        <v>85</v>
      </c>
      <c r="AV439" s="12" t="s">
        <v>85</v>
      </c>
      <c r="AW439" s="12" t="s">
        <v>33</v>
      </c>
      <c r="AX439" s="12" t="s">
        <v>77</v>
      </c>
      <c r="AY439" s="150" t="s">
        <v>258</v>
      </c>
    </row>
    <row r="440" spans="2:65" s="12" customFormat="1">
      <c r="B440" s="148"/>
      <c r="D440" s="149" t="s">
        <v>266</v>
      </c>
      <c r="E440" s="150" t="s">
        <v>1</v>
      </c>
      <c r="F440" s="151" t="s">
        <v>703</v>
      </c>
      <c r="H440" s="152">
        <v>3.4079999999999999</v>
      </c>
      <c r="I440" s="153"/>
      <c r="L440" s="148"/>
      <c r="M440" s="154"/>
      <c r="T440" s="155"/>
      <c r="AT440" s="150" t="s">
        <v>266</v>
      </c>
      <c r="AU440" s="150" t="s">
        <v>85</v>
      </c>
      <c r="AV440" s="12" t="s">
        <v>85</v>
      </c>
      <c r="AW440" s="12" t="s">
        <v>33</v>
      </c>
      <c r="AX440" s="12" t="s">
        <v>77</v>
      </c>
      <c r="AY440" s="150" t="s">
        <v>258</v>
      </c>
    </row>
    <row r="441" spans="2:65" s="12" customFormat="1">
      <c r="B441" s="148"/>
      <c r="D441" s="149" t="s">
        <v>266</v>
      </c>
      <c r="E441" s="150" t="s">
        <v>1</v>
      </c>
      <c r="F441" s="151" t="s">
        <v>704</v>
      </c>
      <c r="H441" s="152">
        <v>2.08</v>
      </c>
      <c r="I441" s="153"/>
      <c r="L441" s="148"/>
      <c r="M441" s="154"/>
      <c r="T441" s="155"/>
      <c r="AT441" s="150" t="s">
        <v>266</v>
      </c>
      <c r="AU441" s="150" t="s">
        <v>85</v>
      </c>
      <c r="AV441" s="12" t="s">
        <v>85</v>
      </c>
      <c r="AW441" s="12" t="s">
        <v>33</v>
      </c>
      <c r="AX441" s="12" t="s">
        <v>77</v>
      </c>
      <c r="AY441" s="150" t="s">
        <v>258</v>
      </c>
    </row>
    <row r="442" spans="2:65" s="12" customFormat="1">
      <c r="B442" s="148"/>
      <c r="D442" s="149" t="s">
        <v>266</v>
      </c>
      <c r="E442" s="150" t="s">
        <v>1</v>
      </c>
      <c r="F442" s="151" t="s">
        <v>705</v>
      </c>
      <c r="H442" s="152">
        <v>3.6560000000000001</v>
      </c>
      <c r="I442" s="153"/>
      <c r="L442" s="148"/>
      <c r="M442" s="154"/>
      <c r="T442" s="155"/>
      <c r="AT442" s="150" t="s">
        <v>266</v>
      </c>
      <c r="AU442" s="150" t="s">
        <v>85</v>
      </c>
      <c r="AV442" s="12" t="s">
        <v>85</v>
      </c>
      <c r="AW442" s="12" t="s">
        <v>33</v>
      </c>
      <c r="AX442" s="12" t="s">
        <v>77</v>
      </c>
      <c r="AY442" s="150" t="s">
        <v>258</v>
      </c>
    </row>
    <row r="443" spans="2:65" s="12" customFormat="1">
      <c r="B443" s="148"/>
      <c r="D443" s="149" t="s">
        <v>266</v>
      </c>
      <c r="E443" s="150" t="s">
        <v>1</v>
      </c>
      <c r="F443" s="151" t="s">
        <v>706</v>
      </c>
      <c r="H443" s="152">
        <v>5.8920000000000003</v>
      </c>
      <c r="I443" s="153"/>
      <c r="L443" s="148"/>
      <c r="M443" s="154"/>
      <c r="T443" s="155"/>
      <c r="AT443" s="150" t="s">
        <v>266</v>
      </c>
      <c r="AU443" s="150" t="s">
        <v>85</v>
      </c>
      <c r="AV443" s="12" t="s">
        <v>85</v>
      </c>
      <c r="AW443" s="12" t="s">
        <v>33</v>
      </c>
      <c r="AX443" s="12" t="s">
        <v>77</v>
      </c>
      <c r="AY443" s="150" t="s">
        <v>258</v>
      </c>
    </row>
    <row r="444" spans="2:65" s="12" customFormat="1">
      <c r="B444" s="148"/>
      <c r="D444" s="149" t="s">
        <v>266</v>
      </c>
      <c r="E444" s="150" t="s">
        <v>1</v>
      </c>
      <c r="F444" s="151" t="s">
        <v>707</v>
      </c>
      <c r="H444" s="152">
        <v>3.605</v>
      </c>
      <c r="I444" s="153"/>
      <c r="L444" s="148"/>
      <c r="M444" s="154"/>
      <c r="T444" s="155"/>
      <c r="AT444" s="150" t="s">
        <v>266</v>
      </c>
      <c r="AU444" s="150" t="s">
        <v>85</v>
      </c>
      <c r="AV444" s="12" t="s">
        <v>85</v>
      </c>
      <c r="AW444" s="12" t="s">
        <v>33</v>
      </c>
      <c r="AX444" s="12" t="s">
        <v>77</v>
      </c>
      <c r="AY444" s="150" t="s">
        <v>258</v>
      </c>
    </row>
    <row r="445" spans="2:65" s="13" customFormat="1">
      <c r="B445" s="156"/>
      <c r="D445" s="149" t="s">
        <v>266</v>
      </c>
      <c r="E445" s="157" t="s">
        <v>1</v>
      </c>
      <c r="F445" s="158" t="s">
        <v>272</v>
      </c>
      <c r="H445" s="159">
        <v>28.382999999999999</v>
      </c>
      <c r="I445" s="160"/>
      <c r="L445" s="156"/>
      <c r="M445" s="161"/>
      <c r="T445" s="162"/>
      <c r="AT445" s="157" t="s">
        <v>266</v>
      </c>
      <c r="AU445" s="157" t="s">
        <v>85</v>
      </c>
      <c r="AV445" s="13" t="s">
        <v>88</v>
      </c>
      <c r="AW445" s="13" t="s">
        <v>33</v>
      </c>
      <c r="AX445" s="13" t="s">
        <v>77</v>
      </c>
      <c r="AY445" s="157" t="s">
        <v>258</v>
      </c>
    </row>
    <row r="446" spans="2:65" s="14" customFormat="1">
      <c r="B446" s="163"/>
      <c r="D446" s="149" t="s">
        <v>266</v>
      </c>
      <c r="E446" s="164" t="s">
        <v>186</v>
      </c>
      <c r="F446" s="165" t="s">
        <v>364</v>
      </c>
      <c r="H446" s="166">
        <v>39.222000000000001</v>
      </c>
      <c r="I446" s="167"/>
      <c r="L446" s="163"/>
      <c r="M446" s="168"/>
      <c r="T446" s="169"/>
      <c r="AT446" s="164" t="s">
        <v>266</v>
      </c>
      <c r="AU446" s="164" t="s">
        <v>85</v>
      </c>
      <c r="AV446" s="14" t="s">
        <v>91</v>
      </c>
      <c r="AW446" s="14" t="s">
        <v>33</v>
      </c>
      <c r="AX446" s="14" t="s">
        <v>8</v>
      </c>
      <c r="AY446" s="164" t="s">
        <v>258</v>
      </c>
    </row>
    <row r="447" spans="2:65" s="1" customFormat="1" ht="16.5" customHeight="1">
      <c r="B447" s="134"/>
      <c r="C447" s="170" t="s">
        <v>708</v>
      </c>
      <c r="D447" s="170" t="s">
        <v>425</v>
      </c>
      <c r="E447" s="171" t="s">
        <v>709</v>
      </c>
      <c r="F447" s="172" t="s">
        <v>710</v>
      </c>
      <c r="G447" s="173" t="s">
        <v>343</v>
      </c>
      <c r="H447" s="174">
        <v>261.74</v>
      </c>
      <c r="I447" s="175"/>
      <c r="J447" s="176">
        <f>ROUND(I447*H447,0)</f>
        <v>0</v>
      </c>
      <c r="K447" s="172" t="s">
        <v>1</v>
      </c>
      <c r="L447" s="177"/>
      <c r="M447" s="178" t="s">
        <v>1</v>
      </c>
      <c r="N447" s="179" t="s">
        <v>42</v>
      </c>
      <c r="P447" s="144">
        <f>O447*H447</f>
        <v>0</v>
      </c>
      <c r="Q447" s="144">
        <v>0</v>
      </c>
      <c r="R447" s="144">
        <f>Q447*H447</f>
        <v>0</v>
      </c>
      <c r="S447" s="144">
        <v>0</v>
      </c>
      <c r="T447" s="145">
        <f>S447*H447</f>
        <v>0</v>
      </c>
      <c r="AR447" s="146" t="s">
        <v>103</v>
      </c>
      <c r="AT447" s="146" t="s">
        <v>425</v>
      </c>
      <c r="AU447" s="146" t="s">
        <v>85</v>
      </c>
      <c r="AY447" s="17" t="s">
        <v>258</v>
      </c>
      <c r="BE447" s="147">
        <f>IF(N447="základní",J447,0)</f>
        <v>0</v>
      </c>
      <c r="BF447" s="147">
        <f>IF(N447="snížená",J447,0)</f>
        <v>0</v>
      </c>
      <c r="BG447" s="147">
        <f>IF(N447="zákl. přenesená",J447,0)</f>
        <v>0</v>
      </c>
      <c r="BH447" s="147">
        <f>IF(N447="sníž. přenesená",J447,0)</f>
        <v>0</v>
      </c>
      <c r="BI447" s="147">
        <f>IF(N447="nulová",J447,0)</f>
        <v>0</v>
      </c>
      <c r="BJ447" s="17" t="s">
        <v>8</v>
      </c>
      <c r="BK447" s="147">
        <f>ROUND(I447*H447,0)</f>
        <v>0</v>
      </c>
      <c r="BL447" s="17" t="s">
        <v>91</v>
      </c>
      <c r="BM447" s="146" t="s">
        <v>711</v>
      </c>
    </row>
    <row r="448" spans="2:65" s="12" customFormat="1">
      <c r="B448" s="148"/>
      <c r="D448" s="149" t="s">
        <v>266</v>
      </c>
      <c r="E448" s="150" t="s">
        <v>1</v>
      </c>
      <c r="F448" s="151" t="s">
        <v>712</v>
      </c>
      <c r="H448" s="152">
        <v>76.83</v>
      </c>
      <c r="I448" s="153"/>
      <c r="L448" s="148"/>
      <c r="M448" s="154"/>
      <c r="T448" s="155"/>
      <c r="AT448" s="150" t="s">
        <v>266</v>
      </c>
      <c r="AU448" s="150" t="s">
        <v>85</v>
      </c>
      <c r="AV448" s="12" t="s">
        <v>85</v>
      </c>
      <c r="AW448" s="12" t="s">
        <v>33</v>
      </c>
      <c r="AX448" s="12" t="s">
        <v>77</v>
      </c>
      <c r="AY448" s="150" t="s">
        <v>258</v>
      </c>
    </row>
    <row r="449" spans="2:51" s="13" customFormat="1">
      <c r="B449" s="156"/>
      <c r="D449" s="149" t="s">
        <v>266</v>
      </c>
      <c r="E449" s="157" t="s">
        <v>145</v>
      </c>
      <c r="F449" s="158" t="s">
        <v>713</v>
      </c>
      <c r="H449" s="159">
        <v>76.83</v>
      </c>
      <c r="I449" s="160"/>
      <c r="L449" s="156"/>
      <c r="M449" s="161"/>
      <c r="T449" s="162"/>
      <c r="AT449" s="157" t="s">
        <v>266</v>
      </c>
      <c r="AU449" s="157" t="s">
        <v>85</v>
      </c>
      <c r="AV449" s="13" t="s">
        <v>88</v>
      </c>
      <c r="AW449" s="13" t="s">
        <v>33</v>
      </c>
      <c r="AX449" s="13" t="s">
        <v>77</v>
      </c>
      <c r="AY449" s="157" t="s">
        <v>258</v>
      </c>
    </row>
    <row r="450" spans="2:51" s="12" customFormat="1">
      <c r="B450" s="148"/>
      <c r="D450" s="149" t="s">
        <v>266</v>
      </c>
      <c r="E450" s="150" t="s">
        <v>1</v>
      </c>
      <c r="F450" s="151" t="s">
        <v>148</v>
      </c>
      <c r="H450" s="152">
        <v>8.5500000000000007</v>
      </c>
      <c r="I450" s="153"/>
      <c r="L450" s="148"/>
      <c r="M450" s="154"/>
      <c r="T450" s="155"/>
      <c r="AT450" s="150" t="s">
        <v>266</v>
      </c>
      <c r="AU450" s="150" t="s">
        <v>85</v>
      </c>
      <c r="AV450" s="12" t="s">
        <v>85</v>
      </c>
      <c r="AW450" s="12" t="s">
        <v>33</v>
      </c>
      <c r="AX450" s="12" t="s">
        <v>77</v>
      </c>
      <c r="AY450" s="150" t="s">
        <v>258</v>
      </c>
    </row>
    <row r="451" spans="2:51" s="13" customFormat="1">
      <c r="B451" s="156"/>
      <c r="D451" s="149" t="s">
        <v>266</v>
      </c>
      <c r="E451" s="157" t="s">
        <v>147</v>
      </c>
      <c r="F451" s="158" t="s">
        <v>714</v>
      </c>
      <c r="H451" s="159">
        <v>8.5500000000000007</v>
      </c>
      <c r="I451" s="160"/>
      <c r="L451" s="156"/>
      <c r="M451" s="161"/>
      <c r="T451" s="162"/>
      <c r="AT451" s="157" t="s">
        <v>266</v>
      </c>
      <c r="AU451" s="157" t="s">
        <v>85</v>
      </c>
      <c r="AV451" s="13" t="s">
        <v>88</v>
      </c>
      <c r="AW451" s="13" t="s">
        <v>33</v>
      </c>
      <c r="AX451" s="13" t="s">
        <v>77</v>
      </c>
      <c r="AY451" s="157" t="s">
        <v>258</v>
      </c>
    </row>
    <row r="452" spans="2:51" s="12" customFormat="1">
      <c r="B452" s="148"/>
      <c r="D452" s="149" t="s">
        <v>266</v>
      </c>
      <c r="E452" s="150" t="s">
        <v>1</v>
      </c>
      <c r="F452" s="151" t="s">
        <v>715</v>
      </c>
      <c r="H452" s="152">
        <v>4</v>
      </c>
      <c r="I452" s="153"/>
      <c r="L452" s="148"/>
      <c r="M452" s="154"/>
      <c r="T452" s="155"/>
      <c r="AT452" s="150" t="s">
        <v>266</v>
      </c>
      <c r="AU452" s="150" t="s">
        <v>85</v>
      </c>
      <c r="AV452" s="12" t="s">
        <v>85</v>
      </c>
      <c r="AW452" s="12" t="s">
        <v>33</v>
      </c>
      <c r="AX452" s="12" t="s">
        <v>77</v>
      </c>
      <c r="AY452" s="150" t="s">
        <v>258</v>
      </c>
    </row>
    <row r="453" spans="2:51" s="13" customFormat="1">
      <c r="B453" s="156"/>
      <c r="D453" s="149" t="s">
        <v>266</v>
      </c>
      <c r="E453" s="157" t="s">
        <v>716</v>
      </c>
      <c r="F453" s="158" t="s">
        <v>717</v>
      </c>
      <c r="H453" s="159">
        <v>4</v>
      </c>
      <c r="I453" s="160"/>
      <c r="L453" s="156"/>
      <c r="M453" s="161"/>
      <c r="T453" s="162"/>
      <c r="AT453" s="157" t="s">
        <v>266</v>
      </c>
      <c r="AU453" s="157" t="s">
        <v>85</v>
      </c>
      <c r="AV453" s="13" t="s">
        <v>88</v>
      </c>
      <c r="AW453" s="13" t="s">
        <v>33</v>
      </c>
      <c r="AX453" s="13" t="s">
        <v>77</v>
      </c>
      <c r="AY453" s="157" t="s">
        <v>258</v>
      </c>
    </row>
    <row r="454" spans="2:51" s="12" customFormat="1">
      <c r="B454" s="148"/>
      <c r="D454" s="149" t="s">
        <v>266</v>
      </c>
      <c r="E454" s="150" t="s">
        <v>1</v>
      </c>
      <c r="F454" s="151" t="s">
        <v>718</v>
      </c>
      <c r="H454" s="152">
        <v>88.23</v>
      </c>
      <c r="I454" s="153"/>
      <c r="L454" s="148"/>
      <c r="M454" s="154"/>
      <c r="T454" s="155"/>
      <c r="AT454" s="150" t="s">
        <v>266</v>
      </c>
      <c r="AU454" s="150" t="s">
        <v>85</v>
      </c>
      <c r="AV454" s="12" t="s">
        <v>85</v>
      </c>
      <c r="AW454" s="12" t="s">
        <v>33</v>
      </c>
      <c r="AX454" s="12" t="s">
        <v>77</v>
      </c>
      <c r="AY454" s="150" t="s">
        <v>258</v>
      </c>
    </row>
    <row r="455" spans="2:51" s="13" customFormat="1">
      <c r="B455" s="156"/>
      <c r="D455" s="149" t="s">
        <v>266</v>
      </c>
      <c r="E455" s="157" t="s">
        <v>149</v>
      </c>
      <c r="F455" s="158" t="s">
        <v>719</v>
      </c>
      <c r="H455" s="159">
        <v>88.23</v>
      </c>
      <c r="I455" s="160"/>
      <c r="L455" s="156"/>
      <c r="M455" s="161"/>
      <c r="T455" s="162"/>
      <c r="AT455" s="157" t="s">
        <v>266</v>
      </c>
      <c r="AU455" s="157" t="s">
        <v>85</v>
      </c>
      <c r="AV455" s="13" t="s">
        <v>88</v>
      </c>
      <c r="AW455" s="13" t="s">
        <v>33</v>
      </c>
      <c r="AX455" s="13" t="s">
        <v>77</v>
      </c>
      <c r="AY455" s="157" t="s">
        <v>258</v>
      </c>
    </row>
    <row r="456" spans="2:51" s="12" customFormat="1">
      <c r="B456" s="148"/>
      <c r="D456" s="149" t="s">
        <v>266</v>
      </c>
      <c r="E456" s="150" t="s">
        <v>1</v>
      </c>
      <c r="F456" s="151" t="s">
        <v>152</v>
      </c>
      <c r="H456" s="152">
        <v>23.96</v>
      </c>
      <c r="I456" s="153"/>
      <c r="L456" s="148"/>
      <c r="M456" s="154"/>
      <c r="T456" s="155"/>
      <c r="AT456" s="150" t="s">
        <v>266</v>
      </c>
      <c r="AU456" s="150" t="s">
        <v>85</v>
      </c>
      <c r="AV456" s="12" t="s">
        <v>85</v>
      </c>
      <c r="AW456" s="12" t="s">
        <v>33</v>
      </c>
      <c r="AX456" s="12" t="s">
        <v>77</v>
      </c>
      <c r="AY456" s="150" t="s">
        <v>258</v>
      </c>
    </row>
    <row r="457" spans="2:51" s="13" customFormat="1">
      <c r="B457" s="156"/>
      <c r="D457" s="149" t="s">
        <v>266</v>
      </c>
      <c r="E457" s="157" t="s">
        <v>151</v>
      </c>
      <c r="F457" s="158" t="s">
        <v>720</v>
      </c>
      <c r="H457" s="159">
        <v>23.96</v>
      </c>
      <c r="I457" s="160"/>
      <c r="L457" s="156"/>
      <c r="M457" s="161"/>
      <c r="T457" s="162"/>
      <c r="AT457" s="157" t="s">
        <v>266</v>
      </c>
      <c r="AU457" s="157" t="s">
        <v>85</v>
      </c>
      <c r="AV457" s="13" t="s">
        <v>88</v>
      </c>
      <c r="AW457" s="13" t="s">
        <v>33</v>
      </c>
      <c r="AX457" s="13" t="s">
        <v>77</v>
      </c>
      <c r="AY457" s="157" t="s">
        <v>258</v>
      </c>
    </row>
    <row r="458" spans="2:51" s="12" customFormat="1">
      <c r="B458" s="148"/>
      <c r="D458" s="149" t="s">
        <v>266</v>
      </c>
      <c r="E458" s="150" t="s">
        <v>1</v>
      </c>
      <c r="F458" s="151" t="s">
        <v>154</v>
      </c>
      <c r="H458" s="152">
        <v>19.11</v>
      </c>
      <c r="I458" s="153"/>
      <c r="L458" s="148"/>
      <c r="M458" s="154"/>
      <c r="T458" s="155"/>
      <c r="AT458" s="150" t="s">
        <v>266</v>
      </c>
      <c r="AU458" s="150" t="s">
        <v>85</v>
      </c>
      <c r="AV458" s="12" t="s">
        <v>85</v>
      </c>
      <c r="AW458" s="12" t="s">
        <v>33</v>
      </c>
      <c r="AX458" s="12" t="s">
        <v>77</v>
      </c>
      <c r="AY458" s="150" t="s">
        <v>258</v>
      </c>
    </row>
    <row r="459" spans="2:51" s="13" customFormat="1">
      <c r="B459" s="156"/>
      <c r="D459" s="149" t="s">
        <v>266</v>
      </c>
      <c r="E459" s="157" t="s">
        <v>153</v>
      </c>
      <c r="F459" s="158" t="s">
        <v>721</v>
      </c>
      <c r="H459" s="159">
        <v>19.11</v>
      </c>
      <c r="I459" s="160"/>
      <c r="L459" s="156"/>
      <c r="M459" s="161"/>
      <c r="T459" s="162"/>
      <c r="AT459" s="157" t="s">
        <v>266</v>
      </c>
      <c r="AU459" s="157" t="s">
        <v>85</v>
      </c>
      <c r="AV459" s="13" t="s">
        <v>88</v>
      </c>
      <c r="AW459" s="13" t="s">
        <v>33</v>
      </c>
      <c r="AX459" s="13" t="s">
        <v>77</v>
      </c>
      <c r="AY459" s="157" t="s">
        <v>258</v>
      </c>
    </row>
    <row r="460" spans="2:51" s="12" customFormat="1">
      <c r="B460" s="148"/>
      <c r="D460" s="149" t="s">
        <v>266</v>
      </c>
      <c r="E460" s="150" t="s">
        <v>1</v>
      </c>
      <c r="F460" s="151" t="s">
        <v>722</v>
      </c>
      <c r="H460" s="152">
        <v>36.369999999999997</v>
      </c>
      <c r="I460" s="153"/>
      <c r="L460" s="148"/>
      <c r="M460" s="154"/>
      <c r="T460" s="155"/>
      <c r="AT460" s="150" t="s">
        <v>266</v>
      </c>
      <c r="AU460" s="150" t="s">
        <v>85</v>
      </c>
      <c r="AV460" s="12" t="s">
        <v>85</v>
      </c>
      <c r="AW460" s="12" t="s">
        <v>33</v>
      </c>
      <c r="AX460" s="12" t="s">
        <v>77</v>
      </c>
      <c r="AY460" s="150" t="s">
        <v>258</v>
      </c>
    </row>
    <row r="461" spans="2:51" s="13" customFormat="1">
      <c r="B461" s="156"/>
      <c r="D461" s="149" t="s">
        <v>266</v>
      </c>
      <c r="E461" s="157" t="s">
        <v>155</v>
      </c>
      <c r="F461" s="158" t="s">
        <v>723</v>
      </c>
      <c r="H461" s="159">
        <v>36.369999999999997</v>
      </c>
      <c r="I461" s="160"/>
      <c r="L461" s="156"/>
      <c r="M461" s="161"/>
      <c r="T461" s="162"/>
      <c r="AT461" s="157" t="s">
        <v>266</v>
      </c>
      <c r="AU461" s="157" t="s">
        <v>85</v>
      </c>
      <c r="AV461" s="13" t="s">
        <v>88</v>
      </c>
      <c r="AW461" s="13" t="s">
        <v>33</v>
      </c>
      <c r="AX461" s="13" t="s">
        <v>77</v>
      </c>
      <c r="AY461" s="157" t="s">
        <v>258</v>
      </c>
    </row>
    <row r="462" spans="2:51" s="12" customFormat="1">
      <c r="B462" s="148"/>
      <c r="D462" s="149" t="s">
        <v>266</v>
      </c>
      <c r="E462" s="150" t="s">
        <v>1</v>
      </c>
      <c r="F462" s="151" t="s">
        <v>158</v>
      </c>
      <c r="H462" s="152">
        <v>4.6900000000000004</v>
      </c>
      <c r="I462" s="153"/>
      <c r="L462" s="148"/>
      <c r="M462" s="154"/>
      <c r="T462" s="155"/>
      <c r="AT462" s="150" t="s">
        <v>266</v>
      </c>
      <c r="AU462" s="150" t="s">
        <v>85</v>
      </c>
      <c r="AV462" s="12" t="s">
        <v>85</v>
      </c>
      <c r="AW462" s="12" t="s">
        <v>33</v>
      </c>
      <c r="AX462" s="12" t="s">
        <v>77</v>
      </c>
      <c r="AY462" s="150" t="s">
        <v>258</v>
      </c>
    </row>
    <row r="463" spans="2:51" s="13" customFormat="1">
      <c r="B463" s="156"/>
      <c r="D463" s="149" t="s">
        <v>266</v>
      </c>
      <c r="E463" s="157" t="s">
        <v>157</v>
      </c>
      <c r="F463" s="158" t="s">
        <v>724</v>
      </c>
      <c r="H463" s="159">
        <v>4.6900000000000004</v>
      </c>
      <c r="I463" s="160"/>
      <c r="L463" s="156"/>
      <c r="M463" s="161"/>
      <c r="T463" s="162"/>
      <c r="AT463" s="157" t="s">
        <v>266</v>
      </c>
      <c r="AU463" s="157" t="s">
        <v>85</v>
      </c>
      <c r="AV463" s="13" t="s">
        <v>88</v>
      </c>
      <c r="AW463" s="13" t="s">
        <v>33</v>
      </c>
      <c r="AX463" s="13" t="s">
        <v>77</v>
      </c>
      <c r="AY463" s="157" t="s">
        <v>258</v>
      </c>
    </row>
    <row r="464" spans="2:51" s="14" customFormat="1">
      <c r="B464" s="163"/>
      <c r="D464" s="149" t="s">
        <v>266</v>
      </c>
      <c r="E464" s="164" t="s">
        <v>1</v>
      </c>
      <c r="F464" s="165" t="s">
        <v>364</v>
      </c>
      <c r="H464" s="166">
        <v>261.74</v>
      </c>
      <c r="I464" s="167"/>
      <c r="L464" s="163"/>
      <c r="M464" s="168"/>
      <c r="T464" s="169"/>
      <c r="AT464" s="164" t="s">
        <v>266</v>
      </c>
      <c r="AU464" s="164" t="s">
        <v>85</v>
      </c>
      <c r="AV464" s="14" t="s">
        <v>91</v>
      </c>
      <c r="AW464" s="14" t="s">
        <v>33</v>
      </c>
      <c r="AX464" s="14" t="s">
        <v>8</v>
      </c>
      <c r="AY464" s="164" t="s">
        <v>258</v>
      </c>
    </row>
    <row r="465" spans="2:65" s="1" customFormat="1" ht="33" customHeight="1">
      <c r="B465" s="134"/>
      <c r="C465" s="135" t="s">
        <v>725</v>
      </c>
      <c r="D465" s="135" t="s">
        <v>260</v>
      </c>
      <c r="E465" s="136" t="s">
        <v>726</v>
      </c>
      <c r="F465" s="137" t="s">
        <v>727</v>
      </c>
      <c r="G465" s="138" t="s">
        <v>263</v>
      </c>
      <c r="H465" s="139">
        <v>1.819</v>
      </c>
      <c r="I465" s="140"/>
      <c r="J465" s="141">
        <f>ROUND(I465*H465,0)</f>
        <v>0</v>
      </c>
      <c r="K465" s="137" t="s">
        <v>264</v>
      </c>
      <c r="L465" s="32"/>
      <c r="M465" s="142" t="s">
        <v>1</v>
      </c>
      <c r="N465" s="143" t="s">
        <v>42</v>
      </c>
      <c r="P465" s="144">
        <f>O465*H465</f>
        <v>0</v>
      </c>
      <c r="Q465" s="144">
        <v>2.5018699999999998</v>
      </c>
      <c r="R465" s="144">
        <f>Q465*H465</f>
        <v>4.55090153</v>
      </c>
      <c r="S465" s="144">
        <v>0</v>
      </c>
      <c r="T465" s="145">
        <f>S465*H465</f>
        <v>0</v>
      </c>
      <c r="AR465" s="146" t="s">
        <v>91</v>
      </c>
      <c r="AT465" s="146" t="s">
        <v>260</v>
      </c>
      <c r="AU465" s="146" t="s">
        <v>85</v>
      </c>
      <c r="AY465" s="17" t="s">
        <v>258</v>
      </c>
      <c r="BE465" s="147">
        <f>IF(N465="základní",J465,0)</f>
        <v>0</v>
      </c>
      <c r="BF465" s="147">
        <f>IF(N465="snížená",J465,0)</f>
        <v>0</v>
      </c>
      <c r="BG465" s="147">
        <f>IF(N465="zákl. přenesená",J465,0)</f>
        <v>0</v>
      </c>
      <c r="BH465" s="147">
        <f>IF(N465="sníž. přenesená",J465,0)</f>
        <v>0</v>
      </c>
      <c r="BI465" s="147">
        <f>IF(N465="nulová",J465,0)</f>
        <v>0</v>
      </c>
      <c r="BJ465" s="17" t="s">
        <v>8</v>
      </c>
      <c r="BK465" s="147">
        <f>ROUND(I465*H465,0)</f>
        <v>0</v>
      </c>
      <c r="BL465" s="17" t="s">
        <v>91</v>
      </c>
      <c r="BM465" s="146" t="s">
        <v>728</v>
      </c>
    </row>
    <row r="466" spans="2:65" s="12" customFormat="1">
      <c r="B466" s="148"/>
      <c r="D466" s="149" t="s">
        <v>266</v>
      </c>
      <c r="E466" s="150" t="s">
        <v>1</v>
      </c>
      <c r="F466" s="151" t="s">
        <v>729</v>
      </c>
      <c r="H466" s="152">
        <v>1.819</v>
      </c>
      <c r="I466" s="153"/>
      <c r="L466" s="148"/>
      <c r="M466" s="154"/>
      <c r="T466" s="155"/>
      <c r="AT466" s="150" t="s">
        <v>266</v>
      </c>
      <c r="AU466" s="150" t="s">
        <v>85</v>
      </c>
      <c r="AV466" s="12" t="s">
        <v>85</v>
      </c>
      <c r="AW466" s="12" t="s">
        <v>33</v>
      </c>
      <c r="AX466" s="12" t="s">
        <v>8</v>
      </c>
      <c r="AY466" s="150" t="s">
        <v>258</v>
      </c>
    </row>
    <row r="467" spans="2:65" s="1" customFormat="1" ht="24.2" customHeight="1">
      <c r="B467" s="134"/>
      <c r="C467" s="135" t="s">
        <v>730</v>
      </c>
      <c r="D467" s="135" t="s">
        <v>260</v>
      </c>
      <c r="E467" s="136" t="s">
        <v>731</v>
      </c>
      <c r="F467" s="137" t="s">
        <v>732</v>
      </c>
      <c r="G467" s="138" t="s">
        <v>263</v>
      </c>
      <c r="H467" s="139">
        <v>1.819</v>
      </c>
      <c r="I467" s="140"/>
      <c r="J467" s="141">
        <f>ROUND(I467*H467,0)</f>
        <v>0</v>
      </c>
      <c r="K467" s="137" t="s">
        <v>264</v>
      </c>
      <c r="L467" s="32"/>
      <c r="M467" s="142" t="s">
        <v>1</v>
      </c>
      <c r="N467" s="143" t="s">
        <v>42</v>
      </c>
      <c r="P467" s="144">
        <f>O467*H467</f>
        <v>0</v>
      </c>
      <c r="Q467" s="144">
        <v>0</v>
      </c>
      <c r="R467" s="144">
        <f>Q467*H467</f>
        <v>0</v>
      </c>
      <c r="S467" s="144">
        <v>0</v>
      </c>
      <c r="T467" s="145">
        <f>S467*H467</f>
        <v>0</v>
      </c>
      <c r="AR467" s="146" t="s">
        <v>91</v>
      </c>
      <c r="AT467" s="146" t="s">
        <v>260</v>
      </c>
      <c r="AU467" s="146" t="s">
        <v>85</v>
      </c>
      <c r="AY467" s="17" t="s">
        <v>258</v>
      </c>
      <c r="BE467" s="147">
        <f>IF(N467="základní",J467,0)</f>
        <v>0</v>
      </c>
      <c r="BF467" s="147">
        <f>IF(N467="snížená",J467,0)</f>
        <v>0</v>
      </c>
      <c r="BG467" s="147">
        <f>IF(N467="zákl. přenesená",J467,0)</f>
        <v>0</v>
      </c>
      <c r="BH467" s="147">
        <f>IF(N467="sníž. přenesená",J467,0)</f>
        <v>0</v>
      </c>
      <c r="BI467" s="147">
        <f>IF(N467="nulová",J467,0)</f>
        <v>0</v>
      </c>
      <c r="BJ467" s="17" t="s">
        <v>8</v>
      </c>
      <c r="BK467" s="147">
        <f>ROUND(I467*H467,0)</f>
        <v>0</v>
      </c>
      <c r="BL467" s="17" t="s">
        <v>91</v>
      </c>
      <c r="BM467" s="146" t="s">
        <v>733</v>
      </c>
    </row>
    <row r="468" spans="2:65" s="12" customFormat="1">
      <c r="B468" s="148"/>
      <c r="D468" s="149" t="s">
        <v>266</v>
      </c>
      <c r="E468" s="150" t="s">
        <v>1</v>
      </c>
      <c r="F468" s="151" t="s">
        <v>729</v>
      </c>
      <c r="H468" s="152">
        <v>1.819</v>
      </c>
      <c r="I468" s="153"/>
      <c r="L468" s="148"/>
      <c r="M468" s="154"/>
      <c r="T468" s="155"/>
      <c r="AT468" s="150" t="s">
        <v>266</v>
      </c>
      <c r="AU468" s="150" t="s">
        <v>85</v>
      </c>
      <c r="AV468" s="12" t="s">
        <v>85</v>
      </c>
      <c r="AW468" s="12" t="s">
        <v>33</v>
      </c>
      <c r="AX468" s="12" t="s">
        <v>8</v>
      </c>
      <c r="AY468" s="150" t="s">
        <v>258</v>
      </c>
    </row>
    <row r="469" spans="2:65" s="1" customFormat="1" ht="33" customHeight="1">
      <c r="B469" s="134"/>
      <c r="C469" s="135" t="s">
        <v>734</v>
      </c>
      <c r="D469" s="135" t="s">
        <v>260</v>
      </c>
      <c r="E469" s="136" t="s">
        <v>735</v>
      </c>
      <c r="F469" s="137" t="s">
        <v>736</v>
      </c>
      <c r="G469" s="138" t="s">
        <v>263</v>
      </c>
      <c r="H469" s="139">
        <v>1.819</v>
      </c>
      <c r="I469" s="140"/>
      <c r="J469" s="141">
        <f>ROUND(I469*H469,0)</f>
        <v>0</v>
      </c>
      <c r="K469" s="137" t="s">
        <v>264</v>
      </c>
      <c r="L469" s="32"/>
      <c r="M469" s="142" t="s">
        <v>1</v>
      </c>
      <c r="N469" s="143" t="s">
        <v>42</v>
      </c>
      <c r="P469" s="144">
        <f>O469*H469</f>
        <v>0</v>
      </c>
      <c r="Q469" s="144">
        <v>0</v>
      </c>
      <c r="R469" s="144">
        <f>Q469*H469</f>
        <v>0</v>
      </c>
      <c r="S469" s="144">
        <v>0</v>
      </c>
      <c r="T469" s="145">
        <f>S469*H469</f>
        <v>0</v>
      </c>
      <c r="AR469" s="146" t="s">
        <v>91</v>
      </c>
      <c r="AT469" s="146" t="s">
        <v>260</v>
      </c>
      <c r="AU469" s="146" t="s">
        <v>85</v>
      </c>
      <c r="AY469" s="17" t="s">
        <v>258</v>
      </c>
      <c r="BE469" s="147">
        <f>IF(N469="základní",J469,0)</f>
        <v>0</v>
      </c>
      <c r="BF469" s="147">
        <f>IF(N469="snížená",J469,0)</f>
        <v>0</v>
      </c>
      <c r="BG469" s="147">
        <f>IF(N469="zákl. přenesená",J469,0)</f>
        <v>0</v>
      </c>
      <c r="BH469" s="147">
        <f>IF(N469="sníž. přenesená",J469,0)</f>
        <v>0</v>
      </c>
      <c r="BI469" s="147">
        <f>IF(N469="nulová",J469,0)</f>
        <v>0</v>
      </c>
      <c r="BJ469" s="17" t="s">
        <v>8</v>
      </c>
      <c r="BK469" s="147">
        <f>ROUND(I469*H469,0)</f>
        <v>0</v>
      </c>
      <c r="BL469" s="17" t="s">
        <v>91</v>
      </c>
      <c r="BM469" s="146" t="s">
        <v>737</v>
      </c>
    </row>
    <row r="470" spans="2:65" s="12" customFormat="1">
      <c r="B470" s="148"/>
      <c r="D470" s="149" t="s">
        <v>266</v>
      </c>
      <c r="E470" s="150" t="s">
        <v>1</v>
      </c>
      <c r="F470" s="151" t="s">
        <v>729</v>
      </c>
      <c r="H470" s="152">
        <v>1.819</v>
      </c>
      <c r="I470" s="153"/>
      <c r="L470" s="148"/>
      <c r="M470" s="154"/>
      <c r="T470" s="155"/>
      <c r="AT470" s="150" t="s">
        <v>266</v>
      </c>
      <c r="AU470" s="150" t="s">
        <v>85</v>
      </c>
      <c r="AV470" s="12" t="s">
        <v>85</v>
      </c>
      <c r="AW470" s="12" t="s">
        <v>33</v>
      </c>
      <c r="AX470" s="12" t="s">
        <v>8</v>
      </c>
      <c r="AY470" s="150" t="s">
        <v>258</v>
      </c>
    </row>
    <row r="471" spans="2:65" s="1" customFormat="1" ht="16.5" customHeight="1">
      <c r="B471" s="134"/>
      <c r="C471" s="135" t="s">
        <v>738</v>
      </c>
      <c r="D471" s="135" t="s">
        <v>260</v>
      </c>
      <c r="E471" s="136" t="s">
        <v>739</v>
      </c>
      <c r="F471" s="137" t="s">
        <v>740</v>
      </c>
      <c r="G471" s="138" t="s">
        <v>308</v>
      </c>
      <c r="H471" s="139">
        <v>0.19400000000000001</v>
      </c>
      <c r="I471" s="140"/>
      <c r="J471" s="141">
        <f>ROUND(I471*H471,0)</f>
        <v>0</v>
      </c>
      <c r="K471" s="137" t="s">
        <v>264</v>
      </c>
      <c r="L471" s="32"/>
      <c r="M471" s="142" t="s">
        <v>1</v>
      </c>
      <c r="N471" s="143" t="s">
        <v>42</v>
      </c>
      <c r="P471" s="144">
        <f>O471*H471</f>
        <v>0</v>
      </c>
      <c r="Q471" s="144">
        <v>1.0627727796999999</v>
      </c>
      <c r="R471" s="144">
        <f>Q471*H471</f>
        <v>0.20617791926179999</v>
      </c>
      <c r="S471" s="144">
        <v>0</v>
      </c>
      <c r="T471" s="145">
        <f>S471*H471</f>
        <v>0</v>
      </c>
      <c r="AR471" s="146" t="s">
        <v>91</v>
      </c>
      <c r="AT471" s="146" t="s">
        <v>260</v>
      </c>
      <c r="AU471" s="146" t="s">
        <v>85</v>
      </c>
      <c r="AY471" s="17" t="s">
        <v>258</v>
      </c>
      <c r="BE471" s="147">
        <f>IF(N471="základní",J471,0)</f>
        <v>0</v>
      </c>
      <c r="BF471" s="147">
        <f>IF(N471="snížená",J471,0)</f>
        <v>0</v>
      </c>
      <c r="BG471" s="147">
        <f>IF(N471="zákl. přenesená",J471,0)</f>
        <v>0</v>
      </c>
      <c r="BH471" s="147">
        <f>IF(N471="sníž. přenesená",J471,0)</f>
        <v>0</v>
      </c>
      <c r="BI471" s="147">
        <f>IF(N471="nulová",J471,0)</f>
        <v>0</v>
      </c>
      <c r="BJ471" s="17" t="s">
        <v>8</v>
      </c>
      <c r="BK471" s="147">
        <f>ROUND(I471*H471,0)</f>
        <v>0</v>
      </c>
      <c r="BL471" s="17" t="s">
        <v>91</v>
      </c>
      <c r="BM471" s="146" t="s">
        <v>741</v>
      </c>
    </row>
    <row r="472" spans="2:65" s="12" customFormat="1">
      <c r="B472" s="148"/>
      <c r="D472" s="149" t="s">
        <v>266</v>
      </c>
      <c r="E472" s="150" t="s">
        <v>1</v>
      </c>
      <c r="F472" s="151" t="s">
        <v>742</v>
      </c>
      <c r="H472" s="152">
        <v>0.19400000000000001</v>
      </c>
      <c r="I472" s="153"/>
      <c r="L472" s="148"/>
      <c r="M472" s="154"/>
      <c r="T472" s="155"/>
      <c r="AT472" s="150" t="s">
        <v>266</v>
      </c>
      <c r="AU472" s="150" t="s">
        <v>85</v>
      </c>
      <c r="AV472" s="12" t="s">
        <v>85</v>
      </c>
      <c r="AW472" s="12" t="s">
        <v>33</v>
      </c>
      <c r="AX472" s="12" t="s">
        <v>8</v>
      </c>
      <c r="AY472" s="150" t="s">
        <v>258</v>
      </c>
    </row>
    <row r="473" spans="2:65" s="1" customFormat="1" ht="24.2" customHeight="1">
      <c r="B473" s="134"/>
      <c r="C473" s="135" t="s">
        <v>743</v>
      </c>
      <c r="D473" s="135" t="s">
        <v>260</v>
      </c>
      <c r="E473" s="136" t="s">
        <v>744</v>
      </c>
      <c r="F473" s="137" t="s">
        <v>745</v>
      </c>
      <c r="G473" s="138" t="s">
        <v>343</v>
      </c>
      <c r="H473" s="139">
        <v>88.554000000000002</v>
      </c>
      <c r="I473" s="140"/>
      <c r="J473" s="141">
        <f>ROUND(I473*H473,0)</f>
        <v>0</v>
      </c>
      <c r="K473" s="137" t="s">
        <v>264</v>
      </c>
      <c r="L473" s="32"/>
      <c r="M473" s="142" t="s">
        <v>1</v>
      </c>
      <c r="N473" s="143" t="s">
        <v>42</v>
      </c>
      <c r="P473" s="144">
        <f>O473*H473</f>
        <v>0</v>
      </c>
      <c r="Q473" s="144">
        <v>8.9760000000000006E-2</v>
      </c>
      <c r="R473" s="144">
        <f>Q473*H473</f>
        <v>7.9486070400000006</v>
      </c>
      <c r="S473" s="144">
        <v>0</v>
      </c>
      <c r="T473" s="145">
        <f>S473*H473</f>
        <v>0</v>
      </c>
      <c r="AR473" s="146" t="s">
        <v>91</v>
      </c>
      <c r="AT473" s="146" t="s">
        <v>260</v>
      </c>
      <c r="AU473" s="146" t="s">
        <v>85</v>
      </c>
      <c r="AY473" s="17" t="s">
        <v>258</v>
      </c>
      <c r="BE473" s="147">
        <f>IF(N473="základní",J473,0)</f>
        <v>0</v>
      </c>
      <c r="BF473" s="147">
        <f>IF(N473="snížená",J473,0)</f>
        <v>0</v>
      </c>
      <c r="BG473" s="147">
        <f>IF(N473="zákl. přenesená",J473,0)</f>
        <v>0</v>
      </c>
      <c r="BH473" s="147">
        <f>IF(N473="sníž. přenesená",J473,0)</f>
        <v>0</v>
      </c>
      <c r="BI473" s="147">
        <f>IF(N473="nulová",J473,0)</f>
        <v>0</v>
      </c>
      <c r="BJ473" s="17" t="s">
        <v>8</v>
      </c>
      <c r="BK473" s="147">
        <f>ROUND(I473*H473,0)</f>
        <v>0</v>
      </c>
      <c r="BL473" s="17" t="s">
        <v>91</v>
      </c>
      <c r="BM473" s="146" t="s">
        <v>746</v>
      </c>
    </row>
    <row r="474" spans="2:65" s="12" customFormat="1">
      <c r="B474" s="148"/>
      <c r="D474" s="149" t="s">
        <v>266</v>
      </c>
      <c r="E474" s="150" t="s">
        <v>1</v>
      </c>
      <c r="F474" s="151" t="s">
        <v>139</v>
      </c>
      <c r="H474" s="152">
        <v>88.554000000000002</v>
      </c>
      <c r="I474" s="153"/>
      <c r="L474" s="148"/>
      <c r="M474" s="154"/>
      <c r="T474" s="155"/>
      <c r="AT474" s="150" t="s">
        <v>266</v>
      </c>
      <c r="AU474" s="150" t="s">
        <v>85</v>
      </c>
      <c r="AV474" s="12" t="s">
        <v>85</v>
      </c>
      <c r="AW474" s="12" t="s">
        <v>33</v>
      </c>
      <c r="AX474" s="12" t="s">
        <v>8</v>
      </c>
      <c r="AY474" s="150" t="s">
        <v>258</v>
      </c>
    </row>
    <row r="475" spans="2:65" s="1" customFormat="1" ht="24.2" customHeight="1">
      <c r="B475" s="134"/>
      <c r="C475" s="135" t="s">
        <v>747</v>
      </c>
      <c r="D475" s="135" t="s">
        <v>260</v>
      </c>
      <c r="E475" s="136" t="s">
        <v>748</v>
      </c>
      <c r="F475" s="137" t="s">
        <v>749</v>
      </c>
      <c r="G475" s="138" t="s">
        <v>343</v>
      </c>
      <c r="H475" s="139">
        <v>4.6900000000000004</v>
      </c>
      <c r="I475" s="140"/>
      <c r="J475" s="141">
        <f>ROUND(I475*H475,0)</f>
        <v>0</v>
      </c>
      <c r="K475" s="137" t="s">
        <v>264</v>
      </c>
      <c r="L475" s="32"/>
      <c r="M475" s="142" t="s">
        <v>1</v>
      </c>
      <c r="N475" s="143" t="s">
        <v>42</v>
      </c>
      <c r="P475" s="144">
        <f>O475*H475</f>
        <v>0</v>
      </c>
      <c r="Q475" s="144">
        <v>4.0800000000000003E-2</v>
      </c>
      <c r="R475" s="144">
        <f>Q475*H475</f>
        <v>0.19135200000000002</v>
      </c>
      <c r="S475" s="144">
        <v>0</v>
      </c>
      <c r="T475" s="145">
        <f>S475*H475</f>
        <v>0</v>
      </c>
      <c r="AR475" s="146" t="s">
        <v>91</v>
      </c>
      <c r="AT475" s="146" t="s">
        <v>260</v>
      </c>
      <c r="AU475" s="146" t="s">
        <v>85</v>
      </c>
      <c r="AY475" s="17" t="s">
        <v>258</v>
      </c>
      <c r="BE475" s="147">
        <f>IF(N475="základní",J475,0)</f>
        <v>0</v>
      </c>
      <c r="BF475" s="147">
        <f>IF(N475="snížená",J475,0)</f>
        <v>0</v>
      </c>
      <c r="BG475" s="147">
        <f>IF(N475="zákl. přenesená",J475,0)</f>
        <v>0</v>
      </c>
      <c r="BH475" s="147">
        <f>IF(N475="sníž. přenesená",J475,0)</f>
        <v>0</v>
      </c>
      <c r="BI475" s="147">
        <f>IF(N475="nulová",J475,0)</f>
        <v>0</v>
      </c>
      <c r="BJ475" s="17" t="s">
        <v>8</v>
      </c>
      <c r="BK475" s="147">
        <f>ROUND(I475*H475,0)</f>
        <v>0</v>
      </c>
      <c r="BL475" s="17" t="s">
        <v>91</v>
      </c>
      <c r="BM475" s="146" t="s">
        <v>750</v>
      </c>
    </row>
    <row r="476" spans="2:65" s="12" customFormat="1">
      <c r="B476" s="148"/>
      <c r="D476" s="149" t="s">
        <v>266</v>
      </c>
      <c r="E476" s="150" t="s">
        <v>1</v>
      </c>
      <c r="F476" s="151" t="s">
        <v>157</v>
      </c>
      <c r="H476" s="152">
        <v>4.6900000000000004</v>
      </c>
      <c r="I476" s="153"/>
      <c r="L476" s="148"/>
      <c r="M476" s="154"/>
      <c r="T476" s="155"/>
      <c r="AT476" s="150" t="s">
        <v>266</v>
      </c>
      <c r="AU476" s="150" t="s">
        <v>85</v>
      </c>
      <c r="AV476" s="12" t="s">
        <v>85</v>
      </c>
      <c r="AW476" s="12" t="s">
        <v>33</v>
      </c>
      <c r="AX476" s="12" t="s">
        <v>8</v>
      </c>
      <c r="AY476" s="150" t="s">
        <v>258</v>
      </c>
    </row>
    <row r="477" spans="2:65" s="11" customFormat="1" ht="22.9" customHeight="1">
      <c r="B477" s="122"/>
      <c r="D477" s="123" t="s">
        <v>76</v>
      </c>
      <c r="E477" s="132" t="s">
        <v>185</v>
      </c>
      <c r="F477" s="132" t="s">
        <v>751</v>
      </c>
      <c r="I477" s="125"/>
      <c r="J477" s="133">
        <f>BK477</f>
        <v>0</v>
      </c>
      <c r="L477" s="122"/>
      <c r="M477" s="127"/>
      <c r="P477" s="128">
        <f>SUM(P478:P608)</f>
        <v>0</v>
      </c>
      <c r="R477" s="128">
        <f>SUM(R478:R608)</f>
        <v>0.17077583499999999</v>
      </c>
      <c r="T477" s="129">
        <f>SUM(T478:T608)</f>
        <v>44.306537000000006</v>
      </c>
      <c r="AR477" s="123" t="s">
        <v>8</v>
      </c>
      <c r="AT477" s="130" t="s">
        <v>76</v>
      </c>
      <c r="AU477" s="130" t="s">
        <v>8</v>
      </c>
      <c r="AY477" s="123" t="s">
        <v>258</v>
      </c>
      <c r="BK477" s="131">
        <f>SUM(BK478:BK608)</f>
        <v>0</v>
      </c>
    </row>
    <row r="478" spans="2:65" s="1" customFormat="1" ht="37.9" customHeight="1">
      <c r="B478" s="134"/>
      <c r="C478" s="135" t="s">
        <v>752</v>
      </c>
      <c r="D478" s="135" t="s">
        <v>260</v>
      </c>
      <c r="E478" s="136" t="s">
        <v>753</v>
      </c>
      <c r="F478" s="137" t="s">
        <v>754</v>
      </c>
      <c r="G478" s="138" t="s">
        <v>343</v>
      </c>
      <c r="H478" s="139">
        <v>535.54</v>
      </c>
      <c r="I478" s="140"/>
      <c r="J478" s="141">
        <f>ROUND(I478*H478,0)</f>
        <v>0</v>
      </c>
      <c r="K478" s="137" t="s">
        <v>264</v>
      </c>
      <c r="L478" s="32"/>
      <c r="M478" s="142" t="s">
        <v>1</v>
      </c>
      <c r="N478" s="143" t="s">
        <v>42</v>
      </c>
      <c r="P478" s="144">
        <f>O478*H478</f>
        <v>0</v>
      </c>
      <c r="Q478" s="144">
        <v>0</v>
      </c>
      <c r="R478" s="144">
        <f>Q478*H478</f>
        <v>0</v>
      </c>
      <c r="S478" s="144">
        <v>0</v>
      </c>
      <c r="T478" s="145">
        <f>S478*H478</f>
        <v>0</v>
      </c>
      <c r="AR478" s="146" t="s">
        <v>91</v>
      </c>
      <c r="AT478" s="146" t="s">
        <v>260</v>
      </c>
      <c r="AU478" s="146" t="s">
        <v>85</v>
      </c>
      <c r="AY478" s="17" t="s">
        <v>258</v>
      </c>
      <c r="BE478" s="147">
        <f>IF(N478="základní",J478,0)</f>
        <v>0</v>
      </c>
      <c r="BF478" s="147">
        <f>IF(N478="snížená",J478,0)</f>
        <v>0</v>
      </c>
      <c r="BG478" s="147">
        <f>IF(N478="zákl. přenesená",J478,0)</f>
        <v>0</v>
      </c>
      <c r="BH478" s="147">
        <f>IF(N478="sníž. přenesená",J478,0)</f>
        <v>0</v>
      </c>
      <c r="BI478" s="147">
        <f>IF(N478="nulová",J478,0)</f>
        <v>0</v>
      </c>
      <c r="BJ478" s="17" t="s">
        <v>8</v>
      </c>
      <c r="BK478" s="147">
        <f>ROUND(I478*H478,0)</f>
        <v>0</v>
      </c>
      <c r="BL478" s="17" t="s">
        <v>91</v>
      </c>
      <c r="BM478" s="146" t="s">
        <v>755</v>
      </c>
    </row>
    <row r="479" spans="2:65" s="12" customFormat="1" ht="22.5">
      <c r="B479" s="148"/>
      <c r="D479" s="149" t="s">
        <v>266</v>
      </c>
      <c r="E479" s="150" t="s">
        <v>1</v>
      </c>
      <c r="F479" s="151" t="s">
        <v>756</v>
      </c>
      <c r="H479" s="152">
        <v>519.54</v>
      </c>
      <c r="I479" s="153"/>
      <c r="L479" s="148"/>
      <c r="M479" s="154"/>
      <c r="T479" s="155"/>
      <c r="AT479" s="150" t="s">
        <v>266</v>
      </c>
      <c r="AU479" s="150" t="s">
        <v>85</v>
      </c>
      <c r="AV479" s="12" t="s">
        <v>85</v>
      </c>
      <c r="AW479" s="12" t="s">
        <v>33</v>
      </c>
      <c r="AX479" s="12" t="s">
        <v>77</v>
      </c>
      <c r="AY479" s="150" t="s">
        <v>258</v>
      </c>
    </row>
    <row r="480" spans="2:65" s="12" customFormat="1">
      <c r="B480" s="148"/>
      <c r="D480" s="149" t="s">
        <v>266</v>
      </c>
      <c r="E480" s="150" t="s">
        <v>1</v>
      </c>
      <c r="F480" s="151" t="s">
        <v>757</v>
      </c>
      <c r="H480" s="152">
        <v>16</v>
      </c>
      <c r="I480" s="153"/>
      <c r="L480" s="148"/>
      <c r="M480" s="154"/>
      <c r="T480" s="155"/>
      <c r="AT480" s="150" t="s">
        <v>266</v>
      </c>
      <c r="AU480" s="150" t="s">
        <v>85</v>
      </c>
      <c r="AV480" s="12" t="s">
        <v>85</v>
      </c>
      <c r="AW480" s="12" t="s">
        <v>33</v>
      </c>
      <c r="AX480" s="12" t="s">
        <v>77</v>
      </c>
      <c r="AY480" s="150" t="s">
        <v>258</v>
      </c>
    </row>
    <row r="481" spans="2:65" s="13" customFormat="1">
      <c r="B481" s="156"/>
      <c r="D481" s="149" t="s">
        <v>266</v>
      </c>
      <c r="E481" s="157" t="s">
        <v>204</v>
      </c>
      <c r="F481" s="158" t="s">
        <v>272</v>
      </c>
      <c r="H481" s="159">
        <v>535.54</v>
      </c>
      <c r="I481" s="160"/>
      <c r="L481" s="156"/>
      <c r="M481" s="161"/>
      <c r="T481" s="162"/>
      <c r="AT481" s="157" t="s">
        <v>266</v>
      </c>
      <c r="AU481" s="157" t="s">
        <v>85</v>
      </c>
      <c r="AV481" s="13" t="s">
        <v>88</v>
      </c>
      <c r="AW481" s="13" t="s">
        <v>33</v>
      </c>
      <c r="AX481" s="13" t="s">
        <v>8</v>
      </c>
      <c r="AY481" s="157" t="s">
        <v>258</v>
      </c>
    </row>
    <row r="482" spans="2:65" s="1" customFormat="1" ht="33" customHeight="1">
      <c r="B482" s="134"/>
      <c r="C482" s="135" t="s">
        <v>758</v>
      </c>
      <c r="D482" s="135" t="s">
        <v>260</v>
      </c>
      <c r="E482" s="136" t="s">
        <v>759</v>
      </c>
      <c r="F482" s="137" t="s">
        <v>760</v>
      </c>
      <c r="G482" s="138" t="s">
        <v>343</v>
      </c>
      <c r="H482" s="139">
        <v>96397.2</v>
      </c>
      <c r="I482" s="140"/>
      <c r="J482" s="141">
        <f>ROUND(I482*H482,0)</f>
        <v>0</v>
      </c>
      <c r="K482" s="137" t="s">
        <v>264</v>
      </c>
      <c r="L482" s="32"/>
      <c r="M482" s="142" t="s">
        <v>1</v>
      </c>
      <c r="N482" s="143" t="s">
        <v>42</v>
      </c>
      <c r="P482" s="144">
        <f>O482*H482</f>
        <v>0</v>
      </c>
      <c r="Q482" s="144">
        <v>0</v>
      </c>
      <c r="R482" s="144">
        <f>Q482*H482</f>
        <v>0</v>
      </c>
      <c r="S482" s="144">
        <v>0</v>
      </c>
      <c r="T482" s="145">
        <f>S482*H482</f>
        <v>0</v>
      </c>
      <c r="AR482" s="146" t="s">
        <v>91</v>
      </c>
      <c r="AT482" s="146" t="s">
        <v>260</v>
      </c>
      <c r="AU482" s="146" t="s">
        <v>85</v>
      </c>
      <c r="AY482" s="17" t="s">
        <v>258</v>
      </c>
      <c r="BE482" s="147">
        <f>IF(N482="základní",J482,0)</f>
        <v>0</v>
      </c>
      <c r="BF482" s="147">
        <f>IF(N482="snížená",J482,0)</f>
        <v>0</v>
      </c>
      <c r="BG482" s="147">
        <f>IF(N482="zákl. přenesená",J482,0)</f>
        <v>0</v>
      </c>
      <c r="BH482" s="147">
        <f>IF(N482="sníž. přenesená",J482,0)</f>
        <v>0</v>
      </c>
      <c r="BI482" s="147">
        <f>IF(N482="nulová",J482,0)</f>
        <v>0</v>
      </c>
      <c r="BJ482" s="17" t="s">
        <v>8</v>
      </c>
      <c r="BK482" s="147">
        <f>ROUND(I482*H482,0)</f>
        <v>0</v>
      </c>
      <c r="BL482" s="17" t="s">
        <v>91</v>
      </c>
      <c r="BM482" s="146" t="s">
        <v>761</v>
      </c>
    </row>
    <row r="483" spans="2:65" s="12" customFormat="1">
      <c r="B483" s="148"/>
      <c r="D483" s="149" t="s">
        <v>266</v>
      </c>
      <c r="E483" s="150" t="s">
        <v>1</v>
      </c>
      <c r="F483" s="151" t="s">
        <v>762</v>
      </c>
      <c r="H483" s="152">
        <v>96397.2</v>
      </c>
      <c r="I483" s="153"/>
      <c r="L483" s="148"/>
      <c r="M483" s="154"/>
      <c r="T483" s="155"/>
      <c r="AT483" s="150" t="s">
        <v>266</v>
      </c>
      <c r="AU483" s="150" t="s">
        <v>85</v>
      </c>
      <c r="AV483" s="12" t="s">
        <v>85</v>
      </c>
      <c r="AW483" s="12" t="s">
        <v>33</v>
      </c>
      <c r="AX483" s="12" t="s">
        <v>8</v>
      </c>
      <c r="AY483" s="150" t="s">
        <v>258</v>
      </c>
    </row>
    <row r="484" spans="2:65" s="1" customFormat="1" ht="37.9" customHeight="1">
      <c r="B484" s="134"/>
      <c r="C484" s="135" t="s">
        <v>763</v>
      </c>
      <c r="D484" s="135" t="s">
        <v>260</v>
      </c>
      <c r="E484" s="136" t="s">
        <v>764</v>
      </c>
      <c r="F484" s="137" t="s">
        <v>765</v>
      </c>
      <c r="G484" s="138" t="s">
        <v>343</v>
      </c>
      <c r="H484" s="139">
        <v>535.54</v>
      </c>
      <c r="I484" s="140"/>
      <c r="J484" s="141">
        <f>ROUND(I484*H484,0)</f>
        <v>0</v>
      </c>
      <c r="K484" s="137" t="s">
        <v>264</v>
      </c>
      <c r="L484" s="32"/>
      <c r="M484" s="142" t="s">
        <v>1</v>
      </c>
      <c r="N484" s="143" t="s">
        <v>42</v>
      </c>
      <c r="P484" s="144">
        <f>O484*H484</f>
        <v>0</v>
      </c>
      <c r="Q484" s="144">
        <v>0</v>
      </c>
      <c r="R484" s="144">
        <f>Q484*H484</f>
        <v>0</v>
      </c>
      <c r="S484" s="144">
        <v>0</v>
      </c>
      <c r="T484" s="145">
        <f>S484*H484</f>
        <v>0</v>
      </c>
      <c r="AR484" s="146" t="s">
        <v>91</v>
      </c>
      <c r="AT484" s="146" t="s">
        <v>260</v>
      </c>
      <c r="AU484" s="146" t="s">
        <v>85</v>
      </c>
      <c r="AY484" s="17" t="s">
        <v>258</v>
      </c>
      <c r="BE484" s="147">
        <f>IF(N484="základní",J484,0)</f>
        <v>0</v>
      </c>
      <c r="BF484" s="147">
        <f>IF(N484="snížená",J484,0)</f>
        <v>0</v>
      </c>
      <c r="BG484" s="147">
        <f>IF(N484="zákl. přenesená",J484,0)</f>
        <v>0</v>
      </c>
      <c r="BH484" s="147">
        <f>IF(N484="sníž. přenesená",J484,0)</f>
        <v>0</v>
      </c>
      <c r="BI484" s="147">
        <f>IF(N484="nulová",J484,0)</f>
        <v>0</v>
      </c>
      <c r="BJ484" s="17" t="s">
        <v>8</v>
      </c>
      <c r="BK484" s="147">
        <f>ROUND(I484*H484,0)</f>
        <v>0</v>
      </c>
      <c r="BL484" s="17" t="s">
        <v>91</v>
      </c>
      <c r="BM484" s="146" t="s">
        <v>766</v>
      </c>
    </row>
    <row r="485" spans="2:65" s="12" customFormat="1">
      <c r="B485" s="148"/>
      <c r="D485" s="149" t="s">
        <v>266</v>
      </c>
      <c r="E485" s="150" t="s">
        <v>1</v>
      </c>
      <c r="F485" s="151" t="s">
        <v>204</v>
      </c>
      <c r="H485" s="152">
        <v>535.54</v>
      </c>
      <c r="I485" s="153"/>
      <c r="L485" s="148"/>
      <c r="M485" s="154"/>
      <c r="T485" s="155"/>
      <c r="AT485" s="150" t="s">
        <v>266</v>
      </c>
      <c r="AU485" s="150" t="s">
        <v>85</v>
      </c>
      <c r="AV485" s="12" t="s">
        <v>85</v>
      </c>
      <c r="AW485" s="12" t="s">
        <v>33</v>
      </c>
      <c r="AX485" s="12" t="s">
        <v>8</v>
      </c>
      <c r="AY485" s="150" t="s">
        <v>258</v>
      </c>
    </row>
    <row r="486" spans="2:65" s="1" customFormat="1" ht="16.5" customHeight="1">
      <c r="B486" s="134"/>
      <c r="C486" s="135" t="s">
        <v>767</v>
      </c>
      <c r="D486" s="135" t="s">
        <v>260</v>
      </c>
      <c r="E486" s="136" t="s">
        <v>768</v>
      </c>
      <c r="F486" s="137" t="s">
        <v>769</v>
      </c>
      <c r="G486" s="138" t="s">
        <v>343</v>
      </c>
      <c r="H486" s="139">
        <v>535.54</v>
      </c>
      <c r="I486" s="140"/>
      <c r="J486" s="141">
        <f>ROUND(I486*H486,0)</f>
        <v>0</v>
      </c>
      <c r="K486" s="137" t="s">
        <v>264</v>
      </c>
      <c r="L486" s="32"/>
      <c r="M486" s="142" t="s">
        <v>1</v>
      </c>
      <c r="N486" s="143" t="s">
        <v>42</v>
      </c>
      <c r="P486" s="144">
        <f>O486*H486</f>
        <v>0</v>
      </c>
      <c r="Q486" s="144">
        <v>0</v>
      </c>
      <c r="R486" s="144">
        <f>Q486*H486</f>
        <v>0</v>
      </c>
      <c r="S486" s="144">
        <v>0</v>
      </c>
      <c r="T486" s="145">
        <f>S486*H486</f>
        <v>0</v>
      </c>
      <c r="AR486" s="146" t="s">
        <v>91</v>
      </c>
      <c r="AT486" s="146" t="s">
        <v>260</v>
      </c>
      <c r="AU486" s="146" t="s">
        <v>85</v>
      </c>
      <c r="AY486" s="17" t="s">
        <v>258</v>
      </c>
      <c r="BE486" s="147">
        <f>IF(N486="základní",J486,0)</f>
        <v>0</v>
      </c>
      <c r="BF486" s="147">
        <f>IF(N486="snížená",J486,0)</f>
        <v>0</v>
      </c>
      <c r="BG486" s="147">
        <f>IF(N486="zákl. přenesená",J486,0)</f>
        <v>0</v>
      </c>
      <c r="BH486" s="147">
        <f>IF(N486="sníž. přenesená",J486,0)</f>
        <v>0</v>
      </c>
      <c r="BI486" s="147">
        <f>IF(N486="nulová",J486,0)</f>
        <v>0</v>
      </c>
      <c r="BJ486" s="17" t="s">
        <v>8</v>
      </c>
      <c r="BK486" s="147">
        <f>ROUND(I486*H486,0)</f>
        <v>0</v>
      </c>
      <c r="BL486" s="17" t="s">
        <v>91</v>
      </c>
      <c r="BM486" s="146" t="s">
        <v>770</v>
      </c>
    </row>
    <row r="487" spans="2:65" s="12" customFormat="1">
      <c r="B487" s="148"/>
      <c r="D487" s="149" t="s">
        <v>266</v>
      </c>
      <c r="E487" s="150" t="s">
        <v>1</v>
      </c>
      <c r="F487" s="151" t="s">
        <v>204</v>
      </c>
      <c r="H487" s="152">
        <v>535.54</v>
      </c>
      <c r="I487" s="153"/>
      <c r="L487" s="148"/>
      <c r="M487" s="154"/>
      <c r="T487" s="155"/>
      <c r="AT487" s="150" t="s">
        <v>266</v>
      </c>
      <c r="AU487" s="150" t="s">
        <v>85</v>
      </c>
      <c r="AV487" s="12" t="s">
        <v>85</v>
      </c>
      <c r="AW487" s="12" t="s">
        <v>33</v>
      </c>
      <c r="AX487" s="12" t="s">
        <v>8</v>
      </c>
      <c r="AY487" s="150" t="s">
        <v>258</v>
      </c>
    </row>
    <row r="488" spans="2:65" s="1" customFormat="1" ht="21.75" customHeight="1">
      <c r="B488" s="134"/>
      <c r="C488" s="135" t="s">
        <v>771</v>
      </c>
      <c r="D488" s="135" t="s">
        <v>260</v>
      </c>
      <c r="E488" s="136" t="s">
        <v>772</v>
      </c>
      <c r="F488" s="137" t="s">
        <v>773</v>
      </c>
      <c r="G488" s="138" t="s">
        <v>343</v>
      </c>
      <c r="H488" s="139">
        <v>96397.2</v>
      </c>
      <c r="I488" s="140"/>
      <c r="J488" s="141">
        <f>ROUND(I488*H488,0)</f>
        <v>0</v>
      </c>
      <c r="K488" s="137" t="s">
        <v>264</v>
      </c>
      <c r="L488" s="32"/>
      <c r="M488" s="142" t="s">
        <v>1</v>
      </c>
      <c r="N488" s="143" t="s">
        <v>42</v>
      </c>
      <c r="P488" s="144">
        <f>O488*H488</f>
        <v>0</v>
      </c>
      <c r="Q488" s="144">
        <v>0</v>
      </c>
      <c r="R488" s="144">
        <f>Q488*H488</f>
        <v>0</v>
      </c>
      <c r="S488" s="144">
        <v>0</v>
      </c>
      <c r="T488" s="145">
        <f>S488*H488</f>
        <v>0</v>
      </c>
      <c r="AR488" s="146" t="s">
        <v>91</v>
      </c>
      <c r="AT488" s="146" t="s">
        <v>260</v>
      </c>
      <c r="AU488" s="146" t="s">
        <v>85</v>
      </c>
      <c r="AY488" s="17" t="s">
        <v>258</v>
      </c>
      <c r="BE488" s="147">
        <f>IF(N488="základní",J488,0)</f>
        <v>0</v>
      </c>
      <c r="BF488" s="147">
        <f>IF(N488="snížená",J488,0)</f>
        <v>0</v>
      </c>
      <c r="BG488" s="147">
        <f>IF(N488="zákl. přenesená",J488,0)</f>
        <v>0</v>
      </c>
      <c r="BH488" s="147">
        <f>IF(N488="sníž. přenesená",J488,0)</f>
        <v>0</v>
      </c>
      <c r="BI488" s="147">
        <f>IF(N488="nulová",J488,0)</f>
        <v>0</v>
      </c>
      <c r="BJ488" s="17" t="s">
        <v>8</v>
      </c>
      <c r="BK488" s="147">
        <f>ROUND(I488*H488,0)</f>
        <v>0</v>
      </c>
      <c r="BL488" s="17" t="s">
        <v>91</v>
      </c>
      <c r="BM488" s="146" t="s">
        <v>774</v>
      </c>
    </row>
    <row r="489" spans="2:65" s="12" customFormat="1">
      <c r="B489" s="148"/>
      <c r="D489" s="149" t="s">
        <v>266</v>
      </c>
      <c r="E489" s="150" t="s">
        <v>1</v>
      </c>
      <c r="F489" s="151" t="s">
        <v>762</v>
      </c>
      <c r="H489" s="152">
        <v>96397.2</v>
      </c>
      <c r="I489" s="153"/>
      <c r="L489" s="148"/>
      <c r="M489" s="154"/>
      <c r="T489" s="155"/>
      <c r="AT489" s="150" t="s">
        <v>266</v>
      </c>
      <c r="AU489" s="150" t="s">
        <v>85</v>
      </c>
      <c r="AV489" s="12" t="s">
        <v>85</v>
      </c>
      <c r="AW489" s="12" t="s">
        <v>33</v>
      </c>
      <c r="AX489" s="12" t="s">
        <v>8</v>
      </c>
      <c r="AY489" s="150" t="s">
        <v>258</v>
      </c>
    </row>
    <row r="490" spans="2:65" s="1" customFormat="1" ht="21.75" customHeight="1">
      <c r="B490" s="134"/>
      <c r="C490" s="135" t="s">
        <v>775</v>
      </c>
      <c r="D490" s="135" t="s">
        <v>260</v>
      </c>
      <c r="E490" s="136" t="s">
        <v>776</v>
      </c>
      <c r="F490" s="137" t="s">
        <v>777</v>
      </c>
      <c r="G490" s="138" t="s">
        <v>343</v>
      </c>
      <c r="H490" s="139">
        <v>535.54</v>
      </c>
      <c r="I490" s="140"/>
      <c r="J490" s="141">
        <f>ROUND(I490*H490,0)</f>
        <v>0</v>
      </c>
      <c r="K490" s="137" t="s">
        <v>264</v>
      </c>
      <c r="L490" s="32"/>
      <c r="M490" s="142" t="s">
        <v>1</v>
      </c>
      <c r="N490" s="143" t="s">
        <v>42</v>
      </c>
      <c r="P490" s="144">
        <f>O490*H490</f>
        <v>0</v>
      </c>
      <c r="Q490" s="144">
        <v>0</v>
      </c>
      <c r="R490" s="144">
        <f>Q490*H490</f>
        <v>0</v>
      </c>
      <c r="S490" s="144">
        <v>0</v>
      </c>
      <c r="T490" s="145">
        <f>S490*H490</f>
        <v>0</v>
      </c>
      <c r="AR490" s="146" t="s">
        <v>91</v>
      </c>
      <c r="AT490" s="146" t="s">
        <v>260</v>
      </c>
      <c r="AU490" s="146" t="s">
        <v>85</v>
      </c>
      <c r="AY490" s="17" t="s">
        <v>258</v>
      </c>
      <c r="BE490" s="147">
        <f>IF(N490="základní",J490,0)</f>
        <v>0</v>
      </c>
      <c r="BF490" s="147">
        <f>IF(N490="snížená",J490,0)</f>
        <v>0</v>
      </c>
      <c r="BG490" s="147">
        <f>IF(N490="zákl. přenesená",J490,0)</f>
        <v>0</v>
      </c>
      <c r="BH490" s="147">
        <f>IF(N490="sníž. přenesená",J490,0)</f>
        <v>0</v>
      </c>
      <c r="BI490" s="147">
        <f>IF(N490="nulová",J490,0)</f>
        <v>0</v>
      </c>
      <c r="BJ490" s="17" t="s">
        <v>8</v>
      </c>
      <c r="BK490" s="147">
        <f>ROUND(I490*H490,0)</f>
        <v>0</v>
      </c>
      <c r="BL490" s="17" t="s">
        <v>91</v>
      </c>
      <c r="BM490" s="146" t="s">
        <v>778</v>
      </c>
    </row>
    <row r="491" spans="2:65" s="12" customFormat="1">
      <c r="B491" s="148"/>
      <c r="D491" s="149" t="s">
        <v>266</v>
      </c>
      <c r="E491" s="150" t="s">
        <v>1</v>
      </c>
      <c r="F491" s="151" t="s">
        <v>204</v>
      </c>
      <c r="H491" s="152">
        <v>535.54</v>
      </c>
      <c r="I491" s="153"/>
      <c r="L491" s="148"/>
      <c r="M491" s="154"/>
      <c r="T491" s="155"/>
      <c r="AT491" s="150" t="s">
        <v>266</v>
      </c>
      <c r="AU491" s="150" t="s">
        <v>85</v>
      </c>
      <c r="AV491" s="12" t="s">
        <v>85</v>
      </c>
      <c r="AW491" s="12" t="s">
        <v>33</v>
      </c>
      <c r="AX491" s="12" t="s">
        <v>8</v>
      </c>
      <c r="AY491" s="150" t="s">
        <v>258</v>
      </c>
    </row>
    <row r="492" spans="2:65" s="1" customFormat="1" ht="33" customHeight="1">
      <c r="B492" s="134"/>
      <c r="C492" s="135" t="s">
        <v>779</v>
      </c>
      <c r="D492" s="135" t="s">
        <v>260</v>
      </c>
      <c r="E492" s="136" t="s">
        <v>780</v>
      </c>
      <c r="F492" s="137" t="s">
        <v>781</v>
      </c>
      <c r="G492" s="138" t="s">
        <v>343</v>
      </c>
      <c r="H492" s="139">
        <v>261.74</v>
      </c>
      <c r="I492" s="140"/>
      <c r="J492" s="141">
        <f>ROUND(I492*H492,0)</f>
        <v>0</v>
      </c>
      <c r="K492" s="137" t="s">
        <v>264</v>
      </c>
      <c r="L492" s="32"/>
      <c r="M492" s="142" t="s">
        <v>1</v>
      </c>
      <c r="N492" s="143" t="s">
        <v>42</v>
      </c>
      <c r="P492" s="144">
        <f>O492*H492</f>
        <v>0</v>
      </c>
      <c r="Q492" s="144">
        <v>1.2999999999999999E-4</v>
      </c>
      <c r="R492" s="144">
        <f>Q492*H492</f>
        <v>3.40262E-2</v>
      </c>
      <c r="S492" s="144">
        <v>0</v>
      </c>
      <c r="T492" s="145">
        <f>S492*H492</f>
        <v>0</v>
      </c>
      <c r="AR492" s="146" t="s">
        <v>91</v>
      </c>
      <c r="AT492" s="146" t="s">
        <v>260</v>
      </c>
      <c r="AU492" s="146" t="s">
        <v>85</v>
      </c>
      <c r="AY492" s="17" t="s">
        <v>258</v>
      </c>
      <c r="BE492" s="147">
        <f>IF(N492="základní",J492,0)</f>
        <v>0</v>
      </c>
      <c r="BF492" s="147">
        <f>IF(N492="snížená",J492,0)</f>
        <v>0</v>
      </c>
      <c r="BG492" s="147">
        <f>IF(N492="zákl. přenesená",J492,0)</f>
        <v>0</v>
      </c>
      <c r="BH492" s="147">
        <f>IF(N492="sníž. přenesená",J492,0)</f>
        <v>0</v>
      </c>
      <c r="BI492" s="147">
        <f>IF(N492="nulová",J492,0)</f>
        <v>0</v>
      </c>
      <c r="BJ492" s="17" t="s">
        <v>8</v>
      </c>
      <c r="BK492" s="147">
        <f>ROUND(I492*H492,0)</f>
        <v>0</v>
      </c>
      <c r="BL492" s="17" t="s">
        <v>91</v>
      </c>
      <c r="BM492" s="146" t="s">
        <v>782</v>
      </c>
    </row>
    <row r="493" spans="2:65" s="12" customFormat="1">
      <c r="B493" s="148"/>
      <c r="D493" s="149" t="s">
        <v>266</v>
      </c>
      <c r="E493" s="150" t="s">
        <v>1</v>
      </c>
      <c r="F493" s="151" t="s">
        <v>783</v>
      </c>
      <c r="H493" s="152">
        <v>89.38</v>
      </c>
      <c r="I493" s="153"/>
      <c r="L493" s="148"/>
      <c r="M493" s="154"/>
      <c r="T493" s="155"/>
      <c r="AT493" s="150" t="s">
        <v>266</v>
      </c>
      <c r="AU493" s="150" t="s">
        <v>85</v>
      </c>
      <c r="AV493" s="12" t="s">
        <v>85</v>
      </c>
      <c r="AW493" s="12" t="s">
        <v>33</v>
      </c>
      <c r="AX493" s="12" t="s">
        <v>77</v>
      </c>
      <c r="AY493" s="150" t="s">
        <v>258</v>
      </c>
    </row>
    <row r="494" spans="2:65" s="12" customFormat="1" ht="22.5">
      <c r="B494" s="148"/>
      <c r="D494" s="149" t="s">
        <v>266</v>
      </c>
      <c r="E494" s="150" t="s">
        <v>1</v>
      </c>
      <c r="F494" s="151" t="s">
        <v>784</v>
      </c>
      <c r="H494" s="152">
        <v>172.36</v>
      </c>
      <c r="I494" s="153"/>
      <c r="L494" s="148"/>
      <c r="M494" s="154"/>
      <c r="T494" s="155"/>
      <c r="AT494" s="150" t="s">
        <v>266</v>
      </c>
      <c r="AU494" s="150" t="s">
        <v>85</v>
      </c>
      <c r="AV494" s="12" t="s">
        <v>85</v>
      </c>
      <c r="AW494" s="12" t="s">
        <v>33</v>
      </c>
      <c r="AX494" s="12" t="s">
        <v>77</v>
      </c>
      <c r="AY494" s="150" t="s">
        <v>258</v>
      </c>
    </row>
    <row r="495" spans="2:65" s="13" customFormat="1">
      <c r="B495" s="156"/>
      <c r="D495" s="149" t="s">
        <v>266</v>
      </c>
      <c r="E495" s="157" t="s">
        <v>1</v>
      </c>
      <c r="F495" s="158" t="s">
        <v>272</v>
      </c>
      <c r="H495" s="159">
        <v>261.74</v>
      </c>
      <c r="I495" s="160"/>
      <c r="L495" s="156"/>
      <c r="M495" s="161"/>
      <c r="T495" s="162"/>
      <c r="AT495" s="157" t="s">
        <v>266</v>
      </c>
      <c r="AU495" s="157" t="s">
        <v>85</v>
      </c>
      <c r="AV495" s="13" t="s">
        <v>88</v>
      </c>
      <c r="AW495" s="13" t="s">
        <v>33</v>
      </c>
      <c r="AX495" s="13" t="s">
        <v>8</v>
      </c>
      <c r="AY495" s="157" t="s">
        <v>258</v>
      </c>
    </row>
    <row r="496" spans="2:65" s="1" customFormat="1" ht="24.2" customHeight="1">
      <c r="B496" s="134"/>
      <c r="C496" s="135" t="s">
        <v>785</v>
      </c>
      <c r="D496" s="135" t="s">
        <v>260</v>
      </c>
      <c r="E496" s="136" t="s">
        <v>786</v>
      </c>
      <c r="F496" s="137" t="s">
        <v>787</v>
      </c>
      <c r="G496" s="138" t="s">
        <v>343</v>
      </c>
      <c r="H496" s="139">
        <v>378.94099999999997</v>
      </c>
      <c r="I496" s="140"/>
      <c r="J496" s="141">
        <f>ROUND(I496*H496,0)</f>
        <v>0</v>
      </c>
      <c r="K496" s="137" t="s">
        <v>264</v>
      </c>
      <c r="L496" s="32"/>
      <c r="M496" s="142" t="s">
        <v>1</v>
      </c>
      <c r="N496" s="143" t="s">
        <v>42</v>
      </c>
      <c r="P496" s="144">
        <f>O496*H496</f>
        <v>0</v>
      </c>
      <c r="Q496" s="144">
        <v>3.4999999999999997E-5</v>
      </c>
      <c r="R496" s="144">
        <f>Q496*H496</f>
        <v>1.3262934999999998E-2</v>
      </c>
      <c r="S496" s="144">
        <v>0</v>
      </c>
      <c r="T496" s="145">
        <f>S496*H496</f>
        <v>0</v>
      </c>
      <c r="AR496" s="146" t="s">
        <v>91</v>
      </c>
      <c r="AT496" s="146" t="s">
        <v>260</v>
      </c>
      <c r="AU496" s="146" t="s">
        <v>85</v>
      </c>
      <c r="AY496" s="17" t="s">
        <v>258</v>
      </c>
      <c r="BE496" s="147">
        <f>IF(N496="základní",J496,0)</f>
        <v>0</v>
      </c>
      <c r="BF496" s="147">
        <f>IF(N496="snížená",J496,0)</f>
        <v>0</v>
      </c>
      <c r="BG496" s="147">
        <f>IF(N496="zákl. přenesená",J496,0)</f>
        <v>0</v>
      </c>
      <c r="BH496" s="147">
        <f>IF(N496="sníž. přenesená",J496,0)</f>
        <v>0</v>
      </c>
      <c r="BI496" s="147">
        <f>IF(N496="nulová",J496,0)</f>
        <v>0</v>
      </c>
      <c r="BJ496" s="17" t="s">
        <v>8</v>
      </c>
      <c r="BK496" s="147">
        <f>ROUND(I496*H496,0)</f>
        <v>0</v>
      </c>
      <c r="BL496" s="17" t="s">
        <v>91</v>
      </c>
      <c r="BM496" s="146" t="s">
        <v>788</v>
      </c>
    </row>
    <row r="497" spans="2:65" s="12" customFormat="1">
      <c r="B497" s="148"/>
      <c r="D497" s="149" t="s">
        <v>266</v>
      </c>
      <c r="E497" s="150" t="s">
        <v>1</v>
      </c>
      <c r="F497" s="151" t="s">
        <v>789</v>
      </c>
      <c r="H497" s="152">
        <v>154.804</v>
      </c>
      <c r="I497" s="153"/>
      <c r="L497" s="148"/>
      <c r="M497" s="154"/>
      <c r="T497" s="155"/>
      <c r="AT497" s="150" t="s">
        <v>266</v>
      </c>
      <c r="AU497" s="150" t="s">
        <v>85</v>
      </c>
      <c r="AV497" s="12" t="s">
        <v>85</v>
      </c>
      <c r="AW497" s="12" t="s">
        <v>33</v>
      </c>
      <c r="AX497" s="12" t="s">
        <v>77</v>
      </c>
      <c r="AY497" s="150" t="s">
        <v>258</v>
      </c>
    </row>
    <row r="498" spans="2:65" s="13" customFormat="1">
      <c r="B498" s="156"/>
      <c r="D498" s="149" t="s">
        <v>266</v>
      </c>
      <c r="E498" s="157" t="s">
        <v>1</v>
      </c>
      <c r="F498" s="158" t="s">
        <v>463</v>
      </c>
      <c r="H498" s="159">
        <v>154.804</v>
      </c>
      <c r="I498" s="160"/>
      <c r="L498" s="156"/>
      <c r="M498" s="161"/>
      <c r="T498" s="162"/>
      <c r="AT498" s="157" t="s">
        <v>266</v>
      </c>
      <c r="AU498" s="157" t="s">
        <v>85</v>
      </c>
      <c r="AV498" s="13" t="s">
        <v>88</v>
      </c>
      <c r="AW498" s="13" t="s">
        <v>33</v>
      </c>
      <c r="AX498" s="13" t="s">
        <v>77</v>
      </c>
      <c r="AY498" s="157" t="s">
        <v>258</v>
      </c>
    </row>
    <row r="499" spans="2:65" s="12" customFormat="1" ht="22.5">
      <c r="B499" s="148"/>
      <c r="D499" s="149" t="s">
        <v>266</v>
      </c>
      <c r="E499" s="150" t="s">
        <v>1</v>
      </c>
      <c r="F499" s="151" t="s">
        <v>790</v>
      </c>
      <c r="H499" s="152">
        <v>224.137</v>
      </c>
      <c r="I499" s="153"/>
      <c r="L499" s="148"/>
      <c r="M499" s="154"/>
      <c r="T499" s="155"/>
      <c r="AT499" s="150" t="s">
        <v>266</v>
      </c>
      <c r="AU499" s="150" t="s">
        <v>85</v>
      </c>
      <c r="AV499" s="12" t="s">
        <v>85</v>
      </c>
      <c r="AW499" s="12" t="s">
        <v>33</v>
      </c>
      <c r="AX499" s="12" t="s">
        <v>77</v>
      </c>
      <c r="AY499" s="150" t="s">
        <v>258</v>
      </c>
    </row>
    <row r="500" spans="2:65" s="13" customFormat="1">
      <c r="B500" s="156"/>
      <c r="D500" s="149" t="s">
        <v>266</v>
      </c>
      <c r="E500" s="157" t="s">
        <v>1</v>
      </c>
      <c r="F500" s="158" t="s">
        <v>791</v>
      </c>
      <c r="H500" s="159">
        <v>224.137</v>
      </c>
      <c r="I500" s="160"/>
      <c r="L500" s="156"/>
      <c r="M500" s="161"/>
      <c r="T500" s="162"/>
      <c r="AT500" s="157" t="s">
        <v>266</v>
      </c>
      <c r="AU500" s="157" t="s">
        <v>85</v>
      </c>
      <c r="AV500" s="13" t="s">
        <v>88</v>
      </c>
      <c r="AW500" s="13" t="s">
        <v>33</v>
      </c>
      <c r="AX500" s="13" t="s">
        <v>77</v>
      </c>
      <c r="AY500" s="157" t="s">
        <v>258</v>
      </c>
    </row>
    <row r="501" spans="2:65" s="14" customFormat="1">
      <c r="B501" s="163"/>
      <c r="D501" s="149" t="s">
        <v>266</v>
      </c>
      <c r="E501" s="164" t="s">
        <v>1</v>
      </c>
      <c r="F501" s="165" t="s">
        <v>364</v>
      </c>
      <c r="H501" s="166">
        <v>378.94099999999997</v>
      </c>
      <c r="I501" s="167"/>
      <c r="L501" s="163"/>
      <c r="M501" s="168"/>
      <c r="T501" s="169"/>
      <c r="AT501" s="164" t="s">
        <v>266</v>
      </c>
      <c r="AU501" s="164" t="s">
        <v>85</v>
      </c>
      <c r="AV501" s="14" t="s">
        <v>91</v>
      </c>
      <c r="AW501" s="14" t="s">
        <v>33</v>
      </c>
      <c r="AX501" s="14" t="s">
        <v>8</v>
      </c>
      <c r="AY501" s="164" t="s">
        <v>258</v>
      </c>
    </row>
    <row r="502" spans="2:65" s="1" customFormat="1" ht="16.5" customHeight="1">
      <c r="B502" s="134"/>
      <c r="C502" s="135" t="s">
        <v>792</v>
      </c>
      <c r="D502" s="135" t="s">
        <v>260</v>
      </c>
      <c r="E502" s="136" t="s">
        <v>793</v>
      </c>
      <c r="F502" s="137" t="s">
        <v>794</v>
      </c>
      <c r="G502" s="138" t="s">
        <v>315</v>
      </c>
      <c r="H502" s="139">
        <v>4</v>
      </c>
      <c r="I502" s="140"/>
      <c r="J502" s="141">
        <f>ROUND(I502*H502,0)</f>
        <v>0</v>
      </c>
      <c r="K502" s="137" t="s">
        <v>264</v>
      </c>
      <c r="L502" s="32"/>
      <c r="M502" s="142" t="s">
        <v>1</v>
      </c>
      <c r="N502" s="143" t="s">
        <v>42</v>
      </c>
      <c r="P502" s="144">
        <f>O502*H502</f>
        <v>0</v>
      </c>
      <c r="Q502" s="144">
        <v>1.76E-4</v>
      </c>
      <c r="R502" s="144">
        <f>Q502*H502</f>
        <v>7.0399999999999998E-4</v>
      </c>
      <c r="S502" s="144">
        <v>0</v>
      </c>
      <c r="T502" s="145">
        <f>S502*H502</f>
        <v>0</v>
      </c>
      <c r="AR502" s="146" t="s">
        <v>91</v>
      </c>
      <c r="AT502" s="146" t="s">
        <v>260</v>
      </c>
      <c r="AU502" s="146" t="s">
        <v>85</v>
      </c>
      <c r="AY502" s="17" t="s">
        <v>258</v>
      </c>
      <c r="BE502" s="147">
        <f>IF(N502="základní",J502,0)</f>
        <v>0</v>
      </c>
      <c r="BF502" s="147">
        <f>IF(N502="snížená",J502,0)</f>
        <v>0</v>
      </c>
      <c r="BG502" s="147">
        <f>IF(N502="zákl. přenesená",J502,0)</f>
        <v>0</v>
      </c>
      <c r="BH502" s="147">
        <f>IF(N502="sníž. přenesená",J502,0)</f>
        <v>0</v>
      </c>
      <c r="BI502" s="147">
        <f>IF(N502="nulová",J502,0)</f>
        <v>0</v>
      </c>
      <c r="BJ502" s="17" t="s">
        <v>8</v>
      </c>
      <c r="BK502" s="147">
        <f>ROUND(I502*H502,0)</f>
        <v>0</v>
      </c>
      <c r="BL502" s="17" t="s">
        <v>91</v>
      </c>
      <c r="BM502" s="146" t="s">
        <v>795</v>
      </c>
    </row>
    <row r="503" spans="2:65" s="12" customFormat="1">
      <c r="B503" s="148"/>
      <c r="D503" s="149" t="s">
        <v>266</v>
      </c>
      <c r="E503" s="150" t="s">
        <v>1</v>
      </c>
      <c r="F503" s="151" t="s">
        <v>91</v>
      </c>
      <c r="H503" s="152">
        <v>4</v>
      </c>
      <c r="I503" s="153"/>
      <c r="L503" s="148"/>
      <c r="M503" s="154"/>
      <c r="T503" s="155"/>
      <c r="AT503" s="150" t="s">
        <v>266</v>
      </c>
      <c r="AU503" s="150" t="s">
        <v>85</v>
      </c>
      <c r="AV503" s="12" t="s">
        <v>85</v>
      </c>
      <c r="AW503" s="12" t="s">
        <v>33</v>
      </c>
      <c r="AX503" s="12" t="s">
        <v>8</v>
      </c>
      <c r="AY503" s="150" t="s">
        <v>258</v>
      </c>
    </row>
    <row r="504" spans="2:65" s="1" customFormat="1" ht="16.5" customHeight="1">
      <c r="B504" s="134"/>
      <c r="C504" s="170" t="s">
        <v>796</v>
      </c>
      <c r="D504" s="170" t="s">
        <v>425</v>
      </c>
      <c r="E504" s="171" t="s">
        <v>797</v>
      </c>
      <c r="F504" s="172" t="s">
        <v>798</v>
      </c>
      <c r="G504" s="173" t="s">
        <v>315</v>
      </c>
      <c r="H504" s="174">
        <v>2</v>
      </c>
      <c r="I504" s="175"/>
      <c r="J504" s="176">
        <f>ROUND(I504*H504,0)</f>
        <v>0</v>
      </c>
      <c r="K504" s="172" t="s">
        <v>264</v>
      </c>
      <c r="L504" s="177"/>
      <c r="M504" s="178" t="s">
        <v>1</v>
      </c>
      <c r="N504" s="179" t="s">
        <v>42</v>
      </c>
      <c r="P504" s="144">
        <f>O504*H504</f>
        <v>0</v>
      </c>
      <c r="Q504" s="144">
        <v>1.2E-2</v>
      </c>
      <c r="R504" s="144">
        <f>Q504*H504</f>
        <v>2.4E-2</v>
      </c>
      <c r="S504" s="144">
        <v>0</v>
      </c>
      <c r="T504" s="145">
        <f>S504*H504</f>
        <v>0</v>
      </c>
      <c r="AR504" s="146" t="s">
        <v>103</v>
      </c>
      <c r="AT504" s="146" t="s">
        <v>425</v>
      </c>
      <c r="AU504" s="146" t="s">
        <v>85</v>
      </c>
      <c r="AY504" s="17" t="s">
        <v>258</v>
      </c>
      <c r="BE504" s="147">
        <f>IF(N504="základní",J504,0)</f>
        <v>0</v>
      </c>
      <c r="BF504" s="147">
        <f>IF(N504="snížená",J504,0)</f>
        <v>0</v>
      </c>
      <c r="BG504" s="147">
        <f>IF(N504="zákl. přenesená",J504,0)</f>
        <v>0</v>
      </c>
      <c r="BH504" s="147">
        <f>IF(N504="sníž. přenesená",J504,0)</f>
        <v>0</v>
      </c>
      <c r="BI504" s="147">
        <f>IF(N504="nulová",J504,0)</f>
        <v>0</v>
      </c>
      <c r="BJ504" s="17" t="s">
        <v>8</v>
      </c>
      <c r="BK504" s="147">
        <f>ROUND(I504*H504,0)</f>
        <v>0</v>
      </c>
      <c r="BL504" s="17" t="s">
        <v>91</v>
      </c>
      <c r="BM504" s="146" t="s">
        <v>799</v>
      </c>
    </row>
    <row r="505" spans="2:65" s="1" customFormat="1" ht="16.5" customHeight="1">
      <c r="B505" s="134"/>
      <c r="C505" s="170" t="s">
        <v>800</v>
      </c>
      <c r="D505" s="170" t="s">
        <v>425</v>
      </c>
      <c r="E505" s="171" t="s">
        <v>801</v>
      </c>
      <c r="F505" s="172" t="s">
        <v>802</v>
      </c>
      <c r="G505" s="173" t="s">
        <v>315</v>
      </c>
      <c r="H505" s="174">
        <v>1</v>
      </c>
      <c r="I505" s="175"/>
      <c r="J505" s="176">
        <f>ROUND(I505*H505,0)</f>
        <v>0</v>
      </c>
      <c r="K505" s="172" t="s">
        <v>1</v>
      </c>
      <c r="L505" s="177"/>
      <c r="M505" s="178" t="s">
        <v>1</v>
      </c>
      <c r="N505" s="179" t="s">
        <v>42</v>
      </c>
      <c r="P505" s="144">
        <f>O505*H505</f>
        <v>0</v>
      </c>
      <c r="Q505" s="144">
        <v>1.2E-2</v>
      </c>
      <c r="R505" s="144">
        <f>Q505*H505</f>
        <v>1.2E-2</v>
      </c>
      <c r="S505" s="144">
        <v>0</v>
      </c>
      <c r="T505" s="145">
        <f>S505*H505</f>
        <v>0</v>
      </c>
      <c r="AR505" s="146" t="s">
        <v>103</v>
      </c>
      <c r="AT505" s="146" t="s">
        <v>425</v>
      </c>
      <c r="AU505" s="146" t="s">
        <v>85</v>
      </c>
      <c r="AY505" s="17" t="s">
        <v>258</v>
      </c>
      <c r="BE505" s="147">
        <f>IF(N505="základní",J505,0)</f>
        <v>0</v>
      </c>
      <c r="BF505" s="147">
        <f>IF(N505="snížená",J505,0)</f>
        <v>0</v>
      </c>
      <c r="BG505" s="147">
        <f>IF(N505="zákl. přenesená",J505,0)</f>
        <v>0</v>
      </c>
      <c r="BH505" s="147">
        <f>IF(N505="sníž. přenesená",J505,0)</f>
        <v>0</v>
      </c>
      <c r="BI505" s="147">
        <f>IF(N505="nulová",J505,0)</f>
        <v>0</v>
      </c>
      <c r="BJ505" s="17" t="s">
        <v>8</v>
      </c>
      <c r="BK505" s="147">
        <f>ROUND(I505*H505,0)</f>
        <v>0</v>
      </c>
      <c r="BL505" s="17" t="s">
        <v>91</v>
      </c>
      <c r="BM505" s="146" t="s">
        <v>803</v>
      </c>
    </row>
    <row r="506" spans="2:65" s="1" customFormat="1" ht="16.5" customHeight="1">
      <c r="B506" s="134"/>
      <c r="C506" s="170" t="s">
        <v>804</v>
      </c>
      <c r="D506" s="170" t="s">
        <v>425</v>
      </c>
      <c r="E506" s="171" t="s">
        <v>805</v>
      </c>
      <c r="F506" s="172" t="s">
        <v>806</v>
      </c>
      <c r="G506" s="173" t="s">
        <v>315</v>
      </c>
      <c r="H506" s="174">
        <v>1</v>
      </c>
      <c r="I506" s="175"/>
      <c r="J506" s="176">
        <f>ROUND(I506*H506,0)</f>
        <v>0</v>
      </c>
      <c r="K506" s="172" t="s">
        <v>264</v>
      </c>
      <c r="L506" s="177"/>
      <c r="M506" s="178" t="s">
        <v>1</v>
      </c>
      <c r="N506" s="179" t="s">
        <v>42</v>
      </c>
      <c r="P506" s="144">
        <f>O506*H506</f>
        <v>0</v>
      </c>
      <c r="Q506" s="144">
        <v>8.9999999999999993E-3</v>
      </c>
      <c r="R506" s="144">
        <f>Q506*H506</f>
        <v>8.9999999999999993E-3</v>
      </c>
      <c r="S506" s="144">
        <v>0</v>
      </c>
      <c r="T506" s="145">
        <f>S506*H506</f>
        <v>0</v>
      </c>
      <c r="AR506" s="146" t="s">
        <v>103</v>
      </c>
      <c r="AT506" s="146" t="s">
        <v>425</v>
      </c>
      <c r="AU506" s="146" t="s">
        <v>85</v>
      </c>
      <c r="AY506" s="17" t="s">
        <v>258</v>
      </c>
      <c r="BE506" s="147">
        <f>IF(N506="základní",J506,0)</f>
        <v>0</v>
      </c>
      <c r="BF506" s="147">
        <f>IF(N506="snížená",J506,0)</f>
        <v>0</v>
      </c>
      <c r="BG506" s="147">
        <f>IF(N506="zákl. přenesená",J506,0)</f>
        <v>0</v>
      </c>
      <c r="BH506" s="147">
        <f>IF(N506="sníž. přenesená",J506,0)</f>
        <v>0</v>
      </c>
      <c r="BI506" s="147">
        <f>IF(N506="nulová",J506,0)</f>
        <v>0</v>
      </c>
      <c r="BJ506" s="17" t="s">
        <v>8</v>
      </c>
      <c r="BK506" s="147">
        <f>ROUND(I506*H506,0)</f>
        <v>0</v>
      </c>
      <c r="BL506" s="17" t="s">
        <v>91</v>
      </c>
      <c r="BM506" s="146" t="s">
        <v>807</v>
      </c>
    </row>
    <row r="507" spans="2:65" s="1" customFormat="1" ht="24.2" customHeight="1">
      <c r="B507" s="134"/>
      <c r="C507" s="135" t="s">
        <v>808</v>
      </c>
      <c r="D507" s="135" t="s">
        <v>260</v>
      </c>
      <c r="E507" s="136" t="s">
        <v>809</v>
      </c>
      <c r="F507" s="137" t="s">
        <v>810</v>
      </c>
      <c r="G507" s="138" t="s">
        <v>263</v>
      </c>
      <c r="H507" s="139">
        <v>0.625</v>
      </c>
      <c r="I507" s="140"/>
      <c r="J507" s="141">
        <f>ROUND(I507*H507,0)</f>
        <v>0</v>
      </c>
      <c r="K507" s="137" t="s">
        <v>264</v>
      </c>
      <c r="L507" s="32"/>
      <c r="M507" s="142" t="s">
        <v>1</v>
      </c>
      <c r="N507" s="143" t="s">
        <v>42</v>
      </c>
      <c r="P507" s="144">
        <f>O507*H507</f>
        <v>0</v>
      </c>
      <c r="Q507" s="144">
        <v>0</v>
      </c>
      <c r="R507" s="144">
        <f>Q507*H507</f>
        <v>0</v>
      </c>
      <c r="S507" s="144">
        <v>2.5</v>
      </c>
      <c r="T507" s="145">
        <f>S507*H507</f>
        <v>1.5625</v>
      </c>
      <c r="AR507" s="146" t="s">
        <v>91</v>
      </c>
      <c r="AT507" s="146" t="s">
        <v>260</v>
      </c>
      <c r="AU507" s="146" t="s">
        <v>85</v>
      </c>
      <c r="AY507" s="17" t="s">
        <v>258</v>
      </c>
      <c r="BE507" s="147">
        <f>IF(N507="základní",J507,0)</f>
        <v>0</v>
      </c>
      <c r="BF507" s="147">
        <f>IF(N507="snížená",J507,0)</f>
        <v>0</v>
      </c>
      <c r="BG507" s="147">
        <f>IF(N507="zákl. přenesená",J507,0)</f>
        <v>0</v>
      </c>
      <c r="BH507" s="147">
        <f>IF(N507="sníž. přenesená",J507,0)</f>
        <v>0</v>
      </c>
      <c r="BI507" s="147">
        <f>IF(N507="nulová",J507,0)</f>
        <v>0</v>
      </c>
      <c r="BJ507" s="17" t="s">
        <v>8</v>
      </c>
      <c r="BK507" s="147">
        <f>ROUND(I507*H507,0)</f>
        <v>0</v>
      </c>
      <c r="BL507" s="17" t="s">
        <v>91</v>
      </c>
      <c r="BM507" s="146" t="s">
        <v>811</v>
      </c>
    </row>
    <row r="508" spans="2:65" s="12" customFormat="1">
      <c r="B508" s="148"/>
      <c r="D508" s="149" t="s">
        <v>266</v>
      </c>
      <c r="E508" s="150" t="s">
        <v>1</v>
      </c>
      <c r="F508" s="151" t="s">
        <v>322</v>
      </c>
      <c r="H508" s="152">
        <v>0.625</v>
      </c>
      <c r="I508" s="153"/>
      <c r="L508" s="148"/>
      <c r="M508" s="154"/>
      <c r="T508" s="155"/>
      <c r="AT508" s="150" t="s">
        <v>266</v>
      </c>
      <c r="AU508" s="150" t="s">
        <v>85</v>
      </c>
      <c r="AV508" s="12" t="s">
        <v>85</v>
      </c>
      <c r="AW508" s="12" t="s">
        <v>33</v>
      </c>
      <c r="AX508" s="12" t="s">
        <v>8</v>
      </c>
      <c r="AY508" s="150" t="s">
        <v>258</v>
      </c>
    </row>
    <row r="509" spans="2:65" s="1" customFormat="1" ht="21.75" customHeight="1">
      <c r="B509" s="134"/>
      <c r="C509" s="135" t="s">
        <v>812</v>
      </c>
      <c r="D509" s="135" t="s">
        <v>260</v>
      </c>
      <c r="E509" s="136" t="s">
        <v>813</v>
      </c>
      <c r="F509" s="137" t="s">
        <v>814</v>
      </c>
      <c r="G509" s="138" t="s">
        <v>343</v>
      </c>
      <c r="H509" s="139">
        <v>7.41</v>
      </c>
      <c r="I509" s="140"/>
      <c r="J509" s="141">
        <f>ROUND(I509*H509,0)</f>
        <v>0</v>
      </c>
      <c r="K509" s="137" t="s">
        <v>264</v>
      </c>
      <c r="L509" s="32"/>
      <c r="M509" s="142" t="s">
        <v>1</v>
      </c>
      <c r="N509" s="143" t="s">
        <v>42</v>
      </c>
      <c r="P509" s="144">
        <f>O509*H509</f>
        <v>0</v>
      </c>
      <c r="Q509" s="144">
        <v>0</v>
      </c>
      <c r="R509" s="144">
        <f>Q509*H509</f>
        <v>0</v>
      </c>
      <c r="S509" s="144">
        <v>0.13100000000000001</v>
      </c>
      <c r="T509" s="145">
        <f>S509*H509</f>
        <v>0.97071000000000007</v>
      </c>
      <c r="AR509" s="146" t="s">
        <v>91</v>
      </c>
      <c r="AT509" s="146" t="s">
        <v>260</v>
      </c>
      <c r="AU509" s="146" t="s">
        <v>85</v>
      </c>
      <c r="AY509" s="17" t="s">
        <v>258</v>
      </c>
      <c r="BE509" s="147">
        <f>IF(N509="základní",J509,0)</f>
        <v>0</v>
      </c>
      <c r="BF509" s="147">
        <f>IF(N509="snížená",J509,0)</f>
        <v>0</v>
      </c>
      <c r="BG509" s="147">
        <f>IF(N509="zákl. přenesená",J509,0)</f>
        <v>0</v>
      </c>
      <c r="BH509" s="147">
        <f>IF(N509="sníž. přenesená",J509,0)</f>
        <v>0</v>
      </c>
      <c r="BI509" s="147">
        <f>IF(N509="nulová",J509,0)</f>
        <v>0</v>
      </c>
      <c r="BJ509" s="17" t="s">
        <v>8</v>
      </c>
      <c r="BK509" s="147">
        <f>ROUND(I509*H509,0)</f>
        <v>0</v>
      </c>
      <c r="BL509" s="17" t="s">
        <v>91</v>
      </c>
      <c r="BM509" s="146" t="s">
        <v>815</v>
      </c>
    </row>
    <row r="510" spans="2:65" s="12" customFormat="1">
      <c r="B510" s="148"/>
      <c r="D510" s="149" t="s">
        <v>266</v>
      </c>
      <c r="E510" s="150" t="s">
        <v>1</v>
      </c>
      <c r="F510" s="151" t="s">
        <v>816</v>
      </c>
      <c r="H510" s="152">
        <v>7.41</v>
      </c>
      <c r="I510" s="153"/>
      <c r="L510" s="148"/>
      <c r="M510" s="154"/>
      <c r="T510" s="155"/>
      <c r="AT510" s="150" t="s">
        <v>266</v>
      </c>
      <c r="AU510" s="150" t="s">
        <v>85</v>
      </c>
      <c r="AV510" s="12" t="s">
        <v>85</v>
      </c>
      <c r="AW510" s="12" t="s">
        <v>33</v>
      </c>
      <c r="AX510" s="12" t="s">
        <v>8</v>
      </c>
      <c r="AY510" s="150" t="s">
        <v>258</v>
      </c>
    </row>
    <row r="511" spans="2:65" s="1" customFormat="1" ht="21.75" customHeight="1">
      <c r="B511" s="134"/>
      <c r="C511" s="135" t="s">
        <v>817</v>
      </c>
      <c r="D511" s="135" t="s">
        <v>260</v>
      </c>
      <c r="E511" s="136" t="s">
        <v>818</v>
      </c>
      <c r="F511" s="137" t="s">
        <v>819</v>
      </c>
      <c r="G511" s="138" t="s">
        <v>343</v>
      </c>
      <c r="H511" s="139">
        <v>7.6050000000000004</v>
      </c>
      <c r="I511" s="140"/>
      <c r="J511" s="141">
        <f>ROUND(I511*H511,0)</f>
        <v>0</v>
      </c>
      <c r="K511" s="137" t="s">
        <v>264</v>
      </c>
      <c r="L511" s="32"/>
      <c r="M511" s="142" t="s">
        <v>1</v>
      </c>
      <c r="N511" s="143" t="s">
        <v>42</v>
      </c>
      <c r="P511" s="144">
        <f>O511*H511</f>
        <v>0</v>
      </c>
      <c r="Q511" s="144">
        <v>0</v>
      </c>
      <c r="R511" s="144">
        <f>Q511*H511</f>
        <v>0</v>
      </c>
      <c r="S511" s="144">
        <v>0.26100000000000001</v>
      </c>
      <c r="T511" s="145">
        <f>S511*H511</f>
        <v>1.9849050000000001</v>
      </c>
      <c r="AR511" s="146" t="s">
        <v>91</v>
      </c>
      <c r="AT511" s="146" t="s">
        <v>260</v>
      </c>
      <c r="AU511" s="146" t="s">
        <v>85</v>
      </c>
      <c r="AY511" s="17" t="s">
        <v>258</v>
      </c>
      <c r="BE511" s="147">
        <f>IF(N511="základní",J511,0)</f>
        <v>0</v>
      </c>
      <c r="BF511" s="147">
        <f>IF(N511="snížená",J511,0)</f>
        <v>0</v>
      </c>
      <c r="BG511" s="147">
        <f>IF(N511="zákl. přenesená",J511,0)</f>
        <v>0</v>
      </c>
      <c r="BH511" s="147">
        <f>IF(N511="sníž. přenesená",J511,0)</f>
        <v>0</v>
      </c>
      <c r="BI511" s="147">
        <f>IF(N511="nulová",J511,0)</f>
        <v>0</v>
      </c>
      <c r="BJ511" s="17" t="s">
        <v>8</v>
      </c>
      <c r="BK511" s="147">
        <f>ROUND(I511*H511,0)</f>
        <v>0</v>
      </c>
      <c r="BL511" s="17" t="s">
        <v>91</v>
      </c>
      <c r="BM511" s="146" t="s">
        <v>820</v>
      </c>
    </row>
    <row r="512" spans="2:65" s="12" customFormat="1">
      <c r="B512" s="148"/>
      <c r="D512" s="149" t="s">
        <v>266</v>
      </c>
      <c r="E512" s="150" t="s">
        <v>1</v>
      </c>
      <c r="F512" s="151" t="s">
        <v>821</v>
      </c>
      <c r="H512" s="152">
        <v>7.6050000000000004</v>
      </c>
      <c r="I512" s="153"/>
      <c r="L512" s="148"/>
      <c r="M512" s="154"/>
      <c r="T512" s="155"/>
      <c r="AT512" s="150" t="s">
        <v>266</v>
      </c>
      <c r="AU512" s="150" t="s">
        <v>85</v>
      </c>
      <c r="AV512" s="12" t="s">
        <v>85</v>
      </c>
      <c r="AW512" s="12" t="s">
        <v>33</v>
      </c>
      <c r="AX512" s="12" t="s">
        <v>8</v>
      </c>
      <c r="AY512" s="150" t="s">
        <v>258</v>
      </c>
    </row>
    <row r="513" spans="2:65" s="1" customFormat="1" ht="24.2" customHeight="1">
      <c r="B513" s="134"/>
      <c r="C513" s="135" t="s">
        <v>822</v>
      </c>
      <c r="D513" s="135" t="s">
        <v>260</v>
      </c>
      <c r="E513" s="136" t="s">
        <v>823</v>
      </c>
      <c r="F513" s="137" t="s">
        <v>824</v>
      </c>
      <c r="G513" s="138" t="s">
        <v>263</v>
      </c>
      <c r="H513" s="139">
        <v>2.823</v>
      </c>
      <c r="I513" s="140"/>
      <c r="J513" s="141">
        <f>ROUND(I513*H513,0)</f>
        <v>0</v>
      </c>
      <c r="K513" s="137" t="s">
        <v>264</v>
      </c>
      <c r="L513" s="32"/>
      <c r="M513" s="142" t="s">
        <v>1</v>
      </c>
      <c r="N513" s="143" t="s">
        <v>42</v>
      </c>
      <c r="P513" s="144">
        <f>O513*H513</f>
        <v>0</v>
      </c>
      <c r="Q513" s="144">
        <v>0</v>
      </c>
      <c r="R513" s="144">
        <f>Q513*H513</f>
        <v>0</v>
      </c>
      <c r="S513" s="144">
        <v>1.5940000000000001</v>
      </c>
      <c r="T513" s="145">
        <f>S513*H513</f>
        <v>4.4998620000000003</v>
      </c>
      <c r="AR513" s="146" t="s">
        <v>91</v>
      </c>
      <c r="AT513" s="146" t="s">
        <v>260</v>
      </c>
      <c r="AU513" s="146" t="s">
        <v>85</v>
      </c>
      <c r="AY513" s="17" t="s">
        <v>258</v>
      </c>
      <c r="BE513" s="147">
        <f>IF(N513="základní",J513,0)</f>
        <v>0</v>
      </c>
      <c r="BF513" s="147">
        <f>IF(N513="snížená",J513,0)</f>
        <v>0</v>
      </c>
      <c r="BG513" s="147">
        <f>IF(N513="zákl. přenesená",J513,0)</f>
        <v>0</v>
      </c>
      <c r="BH513" s="147">
        <f>IF(N513="sníž. přenesená",J513,0)</f>
        <v>0</v>
      </c>
      <c r="BI513" s="147">
        <f>IF(N513="nulová",J513,0)</f>
        <v>0</v>
      </c>
      <c r="BJ513" s="17" t="s">
        <v>8</v>
      </c>
      <c r="BK513" s="147">
        <f>ROUND(I513*H513,0)</f>
        <v>0</v>
      </c>
      <c r="BL513" s="17" t="s">
        <v>91</v>
      </c>
      <c r="BM513" s="146" t="s">
        <v>825</v>
      </c>
    </row>
    <row r="514" spans="2:65" s="12" customFormat="1">
      <c r="B514" s="148"/>
      <c r="D514" s="149" t="s">
        <v>266</v>
      </c>
      <c r="E514" s="150" t="s">
        <v>1</v>
      </c>
      <c r="F514" s="151" t="s">
        <v>826</v>
      </c>
      <c r="H514" s="152">
        <v>2.823</v>
      </c>
      <c r="I514" s="153"/>
      <c r="L514" s="148"/>
      <c r="M514" s="154"/>
      <c r="T514" s="155"/>
      <c r="AT514" s="150" t="s">
        <v>266</v>
      </c>
      <c r="AU514" s="150" t="s">
        <v>85</v>
      </c>
      <c r="AV514" s="12" t="s">
        <v>85</v>
      </c>
      <c r="AW514" s="12" t="s">
        <v>33</v>
      </c>
      <c r="AX514" s="12" t="s">
        <v>8</v>
      </c>
      <c r="AY514" s="150" t="s">
        <v>258</v>
      </c>
    </row>
    <row r="515" spans="2:65" s="1" customFormat="1" ht="37.9" customHeight="1">
      <c r="B515" s="134"/>
      <c r="C515" s="135" t="s">
        <v>827</v>
      </c>
      <c r="D515" s="135" t="s">
        <v>260</v>
      </c>
      <c r="E515" s="136" t="s">
        <v>828</v>
      </c>
      <c r="F515" s="137" t="s">
        <v>829</v>
      </c>
      <c r="G515" s="138" t="s">
        <v>263</v>
      </c>
      <c r="H515" s="139">
        <v>0.95199999999999996</v>
      </c>
      <c r="I515" s="140"/>
      <c r="J515" s="141">
        <f>ROUND(I515*H515,0)</f>
        <v>0</v>
      </c>
      <c r="K515" s="137" t="s">
        <v>264</v>
      </c>
      <c r="L515" s="32"/>
      <c r="M515" s="142" t="s">
        <v>1</v>
      </c>
      <c r="N515" s="143" t="s">
        <v>42</v>
      </c>
      <c r="P515" s="144">
        <f>O515*H515</f>
        <v>0</v>
      </c>
      <c r="Q515" s="144">
        <v>0</v>
      </c>
      <c r="R515" s="144">
        <f>Q515*H515</f>
        <v>0</v>
      </c>
      <c r="S515" s="144">
        <v>2.2000000000000002</v>
      </c>
      <c r="T515" s="145">
        <f>S515*H515</f>
        <v>2.0944000000000003</v>
      </c>
      <c r="AR515" s="146" t="s">
        <v>91</v>
      </c>
      <c r="AT515" s="146" t="s">
        <v>260</v>
      </c>
      <c r="AU515" s="146" t="s">
        <v>85</v>
      </c>
      <c r="AY515" s="17" t="s">
        <v>258</v>
      </c>
      <c r="BE515" s="147">
        <f>IF(N515="základní",J515,0)</f>
        <v>0</v>
      </c>
      <c r="BF515" s="147">
        <f>IF(N515="snížená",J515,0)</f>
        <v>0</v>
      </c>
      <c r="BG515" s="147">
        <f>IF(N515="zákl. přenesená",J515,0)</f>
        <v>0</v>
      </c>
      <c r="BH515" s="147">
        <f>IF(N515="sníž. přenesená",J515,0)</f>
        <v>0</v>
      </c>
      <c r="BI515" s="147">
        <f>IF(N515="nulová",J515,0)</f>
        <v>0</v>
      </c>
      <c r="BJ515" s="17" t="s">
        <v>8</v>
      </c>
      <c r="BK515" s="147">
        <f>ROUND(I515*H515,0)</f>
        <v>0</v>
      </c>
      <c r="BL515" s="17" t="s">
        <v>91</v>
      </c>
      <c r="BM515" s="146" t="s">
        <v>830</v>
      </c>
    </row>
    <row r="516" spans="2:65" s="12" customFormat="1">
      <c r="B516" s="148"/>
      <c r="D516" s="149" t="s">
        <v>266</v>
      </c>
      <c r="E516" s="150" t="s">
        <v>1</v>
      </c>
      <c r="F516" s="151" t="s">
        <v>831</v>
      </c>
      <c r="H516" s="152">
        <v>0.76400000000000001</v>
      </c>
      <c r="I516" s="153"/>
      <c r="L516" s="148"/>
      <c r="M516" s="154"/>
      <c r="T516" s="155"/>
      <c r="AT516" s="150" t="s">
        <v>266</v>
      </c>
      <c r="AU516" s="150" t="s">
        <v>85</v>
      </c>
      <c r="AV516" s="12" t="s">
        <v>85</v>
      </c>
      <c r="AW516" s="12" t="s">
        <v>33</v>
      </c>
      <c r="AX516" s="12" t="s">
        <v>77</v>
      </c>
      <c r="AY516" s="150" t="s">
        <v>258</v>
      </c>
    </row>
    <row r="517" spans="2:65" s="12" customFormat="1">
      <c r="B517" s="148"/>
      <c r="D517" s="149" t="s">
        <v>266</v>
      </c>
      <c r="E517" s="150" t="s">
        <v>1</v>
      </c>
      <c r="F517" s="151" t="s">
        <v>832</v>
      </c>
      <c r="H517" s="152">
        <v>0.188</v>
      </c>
      <c r="I517" s="153"/>
      <c r="L517" s="148"/>
      <c r="M517" s="154"/>
      <c r="T517" s="155"/>
      <c r="AT517" s="150" t="s">
        <v>266</v>
      </c>
      <c r="AU517" s="150" t="s">
        <v>85</v>
      </c>
      <c r="AV517" s="12" t="s">
        <v>85</v>
      </c>
      <c r="AW517" s="12" t="s">
        <v>33</v>
      </c>
      <c r="AX517" s="12" t="s">
        <v>77</v>
      </c>
      <c r="AY517" s="150" t="s">
        <v>258</v>
      </c>
    </row>
    <row r="518" spans="2:65" s="13" customFormat="1">
      <c r="B518" s="156"/>
      <c r="D518" s="149" t="s">
        <v>266</v>
      </c>
      <c r="E518" s="157" t="s">
        <v>1</v>
      </c>
      <c r="F518" s="158" t="s">
        <v>272</v>
      </c>
      <c r="H518" s="159">
        <v>0.95199999999999996</v>
      </c>
      <c r="I518" s="160"/>
      <c r="L518" s="156"/>
      <c r="M518" s="161"/>
      <c r="T518" s="162"/>
      <c r="AT518" s="157" t="s">
        <v>266</v>
      </c>
      <c r="AU518" s="157" t="s">
        <v>85</v>
      </c>
      <c r="AV518" s="13" t="s">
        <v>88</v>
      </c>
      <c r="AW518" s="13" t="s">
        <v>33</v>
      </c>
      <c r="AX518" s="13" t="s">
        <v>8</v>
      </c>
      <c r="AY518" s="157" t="s">
        <v>258</v>
      </c>
    </row>
    <row r="519" spans="2:65" s="1" customFormat="1" ht="24.2" customHeight="1">
      <c r="B519" s="134"/>
      <c r="C519" s="135" t="s">
        <v>833</v>
      </c>
      <c r="D519" s="135" t="s">
        <v>260</v>
      </c>
      <c r="E519" s="136" t="s">
        <v>834</v>
      </c>
      <c r="F519" s="137" t="s">
        <v>835</v>
      </c>
      <c r="G519" s="138" t="s">
        <v>343</v>
      </c>
      <c r="H519" s="139">
        <v>23.8</v>
      </c>
      <c r="I519" s="140"/>
      <c r="J519" s="141">
        <f>ROUND(I519*H519,0)</f>
        <v>0</v>
      </c>
      <c r="K519" s="137" t="s">
        <v>264</v>
      </c>
      <c r="L519" s="32"/>
      <c r="M519" s="142" t="s">
        <v>1</v>
      </c>
      <c r="N519" s="143" t="s">
        <v>42</v>
      </c>
      <c r="P519" s="144">
        <f>O519*H519</f>
        <v>0</v>
      </c>
      <c r="Q519" s="144">
        <v>0</v>
      </c>
      <c r="R519" s="144">
        <f>Q519*H519</f>
        <v>0</v>
      </c>
      <c r="S519" s="144">
        <v>3.5000000000000003E-2</v>
      </c>
      <c r="T519" s="145">
        <f>S519*H519</f>
        <v>0.83300000000000007</v>
      </c>
      <c r="AR519" s="146" t="s">
        <v>91</v>
      </c>
      <c r="AT519" s="146" t="s">
        <v>260</v>
      </c>
      <c r="AU519" s="146" t="s">
        <v>85</v>
      </c>
      <c r="AY519" s="17" t="s">
        <v>258</v>
      </c>
      <c r="BE519" s="147">
        <f>IF(N519="základní",J519,0)</f>
        <v>0</v>
      </c>
      <c r="BF519" s="147">
        <f>IF(N519="snížená",J519,0)</f>
        <v>0</v>
      </c>
      <c r="BG519" s="147">
        <f>IF(N519="zákl. přenesená",J519,0)</f>
        <v>0</v>
      </c>
      <c r="BH519" s="147">
        <f>IF(N519="sníž. přenesená",J519,0)</f>
        <v>0</v>
      </c>
      <c r="BI519" s="147">
        <f>IF(N519="nulová",J519,0)</f>
        <v>0</v>
      </c>
      <c r="BJ519" s="17" t="s">
        <v>8</v>
      </c>
      <c r="BK519" s="147">
        <f>ROUND(I519*H519,0)</f>
        <v>0</v>
      </c>
      <c r="BL519" s="17" t="s">
        <v>91</v>
      </c>
      <c r="BM519" s="146" t="s">
        <v>836</v>
      </c>
    </row>
    <row r="520" spans="2:65" s="12" customFormat="1">
      <c r="B520" s="148"/>
      <c r="D520" s="149" t="s">
        <v>266</v>
      </c>
      <c r="E520" s="150" t="s">
        <v>1</v>
      </c>
      <c r="F520" s="151" t="s">
        <v>153</v>
      </c>
      <c r="H520" s="152">
        <v>19.11</v>
      </c>
      <c r="I520" s="153"/>
      <c r="L520" s="148"/>
      <c r="M520" s="154"/>
      <c r="T520" s="155"/>
      <c r="AT520" s="150" t="s">
        <v>266</v>
      </c>
      <c r="AU520" s="150" t="s">
        <v>85</v>
      </c>
      <c r="AV520" s="12" t="s">
        <v>85</v>
      </c>
      <c r="AW520" s="12" t="s">
        <v>33</v>
      </c>
      <c r="AX520" s="12" t="s">
        <v>77</v>
      </c>
      <c r="AY520" s="150" t="s">
        <v>258</v>
      </c>
    </row>
    <row r="521" spans="2:65" s="12" customFormat="1">
      <c r="B521" s="148"/>
      <c r="D521" s="149" t="s">
        <v>266</v>
      </c>
      <c r="E521" s="150" t="s">
        <v>1</v>
      </c>
      <c r="F521" s="151" t="s">
        <v>157</v>
      </c>
      <c r="H521" s="152">
        <v>4.6900000000000004</v>
      </c>
      <c r="I521" s="153"/>
      <c r="L521" s="148"/>
      <c r="M521" s="154"/>
      <c r="T521" s="155"/>
      <c r="AT521" s="150" t="s">
        <v>266</v>
      </c>
      <c r="AU521" s="150" t="s">
        <v>85</v>
      </c>
      <c r="AV521" s="12" t="s">
        <v>85</v>
      </c>
      <c r="AW521" s="12" t="s">
        <v>33</v>
      </c>
      <c r="AX521" s="12" t="s">
        <v>77</v>
      </c>
      <c r="AY521" s="150" t="s">
        <v>258</v>
      </c>
    </row>
    <row r="522" spans="2:65" s="13" customFormat="1">
      <c r="B522" s="156"/>
      <c r="D522" s="149" t="s">
        <v>266</v>
      </c>
      <c r="E522" s="157" t="s">
        <v>1</v>
      </c>
      <c r="F522" s="158" t="s">
        <v>272</v>
      </c>
      <c r="H522" s="159">
        <v>23.8</v>
      </c>
      <c r="I522" s="160"/>
      <c r="L522" s="156"/>
      <c r="M522" s="161"/>
      <c r="T522" s="162"/>
      <c r="AT522" s="157" t="s">
        <v>266</v>
      </c>
      <c r="AU522" s="157" t="s">
        <v>85</v>
      </c>
      <c r="AV522" s="13" t="s">
        <v>88</v>
      </c>
      <c r="AW522" s="13" t="s">
        <v>33</v>
      </c>
      <c r="AX522" s="13" t="s">
        <v>8</v>
      </c>
      <c r="AY522" s="157" t="s">
        <v>258</v>
      </c>
    </row>
    <row r="523" spans="2:65" s="1" customFormat="1" ht="21.75" customHeight="1">
      <c r="B523" s="134"/>
      <c r="C523" s="135" t="s">
        <v>837</v>
      </c>
      <c r="D523" s="135" t="s">
        <v>260</v>
      </c>
      <c r="E523" s="136" t="s">
        <v>838</v>
      </c>
      <c r="F523" s="137" t="s">
        <v>839</v>
      </c>
      <c r="G523" s="138" t="s">
        <v>343</v>
      </c>
      <c r="H523" s="139">
        <v>9.0619999999999994</v>
      </c>
      <c r="I523" s="140"/>
      <c r="J523" s="141">
        <f>ROUND(I523*H523,0)</f>
        <v>0</v>
      </c>
      <c r="K523" s="137" t="s">
        <v>264</v>
      </c>
      <c r="L523" s="32"/>
      <c r="M523" s="142" t="s">
        <v>1</v>
      </c>
      <c r="N523" s="143" t="s">
        <v>42</v>
      </c>
      <c r="P523" s="144">
        <f>O523*H523</f>
        <v>0</v>
      </c>
      <c r="Q523" s="144">
        <v>0</v>
      </c>
      <c r="R523" s="144">
        <f>Q523*H523</f>
        <v>0</v>
      </c>
      <c r="S523" s="144">
        <v>7.5999999999999998E-2</v>
      </c>
      <c r="T523" s="145">
        <f>S523*H523</f>
        <v>0.68871199999999999</v>
      </c>
      <c r="AR523" s="146" t="s">
        <v>91</v>
      </c>
      <c r="AT523" s="146" t="s">
        <v>260</v>
      </c>
      <c r="AU523" s="146" t="s">
        <v>85</v>
      </c>
      <c r="AY523" s="17" t="s">
        <v>258</v>
      </c>
      <c r="BE523" s="147">
        <f>IF(N523="základní",J523,0)</f>
        <v>0</v>
      </c>
      <c r="BF523" s="147">
        <f>IF(N523="snížená",J523,0)</f>
        <v>0</v>
      </c>
      <c r="BG523" s="147">
        <f>IF(N523="zákl. přenesená",J523,0)</f>
        <v>0</v>
      </c>
      <c r="BH523" s="147">
        <f>IF(N523="sníž. přenesená",J523,0)</f>
        <v>0</v>
      </c>
      <c r="BI523" s="147">
        <f>IF(N523="nulová",J523,0)</f>
        <v>0</v>
      </c>
      <c r="BJ523" s="17" t="s">
        <v>8</v>
      </c>
      <c r="BK523" s="147">
        <f>ROUND(I523*H523,0)</f>
        <v>0</v>
      </c>
      <c r="BL523" s="17" t="s">
        <v>91</v>
      </c>
      <c r="BM523" s="146" t="s">
        <v>840</v>
      </c>
    </row>
    <row r="524" spans="2:65" s="12" customFormat="1">
      <c r="B524" s="148"/>
      <c r="D524" s="149" t="s">
        <v>266</v>
      </c>
      <c r="E524" s="150" t="s">
        <v>1</v>
      </c>
      <c r="F524" s="151" t="s">
        <v>841</v>
      </c>
      <c r="H524" s="152">
        <v>2.758</v>
      </c>
      <c r="I524" s="153"/>
      <c r="L524" s="148"/>
      <c r="M524" s="154"/>
      <c r="T524" s="155"/>
      <c r="AT524" s="150" t="s">
        <v>266</v>
      </c>
      <c r="AU524" s="150" t="s">
        <v>85</v>
      </c>
      <c r="AV524" s="12" t="s">
        <v>85</v>
      </c>
      <c r="AW524" s="12" t="s">
        <v>33</v>
      </c>
      <c r="AX524" s="12" t="s">
        <v>77</v>
      </c>
      <c r="AY524" s="150" t="s">
        <v>258</v>
      </c>
    </row>
    <row r="525" spans="2:65" s="12" customFormat="1">
      <c r="B525" s="148"/>
      <c r="D525" s="149" t="s">
        <v>266</v>
      </c>
      <c r="E525" s="150" t="s">
        <v>1</v>
      </c>
      <c r="F525" s="151" t="s">
        <v>842</v>
      </c>
      <c r="H525" s="152">
        <v>6.3040000000000003</v>
      </c>
      <c r="I525" s="153"/>
      <c r="L525" s="148"/>
      <c r="M525" s="154"/>
      <c r="T525" s="155"/>
      <c r="AT525" s="150" t="s">
        <v>266</v>
      </c>
      <c r="AU525" s="150" t="s">
        <v>85</v>
      </c>
      <c r="AV525" s="12" t="s">
        <v>85</v>
      </c>
      <c r="AW525" s="12" t="s">
        <v>33</v>
      </c>
      <c r="AX525" s="12" t="s">
        <v>77</v>
      </c>
      <c r="AY525" s="150" t="s">
        <v>258</v>
      </c>
    </row>
    <row r="526" spans="2:65" s="13" customFormat="1">
      <c r="B526" s="156"/>
      <c r="D526" s="149" t="s">
        <v>266</v>
      </c>
      <c r="E526" s="157" t="s">
        <v>1</v>
      </c>
      <c r="F526" s="158" t="s">
        <v>272</v>
      </c>
      <c r="H526" s="159">
        <v>9.0619999999999994</v>
      </c>
      <c r="I526" s="160"/>
      <c r="L526" s="156"/>
      <c r="M526" s="161"/>
      <c r="T526" s="162"/>
      <c r="AT526" s="157" t="s">
        <v>266</v>
      </c>
      <c r="AU526" s="157" t="s">
        <v>85</v>
      </c>
      <c r="AV526" s="13" t="s">
        <v>88</v>
      </c>
      <c r="AW526" s="13" t="s">
        <v>33</v>
      </c>
      <c r="AX526" s="13" t="s">
        <v>8</v>
      </c>
      <c r="AY526" s="157" t="s">
        <v>258</v>
      </c>
    </row>
    <row r="527" spans="2:65" s="1" customFormat="1" ht="24.2" customHeight="1">
      <c r="B527" s="134"/>
      <c r="C527" s="135" t="s">
        <v>843</v>
      </c>
      <c r="D527" s="135" t="s">
        <v>260</v>
      </c>
      <c r="E527" s="136" t="s">
        <v>844</v>
      </c>
      <c r="F527" s="137" t="s">
        <v>845</v>
      </c>
      <c r="G527" s="138" t="s">
        <v>263</v>
      </c>
      <c r="H527" s="139">
        <v>0.18</v>
      </c>
      <c r="I527" s="140"/>
      <c r="J527" s="141">
        <f>ROUND(I527*H527,0)</f>
        <v>0</v>
      </c>
      <c r="K527" s="137" t="s">
        <v>264</v>
      </c>
      <c r="L527" s="32"/>
      <c r="M527" s="142" t="s">
        <v>1</v>
      </c>
      <c r="N527" s="143" t="s">
        <v>42</v>
      </c>
      <c r="P527" s="144">
        <f>O527*H527</f>
        <v>0</v>
      </c>
      <c r="Q527" s="144">
        <v>0</v>
      </c>
      <c r="R527" s="144">
        <f>Q527*H527</f>
        <v>0</v>
      </c>
      <c r="S527" s="144">
        <v>1.8</v>
      </c>
      <c r="T527" s="145">
        <f>S527*H527</f>
        <v>0.32400000000000001</v>
      </c>
      <c r="AR527" s="146" t="s">
        <v>91</v>
      </c>
      <c r="AT527" s="146" t="s">
        <v>260</v>
      </c>
      <c r="AU527" s="146" t="s">
        <v>85</v>
      </c>
      <c r="AY527" s="17" t="s">
        <v>258</v>
      </c>
      <c r="BE527" s="147">
        <f>IF(N527="základní",J527,0)</f>
        <v>0</v>
      </c>
      <c r="BF527" s="147">
        <f>IF(N527="snížená",J527,0)</f>
        <v>0</v>
      </c>
      <c r="BG527" s="147">
        <f>IF(N527="zákl. přenesená",J527,0)</f>
        <v>0</v>
      </c>
      <c r="BH527" s="147">
        <f>IF(N527="sníž. přenesená",J527,0)</f>
        <v>0</v>
      </c>
      <c r="BI527" s="147">
        <f>IF(N527="nulová",J527,0)</f>
        <v>0</v>
      </c>
      <c r="BJ527" s="17" t="s">
        <v>8</v>
      </c>
      <c r="BK527" s="147">
        <f>ROUND(I527*H527,0)</f>
        <v>0</v>
      </c>
      <c r="BL527" s="17" t="s">
        <v>91</v>
      </c>
      <c r="BM527" s="146" t="s">
        <v>846</v>
      </c>
    </row>
    <row r="528" spans="2:65" s="12" customFormat="1">
      <c r="B528" s="148"/>
      <c r="D528" s="149" t="s">
        <v>266</v>
      </c>
      <c r="E528" s="150" t="s">
        <v>1</v>
      </c>
      <c r="F528" s="151" t="s">
        <v>333</v>
      </c>
      <c r="H528" s="152">
        <v>0.18</v>
      </c>
      <c r="I528" s="153"/>
      <c r="L528" s="148"/>
      <c r="M528" s="154"/>
      <c r="T528" s="155"/>
      <c r="AT528" s="150" t="s">
        <v>266</v>
      </c>
      <c r="AU528" s="150" t="s">
        <v>85</v>
      </c>
      <c r="AV528" s="12" t="s">
        <v>85</v>
      </c>
      <c r="AW528" s="12" t="s">
        <v>33</v>
      </c>
      <c r="AX528" s="12" t="s">
        <v>8</v>
      </c>
      <c r="AY528" s="150" t="s">
        <v>258</v>
      </c>
    </row>
    <row r="529" spans="2:65" s="1" customFormat="1" ht="24.2" customHeight="1">
      <c r="B529" s="134"/>
      <c r="C529" s="135" t="s">
        <v>847</v>
      </c>
      <c r="D529" s="135" t="s">
        <v>260</v>
      </c>
      <c r="E529" s="136" t="s">
        <v>848</v>
      </c>
      <c r="F529" s="137" t="s">
        <v>849</v>
      </c>
      <c r="G529" s="138" t="s">
        <v>263</v>
      </c>
      <c r="H529" s="139">
        <v>0.56699999999999995</v>
      </c>
      <c r="I529" s="140"/>
      <c r="J529" s="141">
        <f>ROUND(I529*H529,0)</f>
        <v>0</v>
      </c>
      <c r="K529" s="137" t="s">
        <v>264</v>
      </c>
      <c r="L529" s="32"/>
      <c r="M529" s="142" t="s">
        <v>1</v>
      </c>
      <c r="N529" s="143" t="s">
        <v>42</v>
      </c>
      <c r="P529" s="144">
        <f>O529*H529</f>
        <v>0</v>
      </c>
      <c r="Q529" s="144">
        <v>0</v>
      </c>
      <c r="R529" s="144">
        <f>Q529*H529</f>
        <v>0</v>
      </c>
      <c r="S529" s="144">
        <v>1.8</v>
      </c>
      <c r="T529" s="145">
        <f>S529*H529</f>
        <v>1.0206</v>
      </c>
      <c r="AR529" s="146" t="s">
        <v>91</v>
      </c>
      <c r="AT529" s="146" t="s">
        <v>260</v>
      </c>
      <c r="AU529" s="146" t="s">
        <v>85</v>
      </c>
      <c r="AY529" s="17" t="s">
        <v>258</v>
      </c>
      <c r="BE529" s="147">
        <f>IF(N529="základní",J529,0)</f>
        <v>0</v>
      </c>
      <c r="BF529" s="147">
        <f>IF(N529="snížená",J529,0)</f>
        <v>0</v>
      </c>
      <c r="BG529" s="147">
        <f>IF(N529="zákl. přenesená",J529,0)</f>
        <v>0</v>
      </c>
      <c r="BH529" s="147">
        <f>IF(N529="sníž. přenesená",J529,0)</f>
        <v>0</v>
      </c>
      <c r="BI529" s="147">
        <f>IF(N529="nulová",J529,0)</f>
        <v>0</v>
      </c>
      <c r="BJ529" s="17" t="s">
        <v>8</v>
      </c>
      <c r="BK529" s="147">
        <f>ROUND(I529*H529,0)</f>
        <v>0</v>
      </c>
      <c r="BL529" s="17" t="s">
        <v>91</v>
      </c>
      <c r="BM529" s="146" t="s">
        <v>850</v>
      </c>
    </row>
    <row r="530" spans="2:65" s="12" customFormat="1">
      <c r="B530" s="148"/>
      <c r="D530" s="149" t="s">
        <v>266</v>
      </c>
      <c r="E530" s="150" t="s">
        <v>1</v>
      </c>
      <c r="F530" s="151" t="s">
        <v>851</v>
      </c>
      <c r="H530" s="152">
        <v>0.56699999999999995</v>
      </c>
      <c r="I530" s="153"/>
      <c r="L530" s="148"/>
      <c r="M530" s="154"/>
      <c r="T530" s="155"/>
      <c r="AT530" s="150" t="s">
        <v>266</v>
      </c>
      <c r="AU530" s="150" t="s">
        <v>85</v>
      </c>
      <c r="AV530" s="12" t="s">
        <v>85</v>
      </c>
      <c r="AW530" s="12" t="s">
        <v>33</v>
      </c>
      <c r="AX530" s="12" t="s">
        <v>77</v>
      </c>
      <c r="AY530" s="150" t="s">
        <v>258</v>
      </c>
    </row>
    <row r="531" spans="2:65" s="13" customFormat="1">
      <c r="B531" s="156"/>
      <c r="D531" s="149" t="s">
        <v>266</v>
      </c>
      <c r="E531" s="157" t="s">
        <v>1</v>
      </c>
      <c r="F531" s="158" t="s">
        <v>272</v>
      </c>
      <c r="H531" s="159">
        <v>0.56699999999999995</v>
      </c>
      <c r="I531" s="160"/>
      <c r="L531" s="156"/>
      <c r="M531" s="161"/>
      <c r="T531" s="162"/>
      <c r="AT531" s="157" t="s">
        <v>266</v>
      </c>
      <c r="AU531" s="157" t="s">
        <v>85</v>
      </c>
      <c r="AV531" s="13" t="s">
        <v>88</v>
      </c>
      <c r="AW531" s="13" t="s">
        <v>33</v>
      </c>
      <c r="AX531" s="13" t="s">
        <v>8</v>
      </c>
      <c r="AY531" s="157" t="s">
        <v>258</v>
      </c>
    </row>
    <row r="532" spans="2:65" s="1" customFormat="1" ht="24.2" customHeight="1">
      <c r="B532" s="134"/>
      <c r="C532" s="135" t="s">
        <v>852</v>
      </c>
      <c r="D532" s="135" t="s">
        <v>260</v>
      </c>
      <c r="E532" s="136" t="s">
        <v>853</v>
      </c>
      <c r="F532" s="137" t="s">
        <v>854</v>
      </c>
      <c r="G532" s="138" t="s">
        <v>263</v>
      </c>
      <c r="H532" s="139">
        <v>0.25900000000000001</v>
      </c>
      <c r="I532" s="140"/>
      <c r="J532" s="141">
        <f>ROUND(I532*H532,0)</f>
        <v>0</v>
      </c>
      <c r="K532" s="137" t="s">
        <v>264</v>
      </c>
      <c r="L532" s="32"/>
      <c r="M532" s="142" t="s">
        <v>1</v>
      </c>
      <c r="N532" s="143" t="s">
        <v>42</v>
      </c>
      <c r="P532" s="144">
        <f>O532*H532</f>
        <v>0</v>
      </c>
      <c r="Q532" s="144">
        <v>0</v>
      </c>
      <c r="R532" s="144">
        <f>Q532*H532</f>
        <v>0</v>
      </c>
      <c r="S532" s="144">
        <v>1.8</v>
      </c>
      <c r="T532" s="145">
        <f>S532*H532</f>
        <v>0.4662</v>
      </c>
      <c r="AR532" s="146" t="s">
        <v>91</v>
      </c>
      <c r="AT532" s="146" t="s">
        <v>260</v>
      </c>
      <c r="AU532" s="146" t="s">
        <v>85</v>
      </c>
      <c r="AY532" s="17" t="s">
        <v>258</v>
      </c>
      <c r="BE532" s="147">
        <f>IF(N532="základní",J532,0)</f>
        <v>0</v>
      </c>
      <c r="BF532" s="147">
        <f>IF(N532="snížená",J532,0)</f>
        <v>0</v>
      </c>
      <c r="BG532" s="147">
        <f>IF(N532="zákl. přenesená",J532,0)</f>
        <v>0</v>
      </c>
      <c r="BH532" s="147">
        <f>IF(N532="sníž. přenesená",J532,0)</f>
        <v>0</v>
      </c>
      <c r="BI532" s="147">
        <f>IF(N532="nulová",J532,0)</f>
        <v>0</v>
      </c>
      <c r="BJ532" s="17" t="s">
        <v>8</v>
      </c>
      <c r="BK532" s="147">
        <f>ROUND(I532*H532,0)</f>
        <v>0</v>
      </c>
      <c r="BL532" s="17" t="s">
        <v>91</v>
      </c>
      <c r="BM532" s="146" t="s">
        <v>855</v>
      </c>
    </row>
    <row r="533" spans="2:65" s="12" customFormat="1">
      <c r="B533" s="148"/>
      <c r="D533" s="149" t="s">
        <v>266</v>
      </c>
      <c r="E533" s="150" t="s">
        <v>1</v>
      </c>
      <c r="F533" s="151" t="s">
        <v>856</v>
      </c>
      <c r="H533" s="152">
        <v>0.25900000000000001</v>
      </c>
      <c r="I533" s="153"/>
      <c r="L533" s="148"/>
      <c r="M533" s="154"/>
      <c r="T533" s="155"/>
      <c r="AT533" s="150" t="s">
        <v>266</v>
      </c>
      <c r="AU533" s="150" t="s">
        <v>85</v>
      </c>
      <c r="AV533" s="12" t="s">
        <v>85</v>
      </c>
      <c r="AW533" s="12" t="s">
        <v>33</v>
      </c>
      <c r="AX533" s="12" t="s">
        <v>8</v>
      </c>
      <c r="AY533" s="150" t="s">
        <v>258</v>
      </c>
    </row>
    <row r="534" spans="2:65" s="1" customFormat="1" ht="24.2" customHeight="1">
      <c r="B534" s="134"/>
      <c r="C534" s="135" t="s">
        <v>857</v>
      </c>
      <c r="D534" s="135" t="s">
        <v>260</v>
      </c>
      <c r="E534" s="136" t="s">
        <v>858</v>
      </c>
      <c r="F534" s="137" t="s">
        <v>859</v>
      </c>
      <c r="G534" s="138" t="s">
        <v>420</v>
      </c>
      <c r="H534" s="139">
        <v>9.1999999999999993</v>
      </c>
      <c r="I534" s="140"/>
      <c r="J534" s="141">
        <f>ROUND(I534*H534,0)</f>
        <v>0</v>
      </c>
      <c r="K534" s="137" t="s">
        <v>264</v>
      </c>
      <c r="L534" s="32"/>
      <c r="M534" s="142" t="s">
        <v>1</v>
      </c>
      <c r="N534" s="143" t="s">
        <v>42</v>
      </c>
      <c r="P534" s="144">
        <f>O534*H534</f>
        <v>0</v>
      </c>
      <c r="Q534" s="144">
        <v>0</v>
      </c>
      <c r="R534" s="144">
        <f>Q534*H534</f>
        <v>0</v>
      </c>
      <c r="S534" s="144">
        <v>7.0000000000000001E-3</v>
      </c>
      <c r="T534" s="145">
        <f>S534*H534</f>
        <v>6.4399999999999999E-2</v>
      </c>
      <c r="AR534" s="146" t="s">
        <v>91</v>
      </c>
      <c r="AT534" s="146" t="s">
        <v>260</v>
      </c>
      <c r="AU534" s="146" t="s">
        <v>85</v>
      </c>
      <c r="AY534" s="17" t="s">
        <v>258</v>
      </c>
      <c r="BE534" s="147">
        <f>IF(N534="základní",J534,0)</f>
        <v>0</v>
      </c>
      <c r="BF534" s="147">
        <f>IF(N534="snížená",J534,0)</f>
        <v>0</v>
      </c>
      <c r="BG534" s="147">
        <f>IF(N534="zákl. přenesená",J534,0)</f>
        <v>0</v>
      </c>
      <c r="BH534" s="147">
        <f>IF(N534="sníž. přenesená",J534,0)</f>
        <v>0</v>
      </c>
      <c r="BI534" s="147">
        <f>IF(N534="nulová",J534,0)</f>
        <v>0</v>
      </c>
      <c r="BJ534" s="17" t="s">
        <v>8</v>
      </c>
      <c r="BK534" s="147">
        <f>ROUND(I534*H534,0)</f>
        <v>0</v>
      </c>
      <c r="BL534" s="17" t="s">
        <v>91</v>
      </c>
      <c r="BM534" s="146" t="s">
        <v>860</v>
      </c>
    </row>
    <row r="535" spans="2:65" s="12" customFormat="1">
      <c r="B535" s="148"/>
      <c r="D535" s="149" t="s">
        <v>266</v>
      </c>
      <c r="E535" s="150" t="s">
        <v>1</v>
      </c>
      <c r="F535" s="151" t="s">
        <v>861</v>
      </c>
      <c r="H535" s="152">
        <v>9.1999999999999993</v>
      </c>
      <c r="I535" s="153"/>
      <c r="L535" s="148"/>
      <c r="M535" s="154"/>
      <c r="T535" s="155"/>
      <c r="AT535" s="150" t="s">
        <v>266</v>
      </c>
      <c r="AU535" s="150" t="s">
        <v>85</v>
      </c>
      <c r="AV535" s="12" t="s">
        <v>85</v>
      </c>
      <c r="AW535" s="12" t="s">
        <v>33</v>
      </c>
      <c r="AX535" s="12" t="s">
        <v>77</v>
      </c>
      <c r="AY535" s="150" t="s">
        <v>258</v>
      </c>
    </row>
    <row r="536" spans="2:65" s="13" customFormat="1">
      <c r="B536" s="156"/>
      <c r="D536" s="149" t="s">
        <v>266</v>
      </c>
      <c r="E536" s="157" t="s">
        <v>1</v>
      </c>
      <c r="F536" s="158" t="s">
        <v>272</v>
      </c>
      <c r="H536" s="159">
        <v>9.1999999999999993</v>
      </c>
      <c r="I536" s="160"/>
      <c r="L536" s="156"/>
      <c r="M536" s="161"/>
      <c r="T536" s="162"/>
      <c r="AT536" s="157" t="s">
        <v>266</v>
      </c>
      <c r="AU536" s="157" t="s">
        <v>85</v>
      </c>
      <c r="AV536" s="13" t="s">
        <v>88</v>
      </c>
      <c r="AW536" s="13" t="s">
        <v>33</v>
      </c>
      <c r="AX536" s="13" t="s">
        <v>8</v>
      </c>
      <c r="AY536" s="157" t="s">
        <v>258</v>
      </c>
    </row>
    <row r="537" spans="2:65" s="1" customFormat="1" ht="24.2" customHeight="1">
      <c r="B537" s="134"/>
      <c r="C537" s="135" t="s">
        <v>862</v>
      </c>
      <c r="D537" s="135" t="s">
        <v>260</v>
      </c>
      <c r="E537" s="136" t="s">
        <v>863</v>
      </c>
      <c r="F537" s="137" t="s">
        <v>864</v>
      </c>
      <c r="G537" s="138" t="s">
        <v>420</v>
      </c>
      <c r="H537" s="139">
        <v>18</v>
      </c>
      <c r="I537" s="140"/>
      <c r="J537" s="141">
        <f>ROUND(I537*H537,0)</f>
        <v>0</v>
      </c>
      <c r="K537" s="137" t="s">
        <v>264</v>
      </c>
      <c r="L537" s="32"/>
      <c r="M537" s="142" t="s">
        <v>1</v>
      </c>
      <c r="N537" s="143" t="s">
        <v>42</v>
      </c>
      <c r="P537" s="144">
        <f>O537*H537</f>
        <v>0</v>
      </c>
      <c r="Q537" s="144">
        <v>0</v>
      </c>
      <c r="R537" s="144">
        <f>Q537*H537</f>
        <v>0</v>
      </c>
      <c r="S537" s="144">
        <v>8.9999999999999993E-3</v>
      </c>
      <c r="T537" s="145">
        <f>S537*H537</f>
        <v>0.16199999999999998</v>
      </c>
      <c r="AR537" s="146" t="s">
        <v>91</v>
      </c>
      <c r="AT537" s="146" t="s">
        <v>260</v>
      </c>
      <c r="AU537" s="146" t="s">
        <v>85</v>
      </c>
      <c r="AY537" s="17" t="s">
        <v>258</v>
      </c>
      <c r="BE537" s="147">
        <f>IF(N537="základní",J537,0)</f>
        <v>0</v>
      </c>
      <c r="BF537" s="147">
        <f>IF(N537="snížená",J537,0)</f>
        <v>0</v>
      </c>
      <c r="BG537" s="147">
        <f>IF(N537="zákl. přenesená",J537,0)</f>
        <v>0</v>
      </c>
      <c r="BH537" s="147">
        <f>IF(N537="sníž. přenesená",J537,0)</f>
        <v>0</v>
      </c>
      <c r="BI537" s="147">
        <f>IF(N537="nulová",J537,0)</f>
        <v>0</v>
      </c>
      <c r="BJ537" s="17" t="s">
        <v>8</v>
      </c>
      <c r="BK537" s="147">
        <f>ROUND(I537*H537,0)</f>
        <v>0</v>
      </c>
      <c r="BL537" s="17" t="s">
        <v>91</v>
      </c>
      <c r="BM537" s="146" t="s">
        <v>865</v>
      </c>
    </row>
    <row r="538" spans="2:65" s="12" customFormat="1">
      <c r="B538" s="148"/>
      <c r="D538" s="149" t="s">
        <v>266</v>
      </c>
      <c r="E538" s="150" t="s">
        <v>1</v>
      </c>
      <c r="F538" s="151" t="s">
        <v>866</v>
      </c>
      <c r="H538" s="152">
        <v>12</v>
      </c>
      <c r="I538" s="153"/>
      <c r="L538" s="148"/>
      <c r="M538" s="154"/>
      <c r="T538" s="155"/>
      <c r="AT538" s="150" t="s">
        <v>266</v>
      </c>
      <c r="AU538" s="150" t="s">
        <v>85</v>
      </c>
      <c r="AV538" s="12" t="s">
        <v>85</v>
      </c>
      <c r="AW538" s="12" t="s">
        <v>33</v>
      </c>
      <c r="AX538" s="12" t="s">
        <v>77</v>
      </c>
      <c r="AY538" s="150" t="s">
        <v>258</v>
      </c>
    </row>
    <row r="539" spans="2:65" s="12" customFormat="1">
      <c r="B539" s="148"/>
      <c r="D539" s="149" t="s">
        <v>266</v>
      </c>
      <c r="E539" s="150" t="s">
        <v>1</v>
      </c>
      <c r="F539" s="151" t="s">
        <v>867</v>
      </c>
      <c r="H539" s="152">
        <v>6</v>
      </c>
      <c r="I539" s="153"/>
      <c r="L539" s="148"/>
      <c r="M539" s="154"/>
      <c r="T539" s="155"/>
      <c r="AT539" s="150" t="s">
        <v>266</v>
      </c>
      <c r="AU539" s="150" t="s">
        <v>85</v>
      </c>
      <c r="AV539" s="12" t="s">
        <v>85</v>
      </c>
      <c r="AW539" s="12" t="s">
        <v>33</v>
      </c>
      <c r="AX539" s="12" t="s">
        <v>77</v>
      </c>
      <c r="AY539" s="150" t="s">
        <v>258</v>
      </c>
    </row>
    <row r="540" spans="2:65" s="13" customFormat="1">
      <c r="B540" s="156"/>
      <c r="D540" s="149" t="s">
        <v>266</v>
      </c>
      <c r="E540" s="157" t="s">
        <v>1</v>
      </c>
      <c r="F540" s="158" t="s">
        <v>272</v>
      </c>
      <c r="H540" s="159">
        <v>18</v>
      </c>
      <c r="I540" s="160"/>
      <c r="L540" s="156"/>
      <c r="M540" s="161"/>
      <c r="T540" s="162"/>
      <c r="AT540" s="157" t="s">
        <v>266</v>
      </c>
      <c r="AU540" s="157" t="s">
        <v>85</v>
      </c>
      <c r="AV540" s="13" t="s">
        <v>88</v>
      </c>
      <c r="AW540" s="13" t="s">
        <v>33</v>
      </c>
      <c r="AX540" s="13" t="s">
        <v>8</v>
      </c>
      <c r="AY540" s="157" t="s">
        <v>258</v>
      </c>
    </row>
    <row r="541" spans="2:65" s="1" customFormat="1" ht="24.2" customHeight="1">
      <c r="B541" s="134"/>
      <c r="C541" s="135" t="s">
        <v>868</v>
      </c>
      <c r="D541" s="135" t="s">
        <v>260</v>
      </c>
      <c r="E541" s="136" t="s">
        <v>869</v>
      </c>
      <c r="F541" s="137" t="s">
        <v>870</v>
      </c>
      <c r="G541" s="138" t="s">
        <v>420</v>
      </c>
      <c r="H541" s="139">
        <v>16.100000000000001</v>
      </c>
      <c r="I541" s="140"/>
      <c r="J541" s="141">
        <f>ROUND(I541*H541,0)</f>
        <v>0</v>
      </c>
      <c r="K541" s="137" t="s">
        <v>264</v>
      </c>
      <c r="L541" s="32"/>
      <c r="M541" s="142" t="s">
        <v>1</v>
      </c>
      <c r="N541" s="143" t="s">
        <v>42</v>
      </c>
      <c r="P541" s="144">
        <f>O541*H541</f>
        <v>0</v>
      </c>
      <c r="Q541" s="144">
        <v>0</v>
      </c>
      <c r="R541" s="144">
        <f>Q541*H541</f>
        <v>0</v>
      </c>
      <c r="S541" s="144">
        <v>4.2000000000000003E-2</v>
      </c>
      <c r="T541" s="145">
        <f>S541*H541</f>
        <v>0.67620000000000013</v>
      </c>
      <c r="AR541" s="146" t="s">
        <v>91</v>
      </c>
      <c r="AT541" s="146" t="s">
        <v>260</v>
      </c>
      <c r="AU541" s="146" t="s">
        <v>85</v>
      </c>
      <c r="AY541" s="17" t="s">
        <v>258</v>
      </c>
      <c r="BE541" s="147">
        <f>IF(N541="základní",J541,0)</f>
        <v>0</v>
      </c>
      <c r="BF541" s="147">
        <f>IF(N541="snížená",J541,0)</f>
        <v>0</v>
      </c>
      <c r="BG541" s="147">
        <f>IF(N541="zákl. přenesená",J541,0)</f>
        <v>0</v>
      </c>
      <c r="BH541" s="147">
        <f>IF(N541="sníž. přenesená",J541,0)</f>
        <v>0</v>
      </c>
      <c r="BI541" s="147">
        <f>IF(N541="nulová",J541,0)</f>
        <v>0</v>
      </c>
      <c r="BJ541" s="17" t="s">
        <v>8</v>
      </c>
      <c r="BK541" s="147">
        <f>ROUND(I541*H541,0)</f>
        <v>0</v>
      </c>
      <c r="BL541" s="17" t="s">
        <v>91</v>
      </c>
      <c r="BM541" s="146" t="s">
        <v>871</v>
      </c>
    </row>
    <row r="542" spans="2:65" s="12" customFormat="1">
      <c r="B542" s="148"/>
      <c r="D542" s="149" t="s">
        <v>266</v>
      </c>
      <c r="E542" s="150" t="s">
        <v>1</v>
      </c>
      <c r="F542" s="151" t="s">
        <v>872</v>
      </c>
      <c r="H542" s="152">
        <v>3.6</v>
      </c>
      <c r="I542" s="153"/>
      <c r="L542" s="148"/>
      <c r="M542" s="154"/>
      <c r="T542" s="155"/>
      <c r="AT542" s="150" t="s">
        <v>266</v>
      </c>
      <c r="AU542" s="150" t="s">
        <v>85</v>
      </c>
      <c r="AV542" s="12" t="s">
        <v>85</v>
      </c>
      <c r="AW542" s="12" t="s">
        <v>33</v>
      </c>
      <c r="AX542" s="12" t="s">
        <v>77</v>
      </c>
      <c r="AY542" s="150" t="s">
        <v>258</v>
      </c>
    </row>
    <row r="543" spans="2:65" s="12" customFormat="1">
      <c r="B543" s="148"/>
      <c r="D543" s="149" t="s">
        <v>266</v>
      </c>
      <c r="E543" s="150" t="s">
        <v>1</v>
      </c>
      <c r="F543" s="151" t="s">
        <v>873</v>
      </c>
      <c r="H543" s="152">
        <v>1.1000000000000001</v>
      </c>
      <c r="I543" s="153"/>
      <c r="L543" s="148"/>
      <c r="M543" s="154"/>
      <c r="T543" s="155"/>
      <c r="AT543" s="150" t="s">
        <v>266</v>
      </c>
      <c r="AU543" s="150" t="s">
        <v>85</v>
      </c>
      <c r="AV543" s="12" t="s">
        <v>85</v>
      </c>
      <c r="AW543" s="12" t="s">
        <v>33</v>
      </c>
      <c r="AX543" s="12" t="s">
        <v>77</v>
      </c>
      <c r="AY543" s="150" t="s">
        <v>258</v>
      </c>
    </row>
    <row r="544" spans="2:65" s="12" customFormat="1">
      <c r="B544" s="148"/>
      <c r="D544" s="149" t="s">
        <v>266</v>
      </c>
      <c r="E544" s="150" t="s">
        <v>1</v>
      </c>
      <c r="F544" s="151" t="s">
        <v>874</v>
      </c>
      <c r="H544" s="152">
        <v>1</v>
      </c>
      <c r="I544" s="153"/>
      <c r="L544" s="148"/>
      <c r="M544" s="154"/>
      <c r="T544" s="155"/>
      <c r="AT544" s="150" t="s">
        <v>266</v>
      </c>
      <c r="AU544" s="150" t="s">
        <v>85</v>
      </c>
      <c r="AV544" s="12" t="s">
        <v>85</v>
      </c>
      <c r="AW544" s="12" t="s">
        <v>33</v>
      </c>
      <c r="AX544" s="12" t="s">
        <v>77</v>
      </c>
      <c r="AY544" s="150" t="s">
        <v>258</v>
      </c>
    </row>
    <row r="545" spans="2:65" s="12" customFormat="1">
      <c r="B545" s="148"/>
      <c r="D545" s="149" t="s">
        <v>266</v>
      </c>
      <c r="E545" s="150" t="s">
        <v>1</v>
      </c>
      <c r="F545" s="151" t="s">
        <v>875</v>
      </c>
      <c r="H545" s="152">
        <v>2.2000000000000002</v>
      </c>
      <c r="I545" s="153"/>
      <c r="L545" s="148"/>
      <c r="M545" s="154"/>
      <c r="T545" s="155"/>
      <c r="AT545" s="150" t="s">
        <v>266</v>
      </c>
      <c r="AU545" s="150" t="s">
        <v>85</v>
      </c>
      <c r="AV545" s="12" t="s">
        <v>85</v>
      </c>
      <c r="AW545" s="12" t="s">
        <v>33</v>
      </c>
      <c r="AX545" s="12" t="s">
        <v>77</v>
      </c>
      <c r="AY545" s="150" t="s">
        <v>258</v>
      </c>
    </row>
    <row r="546" spans="2:65" s="13" customFormat="1">
      <c r="B546" s="156"/>
      <c r="D546" s="149" t="s">
        <v>266</v>
      </c>
      <c r="E546" s="157" t="s">
        <v>1</v>
      </c>
      <c r="F546" s="158" t="s">
        <v>876</v>
      </c>
      <c r="H546" s="159">
        <v>7.9</v>
      </c>
      <c r="I546" s="160"/>
      <c r="L546" s="156"/>
      <c r="M546" s="161"/>
      <c r="T546" s="162"/>
      <c r="AT546" s="157" t="s">
        <v>266</v>
      </c>
      <c r="AU546" s="157" t="s">
        <v>85</v>
      </c>
      <c r="AV546" s="13" t="s">
        <v>88</v>
      </c>
      <c r="AW546" s="13" t="s">
        <v>33</v>
      </c>
      <c r="AX546" s="13" t="s">
        <v>77</v>
      </c>
      <c r="AY546" s="157" t="s">
        <v>258</v>
      </c>
    </row>
    <row r="547" spans="2:65" s="12" customFormat="1">
      <c r="B547" s="148"/>
      <c r="D547" s="149" t="s">
        <v>266</v>
      </c>
      <c r="E547" s="150" t="s">
        <v>1</v>
      </c>
      <c r="F547" s="151" t="s">
        <v>877</v>
      </c>
      <c r="H547" s="152">
        <v>2.8</v>
      </c>
      <c r="I547" s="153"/>
      <c r="L547" s="148"/>
      <c r="M547" s="154"/>
      <c r="T547" s="155"/>
      <c r="AT547" s="150" t="s">
        <v>266</v>
      </c>
      <c r="AU547" s="150" t="s">
        <v>85</v>
      </c>
      <c r="AV547" s="12" t="s">
        <v>85</v>
      </c>
      <c r="AW547" s="12" t="s">
        <v>33</v>
      </c>
      <c r="AX547" s="12" t="s">
        <v>77</v>
      </c>
      <c r="AY547" s="150" t="s">
        <v>258</v>
      </c>
    </row>
    <row r="548" spans="2:65" s="12" customFormat="1">
      <c r="B548" s="148"/>
      <c r="D548" s="149" t="s">
        <v>266</v>
      </c>
      <c r="E548" s="150" t="s">
        <v>1</v>
      </c>
      <c r="F548" s="151" t="s">
        <v>878</v>
      </c>
      <c r="H548" s="152">
        <v>3</v>
      </c>
      <c r="I548" s="153"/>
      <c r="L548" s="148"/>
      <c r="M548" s="154"/>
      <c r="T548" s="155"/>
      <c r="AT548" s="150" t="s">
        <v>266</v>
      </c>
      <c r="AU548" s="150" t="s">
        <v>85</v>
      </c>
      <c r="AV548" s="12" t="s">
        <v>85</v>
      </c>
      <c r="AW548" s="12" t="s">
        <v>33</v>
      </c>
      <c r="AX548" s="12" t="s">
        <v>77</v>
      </c>
      <c r="AY548" s="150" t="s">
        <v>258</v>
      </c>
    </row>
    <row r="549" spans="2:65" s="12" customFormat="1">
      <c r="B549" s="148"/>
      <c r="D549" s="149" t="s">
        <v>266</v>
      </c>
      <c r="E549" s="150" t="s">
        <v>1</v>
      </c>
      <c r="F549" s="151" t="s">
        <v>879</v>
      </c>
      <c r="H549" s="152">
        <v>2.4</v>
      </c>
      <c r="I549" s="153"/>
      <c r="L549" s="148"/>
      <c r="M549" s="154"/>
      <c r="T549" s="155"/>
      <c r="AT549" s="150" t="s">
        <v>266</v>
      </c>
      <c r="AU549" s="150" t="s">
        <v>85</v>
      </c>
      <c r="AV549" s="12" t="s">
        <v>85</v>
      </c>
      <c r="AW549" s="12" t="s">
        <v>33</v>
      </c>
      <c r="AX549" s="12" t="s">
        <v>77</v>
      </c>
      <c r="AY549" s="150" t="s">
        <v>258</v>
      </c>
    </row>
    <row r="550" spans="2:65" s="13" customFormat="1">
      <c r="B550" s="156"/>
      <c r="D550" s="149" t="s">
        <v>266</v>
      </c>
      <c r="E550" s="157" t="s">
        <v>1</v>
      </c>
      <c r="F550" s="158" t="s">
        <v>880</v>
      </c>
      <c r="H550" s="159">
        <v>8.1999999999999993</v>
      </c>
      <c r="I550" s="160"/>
      <c r="L550" s="156"/>
      <c r="M550" s="161"/>
      <c r="T550" s="162"/>
      <c r="AT550" s="157" t="s">
        <v>266</v>
      </c>
      <c r="AU550" s="157" t="s">
        <v>85</v>
      </c>
      <c r="AV550" s="13" t="s">
        <v>88</v>
      </c>
      <c r="AW550" s="13" t="s">
        <v>33</v>
      </c>
      <c r="AX550" s="13" t="s">
        <v>77</v>
      </c>
      <c r="AY550" s="157" t="s">
        <v>258</v>
      </c>
    </row>
    <row r="551" spans="2:65" s="14" customFormat="1">
      <c r="B551" s="163"/>
      <c r="D551" s="149" t="s">
        <v>266</v>
      </c>
      <c r="E551" s="164" t="s">
        <v>1</v>
      </c>
      <c r="F551" s="165" t="s">
        <v>364</v>
      </c>
      <c r="H551" s="166">
        <v>16.099999999999998</v>
      </c>
      <c r="I551" s="167"/>
      <c r="L551" s="163"/>
      <c r="M551" s="168"/>
      <c r="T551" s="169"/>
      <c r="AT551" s="164" t="s">
        <v>266</v>
      </c>
      <c r="AU551" s="164" t="s">
        <v>85</v>
      </c>
      <c r="AV551" s="14" t="s">
        <v>91</v>
      </c>
      <c r="AW551" s="14" t="s">
        <v>33</v>
      </c>
      <c r="AX551" s="14" t="s">
        <v>8</v>
      </c>
      <c r="AY551" s="164" t="s">
        <v>258</v>
      </c>
    </row>
    <row r="552" spans="2:65" s="1" customFormat="1" ht="24.2" customHeight="1">
      <c r="B552" s="134"/>
      <c r="C552" s="135" t="s">
        <v>881</v>
      </c>
      <c r="D552" s="135" t="s">
        <v>260</v>
      </c>
      <c r="E552" s="136" t="s">
        <v>882</v>
      </c>
      <c r="F552" s="137" t="s">
        <v>883</v>
      </c>
      <c r="G552" s="138" t="s">
        <v>420</v>
      </c>
      <c r="H552" s="139">
        <v>3.1</v>
      </c>
      <c r="I552" s="140"/>
      <c r="J552" s="141">
        <f>ROUND(I552*H552,0)</f>
        <v>0</v>
      </c>
      <c r="K552" s="137" t="s">
        <v>264</v>
      </c>
      <c r="L552" s="32"/>
      <c r="M552" s="142" t="s">
        <v>1</v>
      </c>
      <c r="N552" s="143" t="s">
        <v>42</v>
      </c>
      <c r="P552" s="144">
        <f>O552*H552</f>
        <v>0</v>
      </c>
      <c r="Q552" s="144">
        <v>1.323E-3</v>
      </c>
      <c r="R552" s="144">
        <f>Q552*H552</f>
        <v>4.1012999999999996E-3</v>
      </c>
      <c r="S552" s="144">
        <v>2.5000000000000001E-2</v>
      </c>
      <c r="T552" s="145">
        <f>S552*H552</f>
        <v>7.7500000000000013E-2</v>
      </c>
      <c r="AR552" s="146" t="s">
        <v>91</v>
      </c>
      <c r="AT552" s="146" t="s">
        <v>260</v>
      </c>
      <c r="AU552" s="146" t="s">
        <v>85</v>
      </c>
      <c r="AY552" s="17" t="s">
        <v>258</v>
      </c>
      <c r="BE552" s="147">
        <f>IF(N552="základní",J552,0)</f>
        <v>0</v>
      </c>
      <c r="BF552" s="147">
        <f>IF(N552="snížená",J552,0)</f>
        <v>0</v>
      </c>
      <c r="BG552" s="147">
        <f>IF(N552="zákl. přenesená",J552,0)</f>
        <v>0</v>
      </c>
      <c r="BH552" s="147">
        <f>IF(N552="sníž. přenesená",J552,0)</f>
        <v>0</v>
      </c>
      <c r="BI552" s="147">
        <f>IF(N552="nulová",J552,0)</f>
        <v>0</v>
      </c>
      <c r="BJ552" s="17" t="s">
        <v>8</v>
      </c>
      <c r="BK552" s="147">
        <f>ROUND(I552*H552,0)</f>
        <v>0</v>
      </c>
      <c r="BL552" s="17" t="s">
        <v>91</v>
      </c>
      <c r="BM552" s="146" t="s">
        <v>884</v>
      </c>
    </row>
    <row r="553" spans="2:65" s="12" customFormat="1">
      <c r="B553" s="148"/>
      <c r="D553" s="149" t="s">
        <v>266</v>
      </c>
      <c r="E553" s="150" t="s">
        <v>1</v>
      </c>
      <c r="F553" s="151" t="s">
        <v>885</v>
      </c>
      <c r="H553" s="152">
        <v>1</v>
      </c>
      <c r="I553" s="153"/>
      <c r="L553" s="148"/>
      <c r="M553" s="154"/>
      <c r="T553" s="155"/>
      <c r="AT553" s="150" t="s">
        <v>266</v>
      </c>
      <c r="AU553" s="150" t="s">
        <v>85</v>
      </c>
      <c r="AV553" s="12" t="s">
        <v>85</v>
      </c>
      <c r="AW553" s="12" t="s">
        <v>33</v>
      </c>
      <c r="AX553" s="12" t="s">
        <v>77</v>
      </c>
      <c r="AY553" s="150" t="s">
        <v>258</v>
      </c>
    </row>
    <row r="554" spans="2:65" s="12" customFormat="1">
      <c r="B554" s="148"/>
      <c r="D554" s="149" t="s">
        <v>266</v>
      </c>
      <c r="E554" s="150" t="s">
        <v>1</v>
      </c>
      <c r="F554" s="151" t="s">
        <v>886</v>
      </c>
      <c r="H554" s="152">
        <v>1.1000000000000001</v>
      </c>
      <c r="I554" s="153"/>
      <c r="L554" s="148"/>
      <c r="M554" s="154"/>
      <c r="T554" s="155"/>
      <c r="AT554" s="150" t="s">
        <v>266</v>
      </c>
      <c r="AU554" s="150" t="s">
        <v>85</v>
      </c>
      <c r="AV554" s="12" t="s">
        <v>85</v>
      </c>
      <c r="AW554" s="12" t="s">
        <v>33</v>
      </c>
      <c r="AX554" s="12" t="s">
        <v>77</v>
      </c>
      <c r="AY554" s="150" t="s">
        <v>258</v>
      </c>
    </row>
    <row r="555" spans="2:65" s="13" customFormat="1">
      <c r="B555" s="156"/>
      <c r="D555" s="149" t="s">
        <v>266</v>
      </c>
      <c r="E555" s="157" t="s">
        <v>1</v>
      </c>
      <c r="F555" s="158" t="s">
        <v>887</v>
      </c>
      <c r="H555" s="159">
        <v>2.1</v>
      </c>
      <c r="I555" s="160"/>
      <c r="L555" s="156"/>
      <c r="M555" s="161"/>
      <c r="T555" s="162"/>
      <c r="AT555" s="157" t="s">
        <v>266</v>
      </c>
      <c r="AU555" s="157" t="s">
        <v>85</v>
      </c>
      <c r="AV555" s="13" t="s">
        <v>88</v>
      </c>
      <c r="AW555" s="13" t="s">
        <v>33</v>
      </c>
      <c r="AX555" s="13" t="s">
        <v>77</v>
      </c>
      <c r="AY555" s="157" t="s">
        <v>258</v>
      </c>
    </row>
    <row r="556" spans="2:65" s="12" customFormat="1">
      <c r="B556" s="148"/>
      <c r="D556" s="149" t="s">
        <v>266</v>
      </c>
      <c r="E556" s="150" t="s">
        <v>1</v>
      </c>
      <c r="F556" s="151" t="s">
        <v>888</v>
      </c>
      <c r="H556" s="152">
        <v>1</v>
      </c>
      <c r="I556" s="153"/>
      <c r="L556" s="148"/>
      <c r="M556" s="154"/>
      <c r="T556" s="155"/>
      <c r="AT556" s="150" t="s">
        <v>266</v>
      </c>
      <c r="AU556" s="150" t="s">
        <v>85</v>
      </c>
      <c r="AV556" s="12" t="s">
        <v>85</v>
      </c>
      <c r="AW556" s="12" t="s">
        <v>33</v>
      </c>
      <c r="AX556" s="12" t="s">
        <v>77</v>
      </c>
      <c r="AY556" s="150" t="s">
        <v>258</v>
      </c>
    </row>
    <row r="557" spans="2:65" s="13" customFormat="1">
      <c r="B557" s="156"/>
      <c r="D557" s="149" t="s">
        <v>266</v>
      </c>
      <c r="E557" s="157" t="s">
        <v>1</v>
      </c>
      <c r="F557" s="158" t="s">
        <v>889</v>
      </c>
      <c r="H557" s="159">
        <v>1</v>
      </c>
      <c r="I557" s="160"/>
      <c r="L557" s="156"/>
      <c r="M557" s="161"/>
      <c r="T557" s="162"/>
      <c r="AT557" s="157" t="s">
        <v>266</v>
      </c>
      <c r="AU557" s="157" t="s">
        <v>85</v>
      </c>
      <c r="AV557" s="13" t="s">
        <v>88</v>
      </c>
      <c r="AW557" s="13" t="s">
        <v>33</v>
      </c>
      <c r="AX557" s="13" t="s">
        <v>77</v>
      </c>
      <c r="AY557" s="157" t="s">
        <v>258</v>
      </c>
    </row>
    <row r="558" spans="2:65" s="14" customFormat="1">
      <c r="B558" s="163"/>
      <c r="D558" s="149" t="s">
        <v>266</v>
      </c>
      <c r="E558" s="164" t="s">
        <v>1</v>
      </c>
      <c r="F558" s="165" t="s">
        <v>364</v>
      </c>
      <c r="H558" s="166">
        <v>3.1</v>
      </c>
      <c r="I558" s="167"/>
      <c r="L558" s="163"/>
      <c r="M558" s="168"/>
      <c r="T558" s="169"/>
      <c r="AT558" s="164" t="s">
        <v>266</v>
      </c>
      <c r="AU558" s="164" t="s">
        <v>85</v>
      </c>
      <c r="AV558" s="14" t="s">
        <v>91</v>
      </c>
      <c r="AW558" s="14" t="s">
        <v>33</v>
      </c>
      <c r="AX558" s="14" t="s">
        <v>8</v>
      </c>
      <c r="AY558" s="164" t="s">
        <v>258</v>
      </c>
    </row>
    <row r="559" spans="2:65" s="1" customFormat="1" ht="37.9" customHeight="1">
      <c r="B559" s="134"/>
      <c r="C559" s="135" t="s">
        <v>890</v>
      </c>
      <c r="D559" s="135" t="s">
        <v>260</v>
      </c>
      <c r="E559" s="136" t="s">
        <v>891</v>
      </c>
      <c r="F559" s="137" t="s">
        <v>892</v>
      </c>
      <c r="G559" s="138" t="s">
        <v>343</v>
      </c>
      <c r="H559" s="139">
        <v>28.196999999999999</v>
      </c>
      <c r="I559" s="140"/>
      <c r="J559" s="141">
        <f>ROUND(I559*H559,0)</f>
        <v>0</v>
      </c>
      <c r="K559" s="137" t="s">
        <v>264</v>
      </c>
      <c r="L559" s="32"/>
      <c r="M559" s="142" t="s">
        <v>1</v>
      </c>
      <c r="N559" s="143" t="s">
        <v>42</v>
      </c>
      <c r="P559" s="144">
        <f>O559*H559</f>
        <v>0</v>
      </c>
      <c r="Q559" s="144">
        <v>0</v>
      </c>
      <c r="R559" s="144">
        <f>Q559*H559</f>
        <v>0</v>
      </c>
      <c r="S559" s="144">
        <v>0.05</v>
      </c>
      <c r="T559" s="145">
        <f>S559*H559</f>
        <v>1.40985</v>
      </c>
      <c r="AR559" s="146" t="s">
        <v>91</v>
      </c>
      <c r="AT559" s="146" t="s">
        <v>260</v>
      </c>
      <c r="AU559" s="146" t="s">
        <v>85</v>
      </c>
      <c r="AY559" s="17" t="s">
        <v>258</v>
      </c>
      <c r="BE559" s="147">
        <f>IF(N559="základní",J559,0)</f>
        <v>0</v>
      </c>
      <c r="BF559" s="147">
        <f>IF(N559="snížená",J559,0)</f>
        <v>0</v>
      </c>
      <c r="BG559" s="147">
        <f>IF(N559="zákl. přenesená",J559,0)</f>
        <v>0</v>
      </c>
      <c r="BH559" s="147">
        <f>IF(N559="sníž. přenesená",J559,0)</f>
        <v>0</v>
      </c>
      <c r="BI559" s="147">
        <f>IF(N559="nulová",J559,0)</f>
        <v>0</v>
      </c>
      <c r="BJ559" s="17" t="s">
        <v>8</v>
      </c>
      <c r="BK559" s="147">
        <f>ROUND(I559*H559,0)</f>
        <v>0</v>
      </c>
      <c r="BL559" s="17" t="s">
        <v>91</v>
      </c>
      <c r="BM559" s="146" t="s">
        <v>893</v>
      </c>
    </row>
    <row r="560" spans="2:65" s="12" customFormat="1">
      <c r="B560" s="148"/>
      <c r="D560" s="149" t="s">
        <v>266</v>
      </c>
      <c r="E560" s="150" t="s">
        <v>1</v>
      </c>
      <c r="F560" s="151" t="s">
        <v>894</v>
      </c>
      <c r="H560" s="152">
        <v>8.7780000000000005</v>
      </c>
      <c r="I560" s="153"/>
      <c r="L560" s="148"/>
      <c r="M560" s="154"/>
      <c r="T560" s="155"/>
      <c r="AT560" s="150" t="s">
        <v>266</v>
      </c>
      <c r="AU560" s="150" t="s">
        <v>85</v>
      </c>
      <c r="AV560" s="12" t="s">
        <v>85</v>
      </c>
      <c r="AW560" s="12" t="s">
        <v>33</v>
      </c>
      <c r="AX560" s="12" t="s">
        <v>77</v>
      </c>
      <c r="AY560" s="150" t="s">
        <v>258</v>
      </c>
    </row>
    <row r="561" spans="2:65" s="12" customFormat="1">
      <c r="B561" s="148"/>
      <c r="D561" s="149" t="s">
        <v>266</v>
      </c>
      <c r="E561" s="150" t="s">
        <v>1</v>
      </c>
      <c r="F561" s="151" t="s">
        <v>895</v>
      </c>
      <c r="H561" s="152">
        <v>2.8420000000000001</v>
      </c>
      <c r="I561" s="153"/>
      <c r="L561" s="148"/>
      <c r="M561" s="154"/>
      <c r="T561" s="155"/>
      <c r="AT561" s="150" t="s">
        <v>266</v>
      </c>
      <c r="AU561" s="150" t="s">
        <v>85</v>
      </c>
      <c r="AV561" s="12" t="s">
        <v>85</v>
      </c>
      <c r="AW561" s="12" t="s">
        <v>33</v>
      </c>
      <c r="AX561" s="12" t="s">
        <v>77</v>
      </c>
      <c r="AY561" s="150" t="s">
        <v>258</v>
      </c>
    </row>
    <row r="562" spans="2:65" s="13" customFormat="1">
      <c r="B562" s="156"/>
      <c r="D562" s="149" t="s">
        <v>266</v>
      </c>
      <c r="E562" s="157" t="s">
        <v>1</v>
      </c>
      <c r="F562" s="158" t="s">
        <v>896</v>
      </c>
      <c r="H562" s="159">
        <v>11.62</v>
      </c>
      <c r="I562" s="160"/>
      <c r="L562" s="156"/>
      <c r="M562" s="161"/>
      <c r="T562" s="162"/>
      <c r="AT562" s="157" t="s">
        <v>266</v>
      </c>
      <c r="AU562" s="157" t="s">
        <v>85</v>
      </c>
      <c r="AV562" s="13" t="s">
        <v>88</v>
      </c>
      <c r="AW562" s="13" t="s">
        <v>33</v>
      </c>
      <c r="AX562" s="13" t="s">
        <v>77</v>
      </c>
      <c r="AY562" s="157" t="s">
        <v>258</v>
      </c>
    </row>
    <row r="563" spans="2:65" s="12" customFormat="1">
      <c r="B563" s="148"/>
      <c r="D563" s="149" t="s">
        <v>266</v>
      </c>
      <c r="E563" s="150" t="s">
        <v>1</v>
      </c>
      <c r="F563" s="151" t="s">
        <v>897</v>
      </c>
      <c r="H563" s="152">
        <v>16.577000000000002</v>
      </c>
      <c r="I563" s="153"/>
      <c r="L563" s="148"/>
      <c r="M563" s="154"/>
      <c r="T563" s="155"/>
      <c r="AT563" s="150" t="s">
        <v>266</v>
      </c>
      <c r="AU563" s="150" t="s">
        <v>85</v>
      </c>
      <c r="AV563" s="12" t="s">
        <v>85</v>
      </c>
      <c r="AW563" s="12" t="s">
        <v>33</v>
      </c>
      <c r="AX563" s="12" t="s">
        <v>77</v>
      </c>
      <c r="AY563" s="150" t="s">
        <v>258</v>
      </c>
    </row>
    <row r="564" spans="2:65" s="13" customFormat="1">
      <c r="B564" s="156"/>
      <c r="D564" s="149" t="s">
        <v>266</v>
      </c>
      <c r="E564" s="157" t="s">
        <v>1</v>
      </c>
      <c r="F564" s="158" t="s">
        <v>898</v>
      </c>
      <c r="H564" s="159">
        <v>16.577000000000002</v>
      </c>
      <c r="I564" s="160"/>
      <c r="L564" s="156"/>
      <c r="M564" s="161"/>
      <c r="T564" s="162"/>
      <c r="AT564" s="157" t="s">
        <v>266</v>
      </c>
      <c r="AU564" s="157" t="s">
        <v>85</v>
      </c>
      <c r="AV564" s="13" t="s">
        <v>88</v>
      </c>
      <c r="AW564" s="13" t="s">
        <v>33</v>
      </c>
      <c r="AX564" s="13" t="s">
        <v>77</v>
      </c>
      <c r="AY564" s="157" t="s">
        <v>258</v>
      </c>
    </row>
    <row r="565" spans="2:65" s="14" customFormat="1">
      <c r="B565" s="163"/>
      <c r="D565" s="149" t="s">
        <v>266</v>
      </c>
      <c r="E565" s="164" t="s">
        <v>1</v>
      </c>
      <c r="F565" s="165" t="s">
        <v>364</v>
      </c>
      <c r="H565" s="166">
        <v>28.196999999999999</v>
      </c>
      <c r="I565" s="167"/>
      <c r="L565" s="163"/>
      <c r="M565" s="168"/>
      <c r="T565" s="169"/>
      <c r="AT565" s="164" t="s">
        <v>266</v>
      </c>
      <c r="AU565" s="164" t="s">
        <v>85</v>
      </c>
      <c r="AV565" s="14" t="s">
        <v>91</v>
      </c>
      <c r="AW565" s="14" t="s">
        <v>33</v>
      </c>
      <c r="AX565" s="14" t="s">
        <v>8</v>
      </c>
      <c r="AY565" s="164" t="s">
        <v>258</v>
      </c>
    </row>
    <row r="566" spans="2:65" s="1" customFormat="1" ht="37.9" customHeight="1">
      <c r="B566" s="134"/>
      <c r="C566" s="135" t="s">
        <v>899</v>
      </c>
      <c r="D566" s="135" t="s">
        <v>260</v>
      </c>
      <c r="E566" s="136" t="s">
        <v>900</v>
      </c>
      <c r="F566" s="137" t="s">
        <v>901</v>
      </c>
      <c r="G566" s="138" t="s">
        <v>343</v>
      </c>
      <c r="H566" s="139">
        <v>141.41999999999999</v>
      </c>
      <c r="I566" s="140"/>
      <c r="J566" s="141">
        <f>ROUND(I566*H566,0)</f>
        <v>0</v>
      </c>
      <c r="K566" s="137" t="s">
        <v>264</v>
      </c>
      <c r="L566" s="32"/>
      <c r="M566" s="142" t="s">
        <v>1</v>
      </c>
      <c r="N566" s="143" t="s">
        <v>42</v>
      </c>
      <c r="P566" s="144">
        <f>O566*H566</f>
        <v>0</v>
      </c>
      <c r="Q566" s="144">
        <v>0</v>
      </c>
      <c r="R566" s="144">
        <f>Q566*H566</f>
        <v>0</v>
      </c>
      <c r="S566" s="144">
        <v>0.02</v>
      </c>
      <c r="T566" s="145">
        <f>S566*H566</f>
        <v>2.8283999999999998</v>
      </c>
      <c r="AR566" s="146" t="s">
        <v>91</v>
      </c>
      <c r="AT566" s="146" t="s">
        <v>260</v>
      </c>
      <c r="AU566" s="146" t="s">
        <v>85</v>
      </c>
      <c r="AY566" s="17" t="s">
        <v>258</v>
      </c>
      <c r="BE566" s="147">
        <f>IF(N566="základní",J566,0)</f>
        <v>0</v>
      </c>
      <c r="BF566" s="147">
        <f>IF(N566="snížená",J566,0)</f>
        <v>0</v>
      </c>
      <c r="BG566" s="147">
        <f>IF(N566="zákl. přenesená",J566,0)</f>
        <v>0</v>
      </c>
      <c r="BH566" s="147">
        <f>IF(N566="sníž. přenesená",J566,0)</f>
        <v>0</v>
      </c>
      <c r="BI566" s="147">
        <f>IF(N566="nulová",J566,0)</f>
        <v>0</v>
      </c>
      <c r="BJ566" s="17" t="s">
        <v>8</v>
      </c>
      <c r="BK566" s="147">
        <f>ROUND(I566*H566,0)</f>
        <v>0</v>
      </c>
      <c r="BL566" s="17" t="s">
        <v>91</v>
      </c>
      <c r="BM566" s="146" t="s">
        <v>902</v>
      </c>
    </row>
    <row r="567" spans="2:65" s="12" customFormat="1" ht="22.5">
      <c r="B567" s="148"/>
      <c r="D567" s="149" t="s">
        <v>266</v>
      </c>
      <c r="E567" s="150" t="s">
        <v>1</v>
      </c>
      <c r="F567" s="151" t="s">
        <v>437</v>
      </c>
      <c r="H567" s="152">
        <v>141.41999999999999</v>
      </c>
      <c r="I567" s="153"/>
      <c r="L567" s="148"/>
      <c r="M567" s="154"/>
      <c r="T567" s="155"/>
      <c r="AT567" s="150" t="s">
        <v>266</v>
      </c>
      <c r="AU567" s="150" t="s">
        <v>85</v>
      </c>
      <c r="AV567" s="12" t="s">
        <v>85</v>
      </c>
      <c r="AW567" s="12" t="s">
        <v>33</v>
      </c>
      <c r="AX567" s="12" t="s">
        <v>77</v>
      </c>
      <c r="AY567" s="150" t="s">
        <v>258</v>
      </c>
    </row>
    <row r="568" spans="2:65" s="13" customFormat="1">
      <c r="B568" s="156"/>
      <c r="D568" s="149" t="s">
        <v>266</v>
      </c>
      <c r="E568" s="157" t="s">
        <v>1</v>
      </c>
      <c r="F568" s="158" t="s">
        <v>272</v>
      </c>
      <c r="H568" s="159">
        <v>141.41999999999999</v>
      </c>
      <c r="I568" s="160"/>
      <c r="L568" s="156"/>
      <c r="M568" s="161"/>
      <c r="T568" s="162"/>
      <c r="AT568" s="157" t="s">
        <v>266</v>
      </c>
      <c r="AU568" s="157" t="s">
        <v>85</v>
      </c>
      <c r="AV568" s="13" t="s">
        <v>88</v>
      </c>
      <c r="AW568" s="13" t="s">
        <v>33</v>
      </c>
      <c r="AX568" s="13" t="s">
        <v>8</v>
      </c>
      <c r="AY568" s="157" t="s">
        <v>258</v>
      </c>
    </row>
    <row r="569" spans="2:65" s="1" customFormat="1" ht="37.9" customHeight="1">
      <c r="B569" s="134"/>
      <c r="C569" s="135" t="s">
        <v>903</v>
      </c>
      <c r="D569" s="135" t="s">
        <v>260</v>
      </c>
      <c r="E569" s="136" t="s">
        <v>904</v>
      </c>
      <c r="F569" s="137" t="s">
        <v>905</v>
      </c>
      <c r="G569" s="138" t="s">
        <v>343</v>
      </c>
      <c r="H569" s="139">
        <v>72.55</v>
      </c>
      <c r="I569" s="140"/>
      <c r="J569" s="141">
        <f>ROUND(I569*H569,0)</f>
        <v>0</v>
      </c>
      <c r="K569" s="137" t="s">
        <v>264</v>
      </c>
      <c r="L569" s="32"/>
      <c r="M569" s="142" t="s">
        <v>1</v>
      </c>
      <c r="N569" s="143" t="s">
        <v>42</v>
      </c>
      <c r="P569" s="144">
        <f>O569*H569</f>
        <v>0</v>
      </c>
      <c r="Q569" s="144">
        <v>0</v>
      </c>
      <c r="R569" s="144">
        <f>Q569*H569</f>
        <v>0</v>
      </c>
      <c r="S569" s="144">
        <v>0.05</v>
      </c>
      <c r="T569" s="145">
        <f>S569*H569</f>
        <v>3.6274999999999999</v>
      </c>
      <c r="AR569" s="146" t="s">
        <v>91</v>
      </c>
      <c r="AT569" s="146" t="s">
        <v>260</v>
      </c>
      <c r="AU569" s="146" t="s">
        <v>85</v>
      </c>
      <c r="AY569" s="17" t="s">
        <v>258</v>
      </c>
      <c r="BE569" s="147">
        <f>IF(N569="základní",J569,0)</f>
        <v>0</v>
      </c>
      <c r="BF569" s="147">
        <f>IF(N569="snížená",J569,0)</f>
        <v>0</v>
      </c>
      <c r="BG569" s="147">
        <f>IF(N569="zákl. přenesená",J569,0)</f>
        <v>0</v>
      </c>
      <c r="BH569" s="147">
        <f>IF(N569="sníž. přenesená",J569,0)</f>
        <v>0</v>
      </c>
      <c r="BI569" s="147">
        <f>IF(N569="nulová",J569,0)</f>
        <v>0</v>
      </c>
      <c r="BJ569" s="17" t="s">
        <v>8</v>
      </c>
      <c r="BK569" s="147">
        <f>ROUND(I569*H569,0)</f>
        <v>0</v>
      </c>
      <c r="BL569" s="17" t="s">
        <v>91</v>
      </c>
      <c r="BM569" s="146" t="s">
        <v>906</v>
      </c>
    </row>
    <row r="570" spans="2:65" s="12" customFormat="1">
      <c r="B570" s="148"/>
      <c r="D570" s="149" t="s">
        <v>266</v>
      </c>
      <c r="E570" s="150" t="s">
        <v>1</v>
      </c>
      <c r="F570" s="151" t="s">
        <v>434</v>
      </c>
      <c r="H570" s="152">
        <v>22.5</v>
      </c>
      <c r="I570" s="153"/>
      <c r="L570" s="148"/>
      <c r="M570" s="154"/>
      <c r="T570" s="155"/>
      <c r="AT570" s="150" t="s">
        <v>266</v>
      </c>
      <c r="AU570" s="150" t="s">
        <v>85</v>
      </c>
      <c r="AV570" s="12" t="s">
        <v>85</v>
      </c>
      <c r="AW570" s="12" t="s">
        <v>33</v>
      </c>
      <c r="AX570" s="12" t="s">
        <v>77</v>
      </c>
      <c r="AY570" s="150" t="s">
        <v>258</v>
      </c>
    </row>
    <row r="571" spans="2:65" s="12" customFormat="1">
      <c r="B571" s="148"/>
      <c r="D571" s="149" t="s">
        <v>266</v>
      </c>
      <c r="E571" s="150" t="s">
        <v>1</v>
      </c>
      <c r="F571" s="151" t="s">
        <v>435</v>
      </c>
      <c r="H571" s="152">
        <v>50.05</v>
      </c>
      <c r="I571" s="153"/>
      <c r="L571" s="148"/>
      <c r="M571" s="154"/>
      <c r="T571" s="155"/>
      <c r="AT571" s="150" t="s">
        <v>266</v>
      </c>
      <c r="AU571" s="150" t="s">
        <v>85</v>
      </c>
      <c r="AV571" s="12" t="s">
        <v>85</v>
      </c>
      <c r="AW571" s="12" t="s">
        <v>33</v>
      </c>
      <c r="AX571" s="12" t="s">
        <v>77</v>
      </c>
      <c r="AY571" s="150" t="s">
        <v>258</v>
      </c>
    </row>
    <row r="572" spans="2:65" s="13" customFormat="1">
      <c r="B572" s="156"/>
      <c r="D572" s="149" t="s">
        <v>266</v>
      </c>
      <c r="E572" s="157" t="s">
        <v>1</v>
      </c>
      <c r="F572" s="158" t="s">
        <v>272</v>
      </c>
      <c r="H572" s="159">
        <v>72.55</v>
      </c>
      <c r="I572" s="160"/>
      <c r="L572" s="156"/>
      <c r="M572" s="161"/>
      <c r="T572" s="162"/>
      <c r="AT572" s="157" t="s">
        <v>266</v>
      </c>
      <c r="AU572" s="157" t="s">
        <v>85</v>
      </c>
      <c r="AV572" s="13" t="s">
        <v>88</v>
      </c>
      <c r="AW572" s="13" t="s">
        <v>33</v>
      </c>
      <c r="AX572" s="13" t="s">
        <v>8</v>
      </c>
      <c r="AY572" s="157" t="s">
        <v>258</v>
      </c>
    </row>
    <row r="573" spans="2:65" s="1" customFormat="1" ht="37.9" customHeight="1">
      <c r="B573" s="134"/>
      <c r="C573" s="135" t="s">
        <v>907</v>
      </c>
      <c r="D573" s="135" t="s">
        <v>260</v>
      </c>
      <c r="E573" s="136" t="s">
        <v>908</v>
      </c>
      <c r="F573" s="137" t="s">
        <v>909</v>
      </c>
      <c r="G573" s="138" t="s">
        <v>343</v>
      </c>
      <c r="H573" s="139">
        <v>211.643</v>
      </c>
      <c r="I573" s="140"/>
      <c r="J573" s="141">
        <f>ROUND(I573*H573,0)</f>
        <v>0</v>
      </c>
      <c r="K573" s="137" t="s">
        <v>264</v>
      </c>
      <c r="L573" s="32"/>
      <c r="M573" s="142" t="s">
        <v>1</v>
      </c>
      <c r="N573" s="143" t="s">
        <v>42</v>
      </c>
      <c r="P573" s="144">
        <f>O573*H573</f>
        <v>0</v>
      </c>
      <c r="Q573" s="144">
        <v>0</v>
      </c>
      <c r="R573" s="144">
        <f>Q573*H573</f>
        <v>0</v>
      </c>
      <c r="S573" s="144">
        <v>0.02</v>
      </c>
      <c r="T573" s="145">
        <f>S573*H573</f>
        <v>4.2328600000000005</v>
      </c>
      <c r="AR573" s="146" t="s">
        <v>91</v>
      </c>
      <c r="AT573" s="146" t="s">
        <v>260</v>
      </c>
      <c r="AU573" s="146" t="s">
        <v>85</v>
      </c>
      <c r="AY573" s="17" t="s">
        <v>258</v>
      </c>
      <c r="BE573" s="147">
        <f>IF(N573="základní",J573,0)</f>
        <v>0</v>
      </c>
      <c r="BF573" s="147">
        <f>IF(N573="snížená",J573,0)</f>
        <v>0</v>
      </c>
      <c r="BG573" s="147">
        <f>IF(N573="zákl. přenesená",J573,0)</f>
        <v>0</v>
      </c>
      <c r="BH573" s="147">
        <f>IF(N573="sníž. přenesená",J573,0)</f>
        <v>0</v>
      </c>
      <c r="BI573" s="147">
        <f>IF(N573="nulová",J573,0)</f>
        <v>0</v>
      </c>
      <c r="BJ573" s="17" t="s">
        <v>8</v>
      </c>
      <c r="BK573" s="147">
        <f>ROUND(I573*H573,0)</f>
        <v>0</v>
      </c>
      <c r="BL573" s="17" t="s">
        <v>91</v>
      </c>
      <c r="BM573" s="146" t="s">
        <v>910</v>
      </c>
    </row>
    <row r="574" spans="2:65" s="12" customFormat="1">
      <c r="B574" s="148"/>
      <c r="D574" s="149" t="s">
        <v>266</v>
      </c>
      <c r="E574" s="150" t="s">
        <v>1</v>
      </c>
      <c r="F574" s="151" t="s">
        <v>483</v>
      </c>
      <c r="H574" s="152">
        <v>14.58</v>
      </c>
      <c r="I574" s="153"/>
      <c r="L574" s="148"/>
      <c r="M574" s="154"/>
      <c r="T574" s="155"/>
      <c r="AT574" s="150" t="s">
        <v>266</v>
      </c>
      <c r="AU574" s="150" t="s">
        <v>85</v>
      </c>
      <c r="AV574" s="12" t="s">
        <v>85</v>
      </c>
      <c r="AW574" s="12" t="s">
        <v>33</v>
      </c>
      <c r="AX574" s="12" t="s">
        <v>77</v>
      </c>
      <c r="AY574" s="150" t="s">
        <v>258</v>
      </c>
    </row>
    <row r="575" spans="2:65" s="12" customFormat="1">
      <c r="B575" s="148"/>
      <c r="D575" s="149" t="s">
        <v>266</v>
      </c>
      <c r="E575" s="150" t="s">
        <v>1</v>
      </c>
      <c r="F575" s="151" t="s">
        <v>484</v>
      </c>
      <c r="H575" s="152">
        <v>12.42</v>
      </c>
      <c r="I575" s="153"/>
      <c r="L575" s="148"/>
      <c r="M575" s="154"/>
      <c r="T575" s="155"/>
      <c r="AT575" s="150" t="s">
        <v>266</v>
      </c>
      <c r="AU575" s="150" t="s">
        <v>85</v>
      </c>
      <c r="AV575" s="12" t="s">
        <v>85</v>
      </c>
      <c r="AW575" s="12" t="s">
        <v>33</v>
      </c>
      <c r="AX575" s="12" t="s">
        <v>77</v>
      </c>
      <c r="AY575" s="150" t="s">
        <v>258</v>
      </c>
    </row>
    <row r="576" spans="2:65" s="12" customFormat="1">
      <c r="B576" s="148"/>
      <c r="D576" s="149" t="s">
        <v>266</v>
      </c>
      <c r="E576" s="150" t="s">
        <v>1</v>
      </c>
      <c r="F576" s="151" t="s">
        <v>485</v>
      </c>
      <c r="H576" s="152">
        <v>19.481000000000002</v>
      </c>
      <c r="I576" s="153"/>
      <c r="L576" s="148"/>
      <c r="M576" s="154"/>
      <c r="T576" s="155"/>
      <c r="AT576" s="150" t="s">
        <v>266</v>
      </c>
      <c r="AU576" s="150" t="s">
        <v>85</v>
      </c>
      <c r="AV576" s="12" t="s">
        <v>85</v>
      </c>
      <c r="AW576" s="12" t="s">
        <v>33</v>
      </c>
      <c r="AX576" s="12" t="s">
        <v>77</v>
      </c>
      <c r="AY576" s="150" t="s">
        <v>258</v>
      </c>
    </row>
    <row r="577" spans="2:65" s="12" customFormat="1">
      <c r="B577" s="148"/>
      <c r="D577" s="149" t="s">
        <v>266</v>
      </c>
      <c r="E577" s="150" t="s">
        <v>1</v>
      </c>
      <c r="F577" s="151" t="s">
        <v>486</v>
      </c>
      <c r="H577" s="152">
        <v>41.201999999999998</v>
      </c>
      <c r="I577" s="153"/>
      <c r="L577" s="148"/>
      <c r="M577" s="154"/>
      <c r="T577" s="155"/>
      <c r="AT577" s="150" t="s">
        <v>266</v>
      </c>
      <c r="AU577" s="150" t="s">
        <v>85</v>
      </c>
      <c r="AV577" s="12" t="s">
        <v>85</v>
      </c>
      <c r="AW577" s="12" t="s">
        <v>33</v>
      </c>
      <c r="AX577" s="12" t="s">
        <v>77</v>
      </c>
      <c r="AY577" s="150" t="s">
        <v>258</v>
      </c>
    </row>
    <row r="578" spans="2:65" s="12" customFormat="1">
      <c r="B578" s="148"/>
      <c r="D578" s="149" t="s">
        <v>266</v>
      </c>
      <c r="E578" s="150" t="s">
        <v>1</v>
      </c>
      <c r="F578" s="151" t="s">
        <v>911</v>
      </c>
      <c r="H578" s="152">
        <v>43.2</v>
      </c>
      <c r="I578" s="153"/>
      <c r="L578" s="148"/>
      <c r="M578" s="154"/>
      <c r="T578" s="155"/>
      <c r="AT578" s="150" t="s">
        <v>266</v>
      </c>
      <c r="AU578" s="150" t="s">
        <v>85</v>
      </c>
      <c r="AV578" s="12" t="s">
        <v>85</v>
      </c>
      <c r="AW578" s="12" t="s">
        <v>33</v>
      </c>
      <c r="AX578" s="12" t="s">
        <v>77</v>
      </c>
      <c r="AY578" s="150" t="s">
        <v>258</v>
      </c>
    </row>
    <row r="579" spans="2:65" s="12" customFormat="1">
      <c r="B579" s="148"/>
      <c r="D579" s="149" t="s">
        <v>266</v>
      </c>
      <c r="E579" s="150" t="s">
        <v>1</v>
      </c>
      <c r="F579" s="151" t="s">
        <v>488</v>
      </c>
      <c r="H579" s="152">
        <v>59.7</v>
      </c>
      <c r="I579" s="153"/>
      <c r="L579" s="148"/>
      <c r="M579" s="154"/>
      <c r="T579" s="155"/>
      <c r="AT579" s="150" t="s">
        <v>266</v>
      </c>
      <c r="AU579" s="150" t="s">
        <v>85</v>
      </c>
      <c r="AV579" s="12" t="s">
        <v>85</v>
      </c>
      <c r="AW579" s="12" t="s">
        <v>33</v>
      </c>
      <c r="AX579" s="12" t="s">
        <v>77</v>
      </c>
      <c r="AY579" s="150" t="s">
        <v>258</v>
      </c>
    </row>
    <row r="580" spans="2:65" s="12" customFormat="1">
      <c r="B580" s="148"/>
      <c r="D580" s="149" t="s">
        <v>266</v>
      </c>
      <c r="E580" s="150" t="s">
        <v>1</v>
      </c>
      <c r="F580" s="151" t="s">
        <v>489</v>
      </c>
      <c r="H580" s="152">
        <v>21.06</v>
      </c>
      <c r="I580" s="153"/>
      <c r="L580" s="148"/>
      <c r="M580" s="154"/>
      <c r="T580" s="155"/>
      <c r="AT580" s="150" t="s">
        <v>266</v>
      </c>
      <c r="AU580" s="150" t="s">
        <v>85</v>
      </c>
      <c r="AV580" s="12" t="s">
        <v>85</v>
      </c>
      <c r="AW580" s="12" t="s">
        <v>33</v>
      </c>
      <c r="AX580" s="12" t="s">
        <v>77</v>
      </c>
      <c r="AY580" s="150" t="s">
        <v>258</v>
      </c>
    </row>
    <row r="581" spans="2:65" s="13" customFormat="1">
      <c r="B581" s="156"/>
      <c r="D581" s="149" t="s">
        <v>266</v>
      </c>
      <c r="E581" s="157" t="s">
        <v>1</v>
      </c>
      <c r="F581" s="158" t="s">
        <v>490</v>
      </c>
      <c r="H581" s="159">
        <v>211.643</v>
      </c>
      <c r="I581" s="160"/>
      <c r="L581" s="156"/>
      <c r="M581" s="161"/>
      <c r="T581" s="162"/>
      <c r="AT581" s="157" t="s">
        <v>266</v>
      </c>
      <c r="AU581" s="157" t="s">
        <v>85</v>
      </c>
      <c r="AV581" s="13" t="s">
        <v>88</v>
      </c>
      <c r="AW581" s="13" t="s">
        <v>33</v>
      </c>
      <c r="AX581" s="13" t="s">
        <v>77</v>
      </c>
      <c r="AY581" s="157" t="s">
        <v>258</v>
      </c>
    </row>
    <row r="582" spans="2:65" s="14" customFormat="1">
      <c r="B582" s="163"/>
      <c r="D582" s="149" t="s">
        <v>266</v>
      </c>
      <c r="E582" s="164" t="s">
        <v>1</v>
      </c>
      <c r="F582" s="165" t="s">
        <v>364</v>
      </c>
      <c r="H582" s="166">
        <v>211.643</v>
      </c>
      <c r="I582" s="167"/>
      <c r="L582" s="163"/>
      <c r="M582" s="168"/>
      <c r="T582" s="169"/>
      <c r="AT582" s="164" t="s">
        <v>266</v>
      </c>
      <c r="AU582" s="164" t="s">
        <v>85</v>
      </c>
      <c r="AV582" s="14" t="s">
        <v>91</v>
      </c>
      <c r="AW582" s="14" t="s">
        <v>33</v>
      </c>
      <c r="AX582" s="14" t="s">
        <v>8</v>
      </c>
      <c r="AY582" s="164" t="s">
        <v>258</v>
      </c>
    </row>
    <row r="583" spans="2:65" s="1" customFormat="1" ht="37.9" customHeight="1">
      <c r="B583" s="134"/>
      <c r="C583" s="135" t="s">
        <v>912</v>
      </c>
      <c r="D583" s="135" t="s">
        <v>260</v>
      </c>
      <c r="E583" s="136" t="s">
        <v>913</v>
      </c>
      <c r="F583" s="137" t="s">
        <v>914</v>
      </c>
      <c r="G583" s="138" t="s">
        <v>343</v>
      </c>
      <c r="H583" s="139">
        <v>255.30799999999999</v>
      </c>
      <c r="I583" s="140"/>
      <c r="J583" s="141">
        <f>ROUND(I583*H583,0)</f>
        <v>0</v>
      </c>
      <c r="K583" s="137" t="s">
        <v>264</v>
      </c>
      <c r="L583" s="32"/>
      <c r="M583" s="142" t="s">
        <v>1</v>
      </c>
      <c r="N583" s="143" t="s">
        <v>42</v>
      </c>
      <c r="P583" s="144">
        <f>O583*H583</f>
        <v>0</v>
      </c>
      <c r="Q583" s="144">
        <v>0</v>
      </c>
      <c r="R583" s="144">
        <f>Q583*H583</f>
        <v>0</v>
      </c>
      <c r="S583" s="144">
        <v>4.5999999999999999E-2</v>
      </c>
      <c r="T583" s="145">
        <f>S583*H583</f>
        <v>11.744168</v>
      </c>
      <c r="AR583" s="146" t="s">
        <v>91</v>
      </c>
      <c r="AT583" s="146" t="s">
        <v>260</v>
      </c>
      <c r="AU583" s="146" t="s">
        <v>85</v>
      </c>
      <c r="AY583" s="17" t="s">
        <v>258</v>
      </c>
      <c r="BE583" s="147">
        <f>IF(N583="základní",J583,0)</f>
        <v>0</v>
      </c>
      <c r="BF583" s="147">
        <f>IF(N583="snížená",J583,0)</f>
        <v>0</v>
      </c>
      <c r="BG583" s="147">
        <f>IF(N583="zákl. přenesená",J583,0)</f>
        <v>0</v>
      </c>
      <c r="BH583" s="147">
        <f>IF(N583="sníž. přenesená",J583,0)</f>
        <v>0</v>
      </c>
      <c r="BI583" s="147">
        <f>IF(N583="nulová",J583,0)</f>
        <v>0</v>
      </c>
      <c r="BJ583" s="17" t="s">
        <v>8</v>
      </c>
      <c r="BK583" s="147">
        <f>ROUND(I583*H583,0)</f>
        <v>0</v>
      </c>
      <c r="BL583" s="17" t="s">
        <v>91</v>
      </c>
      <c r="BM583" s="146" t="s">
        <v>915</v>
      </c>
    </row>
    <row r="584" spans="2:65" s="12" customFormat="1">
      <c r="B584" s="148"/>
      <c r="D584" s="149" t="s">
        <v>266</v>
      </c>
      <c r="E584" s="150" t="s">
        <v>1</v>
      </c>
      <c r="F584" s="151" t="s">
        <v>916</v>
      </c>
      <c r="H584" s="152">
        <v>17.79</v>
      </c>
      <c r="I584" s="153"/>
      <c r="L584" s="148"/>
      <c r="M584" s="154"/>
      <c r="T584" s="155"/>
      <c r="AT584" s="150" t="s">
        <v>266</v>
      </c>
      <c r="AU584" s="150" t="s">
        <v>85</v>
      </c>
      <c r="AV584" s="12" t="s">
        <v>85</v>
      </c>
      <c r="AW584" s="12" t="s">
        <v>33</v>
      </c>
      <c r="AX584" s="12" t="s">
        <v>77</v>
      </c>
      <c r="AY584" s="150" t="s">
        <v>258</v>
      </c>
    </row>
    <row r="585" spans="2:65" s="12" customFormat="1">
      <c r="B585" s="148"/>
      <c r="D585" s="149" t="s">
        <v>266</v>
      </c>
      <c r="E585" s="150" t="s">
        <v>1</v>
      </c>
      <c r="F585" s="151" t="s">
        <v>917</v>
      </c>
      <c r="H585" s="152">
        <v>11.6</v>
      </c>
      <c r="I585" s="153"/>
      <c r="L585" s="148"/>
      <c r="M585" s="154"/>
      <c r="T585" s="155"/>
      <c r="AT585" s="150" t="s">
        <v>266</v>
      </c>
      <c r="AU585" s="150" t="s">
        <v>85</v>
      </c>
      <c r="AV585" s="12" t="s">
        <v>85</v>
      </c>
      <c r="AW585" s="12" t="s">
        <v>33</v>
      </c>
      <c r="AX585" s="12" t="s">
        <v>77</v>
      </c>
      <c r="AY585" s="150" t="s">
        <v>258</v>
      </c>
    </row>
    <row r="586" spans="2:65" s="13" customFormat="1">
      <c r="B586" s="156"/>
      <c r="D586" s="149" t="s">
        <v>266</v>
      </c>
      <c r="E586" s="157" t="s">
        <v>1</v>
      </c>
      <c r="F586" s="158" t="s">
        <v>371</v>
      </c>
      <c r="H586" s="159">
        <v>29.39</v>
      </c>
      <c r="I586" s="160"/>
      <c r="L586" s="156"/>
      <c r="M586" s="161"/>
      <c r="T586" s="162"/>
      <c r="AT586" s="157" t="s">
        <v>266</v>
      </c>
      <c r="AU586" s="157" t="s">
        <v>85</v>
      </c>
      <c r="AV586" s="13" t="s">
        <v>88</v>
      </c>
      <c r="AW586" s="13" t="s">
        <v>33</v>
      </c>
      <c r="AX586" s="13" t="s">
        <v>77</v>
      </c>
      <c r="AY586" s="157" t="s">
        <v>258</v>
      </c>
    </row>
    <row r="587" spans="2:65" s="12" customFormat="1">
      <c r="B587" s="148"/>
      <c r="D587" s="149" t="s">
        <v>266</v>
      </c>
      <c r="E587" s="150" t="s">
        <v>1</v>
      </c>
      <c r="F587" s="151" t="s">
        <v>918</v>
      </c>
      <c r="H587" s="152">
        <v>66.959999999999994</v>
      </c>
      <c r="I587" s="153"/>
      <c r="L587" s="148"/>
      <c r="M587" s="154"/>
      <c r="T587" s="155"/>
      <c r="AT587" s="150" t="s">
        <v>266</v>
      </c>
      <c r="AU587" s="150" t="s">
        <v>85</v>
      </c>
      <c r="AV587" s="12" t="s">
        <v>85</v>
      </c>
      <c r="AW587" s="12" t="s">
        <v>33</v>
      </c>
      <c r="AX587" s="12" t="s">
        <v>77</v>
      </c>
      <c r="AY587" s="150" t="s">
        <v>258</v>
      </c>
    </row>
    <row r="588" spans="2:65" s="12" customFormat="1">
      <c r="B588" s="148"/>
      <c r="D588" s="149" t="s">
        <v>266</v>
      </c>
      <c r="E588" s="150" t="s">
        <v>1</v>
      </c>
      <c r="F588" s="151" t="s">
        <v>919</v>
      </c>
      <c r="H588" s="152">
        <v>88.04</v>
      </c>
      <c r="I588" s="153"/>
      <c r="L588" s="148"/>
      <c r="M588" s="154"/>
      <c r="T588" s="155"/>
      <c r="AT588" s="150" t="s">
        <v>266</v>
      </c>
      <c r="AU588" s="150" t="s">
        <v>85</v>
      </c>
      <c r="AV588" s="12" t="s">
        <v>85</v>
      </c>
      <c r="AW588" s="12" t="s">
        <v>33</v>
      </c>
      <c r="AX588" s="12" t="s">
        <v>77</v>
      </c>
      <c r="AY588" s="150" t="s">
        <v>258</v>
      </c>
    </row>
    <row r="589" spans="2:65" s="12" customFormat="1">
      <c r="B589" s="148"/>
      <c r="D589" s="149" t="s">
        <v>266</v>
      </c>
      <c r="E589" s="150" t="s">
        <v>1</v>
      </c>
      <c r="F589" s="151" t="s">
        <v>380</v>
      </c>
      <c r="H589" s="152">
        <v>49.32</v>
      </c>
      <c r="I589" s="153"/>
      <c r="L589" s="148"/>
      <c r="M589" s="154"/>
      <c r="T589" s="155"/>
      <c r="AT589" s="150" t="s">
        <v>266</v>
      </c>
      <c r="AU589" s="150" t="s">
        <v>85</v>
      </c>
      <c r="AV589" s="12" t="s">
        <v>85</v>
      </c>
      <c r="AW589" s="12" t="s">
        <v>33</v>
      </c>
      <c r="AX589" s="12" t="s">
        <v>77</v>
      </c>
      <c r="AY589" s="150" t="s">
        <v>258</v>
      </c>
    </row>
    <row r="590" spans="2:65" s="12" customFormat="1">
      <c r="B590" s="148"/>
      <c r="D590" s="149" t="s">
        <v>266</v>
      </c>
      <c r="E590" s="150" t="s">
        <v>1</v>
      </c>
      <c r="F590" s="151" t="s">
        <v>553</v>
      </c>
      <c r="H590" s="152">
        <v>21.597999999999999</v>
      </c>
      <c r="I590" s="153"/>
      <c r="L590" s="148"/>
      <c r="M590" s="154"/>
      <c r="T590" s="155"/>
      <c r="AT590" s="150" t="s">
        <v>266</v>
      </c>
      <c r="AU590" s="150" t="s">
        <v>85</v>
      </c>
      <c r="AV590" s="12" t="s">
        <v>85</v>
      </c>
      <c r="AW590" s="12" t="s">
        <v>33</v>
      </c>
      <c r="AX590" s="12" t="s">
        <v>77</v>
      </c>
      <c r="AY590" s="150" t="s">
        <v>258</v>
      </c>
    </row>
    <row r="591" spans="2:65" s="13" customFormat="1">
      <c r="B591" s="156"/>
      <c r="D591" s="149" t="s">
        <v>266</v>
      </c>
      <c r="E591" s="157" t="s">
        <v>1</v>
      </c>
      <c r="F591" s="158" t="s">
        <v>920</v>
      </c>
      <c r="H591" s="159">
        <v>225.91800000000001</v>
      </c>
      <c r="I591" s="160"/>
      <c r="L591" s="156"/>
      <c r="M591" s="161"/>
      <c r="T591" s="162"/>
      <c r="AT591" s="157" t="s">
        <v>266</v>
      </c>
      <c r="AU591" s="157" t="s">
        <v>85</v>
      </c>
      <c r="AV591" s="13" t="s">
        <v>88</v>
      </c>
      <c r="AW591" s="13" t="s">
        <v>33</v>
      </c>
      <c r="AX591" s="13" t="s">
        <v>77</v>
      </c>
      <c r="AY591" s="157" t="s">
        <v>258</v>
      </c>
    </row>
    <row r="592" spans="2:65" s="14" customFormat="1">
      <c r="B592" s="163"/>
      <c r="D592" s="149" t="s">
        <v>266</v>
      </c>
      <c r="E592" s="164" t="s">
        <v>1</v>
      </c>
      <c r="F592" s="165" t="s">
        <v>364</v>
      </c>
      <c r="H592" s="166">
        <v>255.30799999999999</v>
      </c>
      <c r="I592" s="167"/>
      <c r="L592" s="163"/>
      <c r="M592" s="168"/>
      <c r="T592" s="169"/>
      <c r="AT592" s="164" t="s">
        <v>266</v>
      </c>
      <c r="AU592" s="164" t="s">
        <v>85</v>
      </c>
      <c r="AV592" s="14" t="s">
        <v>91</v>
      </c>
      <c r="AW592" s="14" t="s">
        <v>33</v>
      </c>
      <c r="AX592" s="14" t="s">
        <v>8</v>
      </c>
      <c r="AY592" s="164" t="s">
        <v>258</v>
      </c>
    </row>
    <row r="593" spans="2:65" s="1" customFormat="1" ht="37.9" customHeight="1">
      <c r="B593" s="134"/>
      <c r="C593" s="135" t="s">
        <v>921</v>
      </c>
      <c r="D593" s="135" t="s">
        <v>260</v>
      </c>
      <c r="E593" s="136" t="s">
        <v>922</v>
      </c>
      <c r="F593" s="137" t="s">
        <v>923</v>
      </c>
      <c r="G593" s="138" t="s">
        <v>343</v>
      </c>
      <c r="H593" s="139">
        <v>74.569999999999993</v>
      </c>
      <c r="I593" s="140"/>
      <c r="J593" s="141">
        <f>ROUND(I593*H593,0)</f>
        <v>0</v>
      </c>
      <c r="K593" s="137" t="s">
        <v>264</v>
      </c>
      <c r="L593" s="32"/>
      <c r="M593" s="142" t="s">
        <v>1</v>
      </c>
      <c r="N593" s="143" t="s">
        <v>42</v>
      </c>
      <c r="P593" s="144">
        <f>O593*H593</f>
        <v>0</v>
      </c>
      <c r="Q593" s="144">
        <v>0</v>
      </c>
      <c r="R593" s="144">
        <f>Q593*H593</f>
        <v>0</v>
      </c>
      <c r="S593" s="144">
        <v>5.8999999999999997E-2</v>
      </c>
      <c r="T593" s="145">
        <f>S593*H593</f>
        <v>4.3996299999999993</v>
      </c>
      <c r="AR593" s="146" t="s">
        <v>91</v>
      </c>
      <c r="AT593" s="146" t="s">
        <v>260</v>
      </c>
      <c r="AU593" s="146" t="s">
        <v>85</v>
      </c>
      <c r="AY593" s="17" t="s">
        <v>258</v>
      </c>
      <c r="BE593" s="147">
        <f>IF(N593="základní",J593,0)</f>
        <v>0</v>
      </c>
      <c r="BF593" s="147">
        <f>IF(N593="snížená",J593,0)</f>
        <v>0</v>
      </c>
      <c r="BG593" s="147">
        <f>IF(N593="zákl. přenesená",J593,0)</f>
        <v>0</v>
      </c>
      <c r="BH593" s="147">
        <f>IF(N593="sníž. přenesená",J593,0)</f>
        <v>0</v>
      </c>
      <c r="BI593" s="147">
        <f>IF(N593="nulová",J593,0)</f>
        <v>0</v>
      </c>
      <c r="BJ593" s="17" t="s">
        <v>8</v>
      </c>
      <c r="BK593" s="147">
        <f>ROUND(I593*H593,0)</f>
        <v>0</v>
      </c>
      <c r="BL593" s="17" t="s">
        <v>91</v>
      </c>
      <c r="BM593" s="146" t="s">
        <v>924</v>
      </c>
    </row>
    <row r="594" spans="2:65" s="12" customFormat="1">
      <c r="B594" s="148"/>
      <c r="D594" s="149" t="s">
        <v>266</v>
      </c>
      <c r="E594" s="150" t="s">
        <v>1</v>
      </c>
      <c r="F594" s="151" t="s">
        <v>585</v>
      </c>
      <c r="H594" s="152">
        <v>32.25</v>
      </c>
      <c r="I594" s="153"/>
      <c r="L594" s="148"/>
      <c r="M594" s="154"/>
      <c r="T594" s="155"/>
      <c r="AT594" s="150" t="s">
        <v>266</v>
      </c>
      <c r="AU594" s="150" t="s">
        <v>85</v>
      </c>
      <c r="AV594" s="12" t="s">
        <v>85</v>
      </c>
      <c r="AW594" s="12" t="s">
        <v>33</v>
      </c>
      <c r="AX594" s="12" t="s">
        <v>77</v>
      </c>
      <c r="AY594" s="150" t="s">
        <v>258</v>
      </c>
    </row>
    <row r="595" spans="2:65" s="12" customFormat="1">
      <c r="B595" s="148"/>
      <c r="D595" s="149" t="s">
        <v>266</v>
      </c>
      <c r="E595" s="150" t="s">
        <v>1</v>
      </c>
      <c r="F595" s="151" t="s">
        <v>586</v>
      </c>
      <c r="H595" s="152">
        <v>20.9</v>
      </c>
      <c r="I595" s="153"/>
      <c r="L595" s="148"/>
      <c r="M595" s="154"/>
      <c r="T595" s="155"/>
      <c r="AT595" s="150" t="s">
        <v>266</v>
      </c>
      <c r="AU595" s="150" t="s">
        <v>85</v>
      </c>
      <c r="AV595" s="12" t="s">
        <v>85</v>
      </c>
      <c r="AW595" s="12" t="s">
        <v>33</v>
      </c>
      <c r="AX595" s="12" t="s">
        <v>77</v>
      </c>
      <c r="AY595" s="150" t="s">
        <v>258</v>
      </c>
    </row>
    <row r="596" spans="2:65" s="12" customFormat="1">
      <c r="B596" s="148"/>
      <c r="D596" s="149" t="s">
        <v>266</v>
      </c>
      <c r="E596" s="150" t="s">
        <v>1</v>
      </c>
      <c r="F596" s="151" t="s">
        <v>587</v>
      </c>
      <c r="H596" s="152">
        <v>21.42</v>
      </c>
      <c r="I596" s="153"/>
      <c r="L596" s="148"/>
      <c r="M596" s="154"/>
      <c r="T596" s="155"/>
      <c r="AT596" s="150" t="s">
        <v>266</v>
      </c>
      <c r="AU596" s="150" t="s">
        <v>85</v>
      </c>
      <c r="AV596" s="12" t="s">
        <v>85</v>
      </c>
      <c r="AW596" s="12" t="s">
        <v>33</v>
      </c>
      <c r="AX596" s="12" t="s">
        <v>77</v>
      </c>
      <c r="AY596" s="150" t="s">
        <v>258</v>
      </c>
    </row>
    <row r="597" spans="2:65" s="13" customFormat="1">
      <c r="B597" s="156"/>
      <c r="D597" s="149" t="s">
        <v>266</v>
      </c>
      <c r="E597" s="157" t="s">
        <v>1</v>
      </c>
      <c r="F597" s="158" t="s">
        <v>588</v>
      </c>
      <c r="H597" s="159">
        <v>74.569999999999993</v>
      </c>
      <c r="I597" s="160"/>
      <c r="L597" s="156"/>
      <c r="M597" s="161"/>
      <c r="T597" s="162"/>
      <c r="AT597" s="157" t="s">
        <v>266</v>
      </c>
      <c r="AU597" s="157" t="s">
        <v>85</v>
      </c>
      <c r="AV597" s="13" t="s">
        <v>88</v>
      </c>
      <c r="AW597" s="13" t="s">
        <v>33</v>
      </c>
      <c r="AX597" s="13" t="s">
        <v>77</v>
      </c>
      <c r="AY597" s="157" t="s">
        <v>258</v>
      </c>
    </row>
    <row r="598" spans="2:65" s="14" customFormat="1">
      <c r="B598" s="163"/>
      <c r="D598" s="149" t="s">
        <v>266</v>
      </c>
      <c r="E598" s="164" t="s">
        <v>1</v>
      </c>
      <c r="F598" s="165" t="s">
        <v>589</v>
      </c>
      <c r="H598" s="166">
        <v>74.569999999999993</v>
      </c>
      <c r="I598" s="167"/>
      <c r="L598" s="163"/>
      <c r="M598" s="168"/>
      <c r="T598" s="169"/>
      <c r="AT598" s="164" t="s">
        <v>266</v>
      </c>
      <c r="AU598" s="164" t="s">
        <v>85</v>
      </c>
      <c r="AV598" s="14" t="s">
        <v>91</v>
      </c>
      <c r="AW598" s="14" t="s">
        <v>33</v>
      </c>
      <c r="AX598" s="14" t="s">
        <v>8</v>
      </c>
      <c r="AY598" s="164" t="s">
        <v>258</v>
      </c>
    </row>
    <row r="599" spans="2:65" s="1" customFormat="1" ht="16.5" customHeight="1">
      <c r="B599" s="134"/>
      <c r="C599" s="135" t="s">
        <v>925</v>
      </c>
      <c r="D599" s="135" t="s">
        <v>260</v>
      </c>
      <c r="E599" s="136" t="s">
        <v>926</v>
      </c>
      <c r="F599" s="137" t="s">
        <v>927</v>
      </c>
      <c r="G599" s="138" t="s">
        <v>343</v>
      </c>
      <c r="H599" s="139">
        <v>17.79</v>
      </c>
      <c r="I599" s="140"/>
      <c r="J599" s="141">
        <f>ROUND(I599*H599,0)</f>
        <v>0</v>
      </c>
      <c r="K599" s="137" t="s">
        <v>264</v>
      </c>
      <c r="L599" s="32"/>
      <c r="M599" s="142" t="s">
        <v>1</v>
      </c>
      <c r="N599" s="143" t="s">
        <v>42</v>
      </c>
      <c r="P599" s="144">
        <f>O599*H599</f>
        <v>0</v>
      </c>
      <c r="Q599" s="144">
        <v>0</v>
      </c>
      <c r="R599" s="144">
        <f>Q599*H599</f>
        <v>0</v>
      </c>
      <c r="S599" s="144">
        <v>1.4E-2</v>
      </c>
      <c r="T599" s="145">
        <f>S599*H599</f>
        <v>0.24906</v>
      </c>
      <c r="AR599" s="146" t="s">
        <v>91</v>
      </c>
      <c r="AT599" s="146" t="s">
        <v>260</v>
      </c>
      <c r="AU599" s="146" t="s">
        <v>85</v>
      </c>
      <c r="AY599" s="17" t="s">
        <v>258</v>
      </c>
      <c r="BE599" s="147">
        <f>IF(N599="základní",J599,0)</f>
        <v>0</v>
      </c>
      <c r="BF599" s="147">
        <f>IF(N599="snížená",J599,0)</f>
        <v>0</v>
      </c>
      <c r="BG599" s="147">
        <f>IF(N599="zákl. přenesená",J599,0)</f>
        <v>0</v>
      </c>
      <c r="BH599" s="147">
        <f>IF(N599="sníž. přenesená",J599,0)</f>
        <v>0</v>
      </c>
      <c r="BI599" s="147">
        <f>IF(N599="nulová",J599,0)</f>
        <v>0</v>
      </c>
      <c r="BJ599" s="17" t="s">
        <v>8</v>
      </c>
      <c r="BK599" s="147">
        <f>ROUND(I599*H599,0)</f>
        <v>0</v>
      </c>
      <c r="BL599" s="17" t="s">
        <v>91</v>
      </c>
      <c r="BM599" s="146" t="s">
        <v>928</v>
      </c>
    </row>
    <row r="600" spans="2:65" s="12" customFormat="1">
      <c r="B600" s="148"/>
      <c r="D600" s="149" t="s">
        <v>266</v>
      </c>
      <c r="E600" s="150" t="s">
        <v>1</v>
      </c>
      <c r="F600" s="151" t="s">
        <v>916</v>
      </c>
      <c r="H600" s="152">
        <v>17.79</v>
      </c>
      <c r="I600" s="153"/>
      <c r="L600" s="148"/>
      <c r="M600" s="154"/>
      <c r="T600" s="155"/>
      <c r="AT600" s="150" t="s">
        <v>266</v>
      </c>
      <c r="AU600" s="150" t="s">
        <v>85</v>
      </c>
      <c r="AV600" s="12" t="s">
        <v>85</v>
      </c>
      <c r="AW600" s="12" t="s">
        <v>33</v>
      </c>
      <c r="AX600" s="12" t="s">
        <v>77</v>
      </c>
      <c r="AY600" s="150" t="s">
        <v>258</v>
      </c>
    </row>
    <row r="601" spans="2:65" s="13" customFormat="1">
      <c r="B601" s="156"/>
      <c r="D601" s="149" t="s">
        <v>266</v>
      </c>
      <c r="E601" s="157" t="s">
        <v>1</v>
      </c>
      <c r="F601" s="158" t="s">
        <v>929</v>
      </c>
      <c r="H601" s="159">
        <v>17.79</v>
      </c>
      <c r="I601" s="160"/>
      <c r="L601" s="156"/>
      <c r="M601" s="161"/>
      <c r="T601" s="162"/>
      <c r="AT601" s="157" t="s">
        <v>266</v>
      </c>
      <c r="AU601" s="157" t="s">
        <v>85</v>
      </c>
      <c r="AV601" s="13" t="s">
        <v>88</v>
      </c>
      <c r="AW601" s="13" t="s">
        <v>33</v>
      </c>
      <c r="AX601" s="13" t="s">
        <v>8</v>
      </c>
      <c r="AY601" s="157" t="s">
        <v>258</v>
      </c>
    </row>
    <row r="602" spans="2:65" s="1" customFormat="1" ht="21.75" customHeight="1">
      <c r="B602" s="134"/>
      <c r="C602" s="135" t="s">
        <v>930</v>
      </c>
      <c r="D602" s="135" t="s">
        <v>260</v>
      </c>
      <c r="E602" s="136" t="s">
        <v>931</v>
      </c>
      <c r="F602" s="137" t="s">
        <v>932</v>
      </c>
      <c r="G602" s="138" t="s">
        <v>343</v>
      </c>
      <c r="H602" s="139">
        <v>23.22</v>
      </c>
      <c r="I602" s="140"/>
      <c r="J602" s="141">
        <f>ROUND(I602*H602,0)</f>
        <v>0</v>
      </c>
      <c r="K602" s="137" t="s">
        <v>264</v>
      </c>
      <c r="L602" s="32"/>
      <c r="M602" s="142" t="s">
        <v>1</v>
      </c>
      <c r="N602" s="143" t="s">
        <v>42</v>
      </c>
      <c r="P602" s="144">
        <f>O602*H602</f>
        <v>0</v>
      </c>
      <c r="Q602" s="144">
        <v>0</v>
      </c>
      <c r="R602" s="144">
        <f>Q602*H602</f>
        <v>0</v>
      </c>
      <c r="S602" s="144">
        <v>1.4E-2</v>
      </c>
      <c r="T602" s="145">
        <f>S602*H602</f>
        <v>0.32507999999999998</v>
      </c>
      <c r="AR602" s="146" t="s">
        <v>91</v>
      </c>
      <c r="AT602" s="146" t="s">
        <v>260</v>
      </c>
      <c r="AU602" s="146" t="s">
        <v>85</v>
      </c>
      <c r="AY602" s="17" t="s">
        <v>258</v>
      </c>
      <c r="BE602" s="147">
        <f>IF(N602="základní",J602,0)</f>
        <v>0</v>
      </c>
      <c r="BF602" s="147">
        <f>IF(N602="snížená",J602,0)</f>
        <v>0</v>
      </c>
      <c r="BG602" s="147">
        <f>IF(N602="zákl. přenesená",J602,0)</f>
        <v>0</v>
      </c>
      <c r="BH602" s="147">
        <f>IF(N602="sníž. přenesená",J602,0)</f>
        <v>0</v>
      </c>
      <c r="BI602" s="147">
        <f>IF(N602="nulová",J602,0)</f>
        <v>0</v>
      </c>
      <c r="BJ602" s="17" t="s">
        <v>8</v>
      </c>
      <c r="BK602" s="147">
        <f>ROUND(I602*H602,0)</f>
        <v>0</v>
      </c>
      <c r="BL602" s="17" t="s">
        <v>91</v>
      </c>
      <c r="BM602" s="146" t="s">
        <v>933</v>
      </c>
    </row>
    <row r="603" spans="2:65" s="12" customFormat="1">
      <c r="B603" s="148"/>
      <c r="D603" s="149" t="s">
        <v>266</v>
      </c>
      <c r="E603" s="150" t="s">
        <v>1</v>
      </c>
      <c r="F603" s="151" t="s">
        <v>369</v>
      </c>
      <c r="H603" s="152">
        <v>8.7780000000000005</v>
      </c>
      <c r="I603" s="153"/>
      <c r="L603" s="148"/>
      <c r="M603" s="154"/>
      <c r="T603" s="155"/>
      <c r="AT603" s="150" t="s">
        <v>266</v>
      </c>
      <c r="AU603" s="150" t="s">
        <v>85</v>
      </c>
      <c r="AV603" s="12" t="s">
        <v>85</v>
      </c>
      <c r="AW603" s="12" t="s">
        <v>33</v>
      </c>
      <c r="AX603" s="12" t="s">
        <v>77</v>
      </c>
      <c r="AY603" s="150" t="s">
        <v>258</v>
      </c>
    </row>
    <row r="604" spans="2:65" s="12" customFormat="1">
      <c r="B604" s="148"/>
      <c r="D604" s="149" t="s">
        <v>266</v>
      </c>
      <c r="E604" s="150" t="s">
        <v>1</v>
      </c>
      <c r="F604" s="151" t="s">
        <v>460</v>
      </c>
      <c r="H604" s="152">
        <v>2.8420000000000001</v>
      </c>
      <c r="I604" s="153"/>
      <c r="L604" s="148"/>
      <c r="M604" s="154"/>
      <c r="T604" s="155"/>
      <c r="AT604" s="150" t="s">
        <v>266</v>
      </c>
      <c r="AU604" s="150" t="s">
        <v>85</v>
      </c>
      <c r="AV604" s="12" t="s">
        <v>85</v>
      </c>
      <c r="AW604" s="12" t="s">
        <v>33</v>
      </c>
      <c r="AX604" s="12" t="s">
        <v>77</v>
      </c>
      <c r="AY604" s="150" t="s">
        <v>258</v>
      </c>
    </row>
    <row r="605" spans="2:65" s="12" customFormat="1">
      <c r="B605" s="148"/>
      <c r="D605" s="149" t="s">
        <v>266</v>
      </c>
      <c r="E605" s="150" t="s">
        <v>1</v>
      </c>
      <c r="F605" s="151" t="s">
        <v>370</v>
      </c>
      <c r="H605" s="152">
        <v>11.6</v>
      </c>
      <c r="I605" s="153"/>
      <c r="L605" s="148"/>
      <c r="M605" s="154"/>
      <c r="T605" s="155"/>
      <c r="AT605" s="150" t="s">
        <v>266</v>
      </c>
      <c r="AU605" s="150" t="s">
        <v>85</v>
      </c>
      <c r="AV605" s="12" t="s">
        <v>85</v>
      </c>
      <c r="AW605" s="12" t="s">
        <v>33</v>
      </c>
      <c r="AX605" s="12" t="s">
        <v>77</v>
      </c>
      <c r="AY605" s="150" t="s">
        <v>258</v>
      </c>
    </row>
    <row r="606" spans="2:65" s="13" customFormat="1">
      <c r="B606" s="156"/>
      <c r="D606" s="149" t="s">
        <v>266</v>
      </c>
      <c r="E606" s="157" t="s">
        <v>1</v>
      </c>
      <c r="F606" s="158" t="s">
        <v>461</v>
      </c>
      <c r="H606" s="159">
        <v>23.22</v>
      </c>
      <c r="I606" s="160"/>
      <c r="L606" s="156"/>
      <c r="M606" s="161"/>
      <c r="T606" s="162"/>
      <c r="AT606" s="157" t="s">
        <v>266</v>
      </c>
      <c r="AU606" s="157" t="s">
        <v>85</v>
      </c>
      <c r="AV606" s="13" t="s">
        <v>88</v>
      </c>
      <c r="AW606" s="13" t="s">
        <v>33</v>
      </c>
      <c r="AX606" s="13" t="s">
        <v>8</v>
      </c>
      <c r="AY606" s="157" t="s">
        <v>258</v>
      </c>
    </row>
    <row r="607" spans="2:65" s="1" customFormat="1" ht="24.2" customHeight="1">
      <c r="B607" s="134"/>
      <c r="C607" s="135" t="s">
        <v>934</v>
      </c>
      <c r="D607" s="135" t="s">
        <v>260</v>
      </c>
      <c r="E607" s="136" t="s">
        <v>935</v>
      </c>
      <c r="F607" s="137" t="s">
        <v>936</v>
      </c>
      <c r="G607" s="138" t="s">
        <v>420</v>
      </c>
      <c r="H607" s="139">
        <v>65</v>
      </c>
      <c r="I607" s="140"/>
      <c r="J607" s="141">
        <f>ROUND(I607*H607,0)</f>
        <v>0</v>
      </c>
      <c r="K607" s="137" t="s">
        <v>264</v>
      </c>
      <c r="L607" s="32"/>
      <c r="M607" s="142" t="s">
        <v>1</v>
      </c>
      <c r="N607" s="143" t="s">
        <v>42</v>
      </c>
      <c r="P607" s="144">
        <f>O607*H607</f>
        <v>0</v>
      </c>
      <c r="Q607" s="144">
        <v>1.13356E-3</v>
      </c>
      <c r="R607" s="144">
        <f>Q607*H607</f>
        <v>7.3681400000000008E-2</v>
      </c>
      <c r="S607" s="144">
        <v>1E-3</v>
      </c>
      <c r="T607" s="145">
        <f>S607*H607</f>
        <v>6.5000000000000002E-2</v>
      </c>
      <c r="AR607" s="146" t="s">
        <v>91</v>
      </c>
      <c r="AT607" s="146" t="s">
        <v>260</v>
      </c>
      <c r="AU607" s="146" t="s">
        <v>85</v>
      </c>
      <c r="AY607" s="17" t="s">
        <v>258</v>
      </c>
      <c r="BE607" s="147">
        <f>IF(N607="základní",J607,0)</f>
        <v>0</v>
      </c>
      <c r="BF607" s="147">
        <f>IF(N607="snížená",J607,0)</f>
        <v>0</v>
      </c>
      <c r="BG607" s="147">
        <f>IF(N607="zákl. přenesená",J607,0)</f>
        <v>0</v>
      </c>
      <c r="BH607" s="147">
        <f>IF(N607="sníž. přenesená",J607,0)</f>
        <v>0</v>
      </c>
      <c r="BI607" s="147">
        <f>IF(N607="nulová",J607,0)</f>
        <v>0</v>
      </c>
      <c r="BJ607" s="17" t="s">
        <v>8</v>
      </c>
      <c r="BK607" s="147">
        <f>ROUND(I607*H607,0)</f>
        <v>0</v>
      </c>
      <c r="BL607" s="17" t="s">
        <v>91</v>
      </c>
      <c r="BM607" s="146" t="s">
        <v>937</v>
      </c>
    </row>
    <row r="608" spans="2:65" s="12" customFormat="1" ht="22.5">
      <c r="B608" s="148"/>
      <c r="D608" s="149" t="s">
        <v>266</v>
      </c>
      <c r="E608" s="150" t="s">
        <v>1</v>
      </c>
      <c r="F608" s="151" t="s">
        <v>938</v>
      </c>
      <c r="H608" s="152">
        <v>65</v>
      </c>
      <c r="I608" s="153"/>
      <c r="L608" s="148"/>
      <c r="M608" s="154"/>
      <c r="T608" s="155"/>
      <c r="AT608" s="150" t="s">
        <v>266</v>
      </c>
      <c r="AU608" s="150" t="s">
        <v>85</v>
      </c>
      <c r="AV608" s="12" t="s">
        <v>85</v>
      </c>
      <c r="AW608" s="12" t="s">
        <v>33</v>
      </c>
      <c r="AX608" s="12" t="s">
        <v>8</v>
      </c>
      <c r="AY608" s="150" t="s">
        <v>258</v>
      </c>
    </row>
    <row r="609" spans="2:65" s="11" customFormat="1" ht="22.9" customHeight="1">
      <c r="B609" s="122"/>
      <c r="D609" s="123" t="s">
        <v>76</v>
      </c>
      <c r="E609" s="132" t="s">
        <v>939</v>
      </c>
      <c r="F609" s="132" t="s">
        <v>940</v>
      </c>
      <c r="I609" s="125"/>
      <c r="J609" s="133">
        <f>BK609</f>
        <v>0</v>
      </c>
      <c r="L609" s="122"/>
      <c r="M609" s="127"/>
      <c r="P609" s="128">
        <f>SUM(P610:P620)</f>
        <v>0</v>
      </c>
      <c r="R609" s="128">
        <f>SUM(R610:R620)</f>
        <v>0</v>
      </c>
      <c r="T609" s="129">
        <f>SUM(T610:T620)</f>
        <v>9</v>
      </c>
      <c r="AR609" s="123" t="s">
        <v>8</v>
      </c>
      <c r="AT609" s="130" t="s">
        <v>76</v>
      </c>
      <c r="AU609" s="130" t="s">
        <v>8</v>
      </c>
      <c r="AY609" s="123" t="s">
        <v>258</v>
      </c>
      <c r="BK609" s="131">
        <f>SUM(BK610:BK620)</f>
        <v>0</v>
      </c>
    </row>
    <row r="610" spans="2:65" s="1" customFormat="1" ht="24.2" customHeight="1">
      <c r="B610" s="134"/>
      <c r="C610" s="135" t="s">
        <v>941</v>
      </c>
      <c r="D610" s="135" t="s">
        <v>260</v>
      </c>
      <c r="E610" s="136" t="s">
        <v>942</v>
      </c>
      <c r="F610" s="137" t="s">
        <v>943</v>
      </c>
      <c r="G610" s="138" t="s">
        <v>263</v>
      </c>
      <c r="H610" s="139">
        <v>6</v>
      </c>
      <c r="I610" s="140"/>
      <c r="J610" s="141">
        <f>ROUND(I610*H610,0)</f>
        <v>0</v>
      </c>
      <c r="K610" s="137" t="s">
        <v>264</v>
      </c>
      <c r="L610" s="32"/>
      <c r="M610" s="142" t="s">
        <v>1</v>
      </c>
      <c r="N610" s="143" t="s">
        <v>42</v>
      </c>
      <c r="P610" s="144">
        <f>O610*H610</f>
        <v>0</v>
      </c>
      <c r="Q610" s="144">
        <v>0</v>
      </c>
      <c r="R610" s="144">
        <f>Q610*H610</f>
        <v>0</v>
      </c>
      <c r="S610" s="144">
        <v>1.5</v>
      </c>
      <c r="T610" s="145">
        <f>S610*H610</f>
        <v>9</v>
      </c>
      <c r="AR610" s="146" t="s">
        <v>91</v>
      </c>
      <c r="AT610" s="146" t="s">
        <v>260</v>
      </c>
      <c r="AU610" s="146" t="s">
        <v>85</v>
      </c>
      <c r="AY610" s="17" t="s">
        <v>258</v>
      </c>
      <c r="BE610" s="147">
        <f>IF(N610="základní",J610,0)</f>
        <v>0</v>
      </c>
      <c r="BF610" s="147">
        <f>IF(N610="snížená",J610,0)</f>
        <v>0</v>
      </c>
      <c r="BG610" s="147">
        <f>IF(N610="zákl. přenesená",J610,0)</f>
        <v>0</v>
      </c>
      <c r="BH610" s="147">
        <f>IF(N610="sníž. přenesená",J610,0)</f>
        <v>0</v>
      </c>
      <c r="BI610" s="147">
        <f>IF(N610="nulová",J610,0)</f>
        <v>0</v>
      </c>
      <c r="BJ610" s="17" t="s">
        <v>8</v>
      </c>
      <c r="BK610" s="147">
        <f>ROUND(I610*H610,0)</f>
        <v>0</v>
      </c>
      <c r="BL610" s="17" t="s">
        <v>91</v>
      </c>
      <c r="BM610" s="146" t="s">
        <v>944</v>
      </c>
    </row>
    <row r="611" spans="2:65" s="12" customFormat="1" ht="22.5">
      <c r="B611" s="148"/>
      <c r="D611" s="149" t="s">
        <v>266</v>
      </c>
      <c r="E611" s="150" t="s">
        <v>1</v>
      </c>
      <c r="F611" s="151" t="s">
        <v>945</v>
      </c>
      <c r="H611" s="152">
        <v>2</v>
      </c>
      <c r="I611" s="153"/>
      <c r="L611" s="148"/>
      <c r="M611" s="154"/>
      <c r="T611" s="155"/>
      <c r="AT611" s="150" t="s">
        <v>266</v>
      </c>
      <c r="AU611" s="150" t="s">
        <v>85</v>
      </c>
      <c r="AV611" s="12" t="s">
        <v>85</v>
      </c>
      <c r="AW611" s="12" t="s">
        <v>33</v>
      </c>
      <c r="AX611" s="12" t="s">
        <v>77</v>
      </c>
      <c r="AY611" s="150" t="s">
        <v>258</v>
      </c>
    </row>
    <row r="612" spans="2:65" s="12" customFormat="1" ht="22.5">
      <c r="B612" s="148"/>
      <c r="D612" s="149" t="s">
        <v>266</v>
      </c>
      <c r="E612" s="150" t="s">
        <v>1</v>
      </c>
      <c r="F612" s="151" t="s">
        <v>946</v>
      </c>
      <c r="H612" s="152">
        <v>2</v>
      </c>
      <c r="I612" s="153"/>
      <c r="L612" s="148"/>
      <c r="M612" s="154"/>
      <c r="T612" s="155"/>
      <c r="AT612" s="150" t="s">
        <v>266</v>
      </c>
      <c r="AU612" s="150" t="s">
        <v>85</v>
      </c>
      <c r="AV612" s="12" t="s">
        <v>85</v>
      </c>
      <c r="AW612" s="12" t="s">
        <v>33</v>
      </c>
      <c r="AX612" s="12" t="s">
        <v>77</v>
      </c>
      <c r="AY612" s="150" t="s">
        <v>258</v>
      </c>
    </row>
    <row r="613" spans="2:65" s="12" customFormat="1" ht="22.5">
      <c r="B613" s="148"/>
      <c r="D613" s="149" t="s">
        <v>266</v>
      </c>
      <c r="E613" s="150" t="s">
        <v>1</v>
      </c>
      <c r="F613" s="151" t="s">
        <v>947</v>
      </c>
      <c r="H613" s="152">
        <v>2</v>
      </c>
      <c r="I613" s="153"/>
      <c r="L613" s="148"/>
      <c r="M613" s="154"/>
      <c r="T613" s="155"/>
      <c r="AT613" s="150" t="s">
        <v>266</v>
      </c>
      <c r="AU613" s="150" t="s">
        <v>85</v>
      </c>
      <c r="AV613" s="12" t="s">
        <v>85</v>
      </c>
      <c r="AW613" s="12" t="s">
        <v>33</v>
      </c>
      <c r="AX613" s="12" t="s">
        <v>77</v>
      </c>
      <c r="AY613" s="150" t="s">
        <v>258</v>
      </c>
    </row>
    <row r="614" spans="2:65" s="13" customFormat="1">
      <c r="B614" s="156"/>
      <c r="D614" s="149" t="s">
        <v>266</v>
      </c>
      <c r="E614" s="157" t="s">
        <v>1</v>
      </c>
      <c r="F614" s="158" t="s">
        <v>272</v>
      </c>
      <c r="H614" s="159">
        <v>6</v>
      </c>
      <c r="I614" s="160"/>
      <c r="L614" s="156"/>
      <c r="M614" s="161"/>
      <c r="T614" s="162"/>
      <c r="AT614" s="157" t="s">
        <v>266</v>
      </c>
      <c r="AU614" s="157" t="s">
        <v>85</v>
      </c>
      <c r="AV614" s="13" t="s">
        <v>88</v>
      </c>
      <c r="AW614" s="13" t="s">
        <v>33</v>
      </c>
      <c r="AX614" s="13" t="s">
        <v>8</v>
      </c>
      <c r="AY614" s="157" t="s">
        <v>258</v>
      </c>
    </row>
    <row r="615" spans="2:65" s="1" customFormat="1" ht="33" customHeight="1">
      <c r="B615" s="134"/>
      <c r="C615" s="135" t="s">
        <v>948</v>
      </c>
      <c r="D615" s="135" t="s">
        <v>260</v>
      </c>
      <c r="E615" s="136" t="s">
        <v>949</v>
      </c>
      <c r="F615" s="137" t="s">
        <v>950</v>
      </c>
      <c r="G615" s="138" t="s">
        <v>308</v>
      </c>
      <c r="H615" s="139">
        <v>71.391000000000005</v>
      </c>
      <c r="I615" s="140"/>
      <c r="J615" s="141">
        <f t="shared" ref="J615:J620" si="0">ROUND(I615*H615,0)</f>
        <v>0</v>
      </c>
      <c r="K615" s="137" t="s">
        <v>264</v>
      </c>
      <c r="L615" s="32"/>
      <c r="M615" s="142" t="s">
        <v>1</v>
      </c>
      <c r="N615" s="143" t="s">
        <v>42</v>
      </c>
      <c r="P615" s="144">
        <f t="shared" ref="P615:P620" si="1">O615*H615</f>
        <v>0</v>
      </c>
      <c r="Q615" s="144">
        <v>0</v>
      </c>
      <c r="R615" s="144">
        <f t="shared" ref="R615:R620" si="2">Q615*H615</f>
        <v>0</v>
      </c>
      <c r="S615" s="144">
        <v>0</v>
      </c>
      <c r="T615" s="145">
        <f t="shared" ref="T615:T620" si="3">S615*H615</f>
        <v>0</v>
      </c>
      <c r="AR615" s="146" t="s">
        <v>91</v>
      </c>
      <c r="AT615" s="146" t="s">
        <v>260</v>
      </c>
      <c r="AU615" s="146" t="s">
        <v>85</v>
      </c>
      <c r="AY615" s="17" t="s">
        <v>258</v>
      </c>
      <c r="BE615" s="147">
        <f t="shared" ref="BE615:BE620" si="4">IF(N615="základní",J615,0)</f>
        <v>0</v>
      </c>
      <c r="BF615" s="147">
        <f t="shared" ref="BF615:BF620" si="5">IF(N615="snížená",J615,0)</f>
        <v>0</v>
      </c>
      <c r="BG615" s="147">
        <f t="shared" ref="BG615:BG620" si="6">IF(N615="zákl. přenesená",J615,0)</f>
        <v>0</v>
      </c>
      <c r="BH615" s="147">
        <f t="shared" ref="BH615:BH620" si="7">IF(N615="sníž. přenesená",J615,0)</f>
        <v>0</v>
      </c>
      <c r="BI615" s="147">
        <f t="shared" ref="BI615:BI620" si="8">IF(N615="nulová",J615,0)</f>
        <v>0</v>
      </c>
      <c r="BJ615" s="17" t="s">
        <v>8</v>
      </c>
      <c r="BK615" s="147">
        <f t="shared" ref="BK615:BK620" si="9">ROUND(I615*H615,0)</f>
        <v>0</v>
      </c>
      <c r="BL615" s="17" t="s">
        <v>91</v>
      </c>
      <c r="BM615" s="146" t="s">
        <v>951</v>
      </c>
    </row>
    <row r="616" spans="2:65" s="1" customFormat="1" ht="24.2" customHeight="1">
      <c r="B616" s="134"/>
      <c r="C616" s="135" t="s">
        <v>952</v>
      </c>
      <c r="D616" s="135" t="s">
        <v>260</v>
      </c>
      <c r="E616" s="136" t="s">
        <v>953</v>
      </c>
      <c r="F616" s="137" t="s">
        <v>954</v>
      </c>
      <c r="G616" s="138" t="s">
        <v>308</v>
      </c>
      <c r="H616" s="139">
        <v>71.391000000000005</v>
      </c>
      <c r="I616" s="140"/>
      <c r="J616" s="141">
        <f t="shared" si="0"/>
        <v>0</v>
      </c>
      <c r="K616" s="137" t="s">
        <v>264</v>
      </c>
      <c r="L616" s="32"/>
      <c r="M616" s="142" t="s">
        <v>1</v>
      </c>
      <c r="N616" s="143" t="s">
        <v>42</v>
      </c>
      <c r="P616" s="144">
        <f t="shared" si="1"/>
        <v>0</v>
      </c>
      <c r="Q616" s="144">
        <v>0</v>
      </c>
      <c r="R616" s="144">
        <f t="shared" si="2"/>
        <v>0</v>
      </c>
      <c r="S616" s="144">
        <v>0</v>
      </c>
      <c r="T616" s="145">
        <f t="shared" si="3"/>
        <v>0</v>
      </c>
      <c r="AR616" s="146" t="s">
        <v>91</v>
      </c>
      <c r="AT616" s="146" t="s">
        <v>260</v>
      </c>
      <c r="AU616" s="146" t="s">
        <v>85</v>
      </c>
      <c r="AY616" s="17" t="s">
        <v>258</v>
      </c>
      <c r="BE616" s="147">
        <f t="shared" si="4"/>
        <v>0</v>
      </c>
      <c r="BF616" s="147">
        <f t="shared" si="5"/>
        <v>0</v>
      </c>
      <c r="BG616" s="147">
        <f t="shared" si="6"/>
        <v>0</v>
      </c>
      <c r="BH616" s="147">
        <f t="shared" si="7"/>
        <v>0</v>
      </c>
      <c r="BI616" s="147">
        <f t="shared" si="8"/>
        <v>0</v>
      </c>
      <c r="BJ616" s="17" t="s">
        <v>8</v>
      </c>
      <c r="BK616" s="147">
        <f t="shared" si="9"/>
        <v>0</v>
      </c>
      <c r="BL616" s="17" t="s">
        <v>91</v>
      </c>
      <c r="BM616" s="146" t="s">
        <v>955</v>
      </c>
    </row>
    <row r="617" spans="2:65" s="1" customFormat="1" ht="24.2" customHeight="1">
      <c r="B617" s="134"/>
      <c r="C617" s="135" t="s">
        <v>956</v>
      </c>
      <c r="D617" s="135" t="s">
        <v>260</v>
      </c>
      <c r="E617" s="136" t="s">
        <v>957</v>
      </c>
      <c r="F617" s="137" t="s">
        <v>958</v>
      </c>
      <c r="G617" s="138" t="s">
        <v>308</v>
      </c>
      <c r="H617" s="139">
        <v>71.391000000000005</v>
      </c>
      <c r="I617" s="140"/>
      <c r="J617" s="141">
        <f t="shared" si="0"/>
        <v>0</v>
      </c>
      <c r="K617" s="137" t="s">
        <v>264</v>
      </c>
      <c r="L617" s="32"/>
      <c r="M617" s="142" t="s">
        <v>1</v>
      </c>
      <c r="N617" s="143" t="s">
        <v>42</v>
      </c>
      <c r="P617" s="144">
        <f t="shared" si="1"/>
        <v>0</v>
      </c>
      <c r="Q617" s="144">
        <v>0</v>
      </c>
      <c r="R617" s="144">
        <f t="shared" si="2"/>
        <v>0</v>
      </c>
      <c r="S617" s="144">
        <v>0</v>
      </c>
      <c r="T617" s="145">
        <f t="shared" si="3"/>
        <v>0</v>
      </c>
      <c r="AR617" s="146" t="s">
        <v>91</v>
      </c>
      <c r="AT617" s="146" t="s">
        <v>260</v>
      </c>
      <c r="AU617" s="146" t="s">
        <v>85</v>
      </c>
      <c r="AY617" s="17" t="s">
        <v>258</v>
      </c>
      <c r="BE617" s="147">
        <f t="shared" si="4"/>
        <v>0</v>
      </c>
      <c r="BF617" s="147">
        <f t="shared" si="5"/>
        <v>0</v>
      </c>
      <c r="BG617" s="147">
        <f t="shared" si="6"/>
        <v>0</v>
      </c>
      <c r="BH617" s="147">
        <f t="shared" si="7"/>
        <v>0</v>
      </c>
      <c r="BI617" s="147">
        <f t="shared" si="8"/>
        <v>0</v>
      </c>
      <c r="BJ617" s="17" t="s">
        <v>8</v>
      </c>
      <c r="BK617" s="147">
        <f t="shared" si="9"/>
        <v>0</v>
      </c>
      <c r="BL617" s="17" t="s">
        <v>91</v>
      </c>
      <c r="BM617" s="146" t="s">
        <v>959</v>
      </c>
    </row>
    <row r="618" spans="2:65" s="1" customFormat="1" ht="33" customHeight="1">
      <c r="B618" s="134"/>
      <c r="C618" s="135" t="s">
        <v>960</v>
      </c>
      <c r="D618" s="135" t="s">
        <v>260</v>
      </c>
      <c r="E618" s="136" t="s">
        <v>961</v>
      </c>
      <c r="F618" s="137" t="s">
        <v>962</v>
      </c>
      <c r="G618" s="138" t="s">
        <v>308</v>
      </c>
      <c r="H618" s="139">
        <v>9.2669999999999995</v>
      </c>
      <c r="I618" s="140"/>
      <c r="J618" s="141">
        <f t="shared" si="0"/>
        <v>0</v>
      </c>
      <c r="K618" s="137" t="s">
        <v>264</v>
      </c>
      <c r="L618" s="32"/>
      <c r="M618" s="142" t="s">
        <v>1</v>
      </c>
      <c r="N618" s="143" t="s">
        <v>42</v>
      </c>
      <c r="P618" s="144">
        <f t="shared" si="1"/>
        <v>0</v>
      </c>
      <c r="Q618" s="144">
        <v>0</v>
      </c>
      <c r="R618" s="144">
        <f t="shared" si="2"/>
        <v>0</v>
      </c>
      <c r="S618" s="144">
        <v>0</v>
      </c>
      <c r="T618" s="145">
        <f t="shared" si="3"/>
        <v>0</v>
      </c>
      <c r="AR618" s="146" t="s">
        <v>91</v>
      </c>
      <c r="AT618" s="146" t="s">
        <v>260</v>
      </c>
      <c r="AU618" s="146" t="s">
        <v>85</v>
      </c>
      <c r="AY618" s="17" t="s">
        <v>258</v>
      </c>
      <c r="BE618" s="147">
        <f t="shared" si="4"/>
        <v>0</v>
      </c>
      <c r="BF618" s="147">
        <f t="shared" si="5"/>
        <v>0</v>
      </c>
      <c r="BG618" s="147">
        <f t="shared" si="6"/>
        <v>0</v>
      </c>
      <c r="BH618" s="147">
        <f t="shared" si="7"/>
        <v>0</v>
      </c>
      <c r="BI618" s="147">
        <f t="shared" si="8"/>
        <v>0</v>
      </c>
      <c r="BJ618" s="17" t="s">
        <v>8</v>
      </c>
      <c r="BK618" s="147">
        <f t="shared" si="9"/>
        <v>0</v>
      </c>
      <c r="BL618" s="17" t="s">
        <v>91</v>
      </c>
      <c r="BM618" s="146" t="s">
        <v>963</v>
      </c>
    </row>
    <row r="619" spans="2:65" s="1" customFormat="1" ht="37.9" customHeight="1">
      <c r="B619" s="134"/>
      <c r="C619" s="135" t="s">
        <v>964</v>
      </c>
      <c r="D619" s="135" t="s">
        <v>260</v>
      </c>
      <c r="E619" s="136" t="s">
        <v>965</v>
      </c>
      <c r="F619" s="137" t="s">
        <v>966</v>
      </c>
      <c r="G619" s="138" t="s">
        <v>308</v>
      </c>
      <c r="H619" s="139">
        <v>4.6719999999999997</v>
      </c>
      <c r="I619" s="140"/>
      <c r="J619" s="141">
        <f t="shared" si="0"/>
        <v>0</v>
      </c>
      <c r="K619" s="137" t="s">
        <v>264</v>
      </c>
      <c r="L619" s="32"/>
      <c r="M619" s="142" t="s">
        <v>1</v>
      </c>
      <c r="N619" s="143" t="s">
        <v>42</v>
      </c>
      <c r="P619" s="144">
        <f t="shared" si="1"/>
        <v>0</v>
      </c>
      <c r="Q619" s="144">
        <v>0</v>
      </c>
      <c r="R619" s="144">
        <f t="shared" si="2"/>
        <v>0</v>
      </c>
      <c r="S619" s="144">
        <v>0</v>
      </c>
      <c r="T619" s="145">
        <f t="shared" si="3"/>
        <v>0</v>
      </c>
      <c r="AR619" s="146" t="s">
        <v>91</v>
      </c>
      <c r="AT619" s="146" t="s">
        <v>260</v>
      </c>
      <c r="AU619" s="146" t="s">
        <v>85</v>
      </c>
      <c r="AY619" s="17" t="s">
        <v>258</v>
      </c>
      <c r="BE619" s="147">
        <f t="shared" si="4"/>
        <v>0</v>
      </c>
      <c r="BF619" s="147">
        <f t="shared" si="5"/>
        <v>0</v>
      </c>
      <c r="BG619" s="147">
        <f t="shared" si="6"/>
        <v>0</v>
      </c>
      <c r="BH619" s="147">
        <f t="shared" si="7"/>
        <v>0</v>
      </c>
      <c r="BI619" s="147">
        <f t="shared" si="8"/>
        <v>0</v>
      </c>
      <c r="BJ619" s="17" t="s">
        <v>8</v>
      </c>
      <c r="BK619" s="147">
        <f t="shared" si="9"/>
        <v>0</v>
      </c>
      <c r="BL619" s="17" t="s">
        <v>91</v>
      </c>
      <c r="BM619" s="146" t="s">
        <v>967</v>
      </c>
    </row>
    <row r="620" spans="2:65" s="1" customFormat="1" ht="44.25" customHeight="1">
      <c r="B620" s="134"/>
      <c r="C620" s="135" t="s">
        <v>968</v>
      </c>
      <c r="D620" s="135" t="s">
        <v>260</v>
      </c>
      <c r="E620" s="136" t="s">
        <v>969</v>
      </c>
      <c r="F620" s="137" t="s">
        <v>970</v>
      </c>
      <c r="G620" s="138" t="s">
        <v>308</v>
      </c>
      <c r="H620" s="139">
        <v>57.453000000000003</v>
      </c>
      <c r="I620" s="140"/>
      <c r="J620" s="141">
        <f t="shared" si="0"/>
        <v>0</v>
      </c>
      <c r="K620" s="137" t="s">
        <v>264</v>
      </c>
      <c r="L620" s="32"/>
      <c r="M620" s="142" t="s">
        <v>1</v>
      </c>
      <c r="N620" s="143" t="s">
        <v>42</v>
      </c>
      <c r="P620" s="144">
        <f t="shared" si="1"/>
        <v>0</v>
      </c>
      <c r="Q620" s="144">
        <v>0</v>
      </c>
      <c r="R620" s="144">
        <f t="shared" si="2"/>
        <v>0</v>
      </c>
      <c r="S620" s="144">
        <v>0</v>
      </c>
      <c r="T620" s="145">
        <f t="shared" si="3"/>
        <v>0</v>
      </c>
      <c r="AR620" s="146" t="s">
        <v>91</v>
      </c>
      <c r="AT620" s="146" t="s">
        <v>260</v>
      </c>
      <c r="AU620" s="146" t="s">
        <v>85</v>
      </c>
      <c r="AY620" s="17" t="s">
        <v>258</v>
      </c>
      <c r="BE620" s="147">
        <f t="shared" si="4"/>
        <v>0</v>
      </c>
      <c r="BF620" s="147">
        <f t="shared" si="5"/>
        <v>0</v>
      </c>
      <c r="BG620" s="147">
        <f t="shared" si="6"/>
        <v>0</v>
      </c>
      <c r="BH620" s="147">
        <f t="shared" si="7"/>
        <v>0</v>
      </c>
      <c r="BI620" s="147">
        <f t="shared" si="8"/>
        <v>0</v>
      </c>
      <c r="BJ620" s="17" t="s">
        <v>8</v>
      </c>
      <c r="BK620" s="147">
        <f t="shared" si="9"/>
        <v>0</v>
      </c>
      <c r="BL620" s="17" t="s">
        <v>91</v>
      </c>
      <c r="BM620" s="146" t="s">
        <v>971</v>
      </c>
    </row>
    <row r="621" spans="2:65" s="11" customFormat="1" ht="22.9" customHeight="1">
      <c r="B621" s="122"/>
      <c r="D621" s="123" t="s">
        <v>76</v>
      </c>
      <c r="E621" s="132" t="s">
        <v>972</v>
      </c>
      <c r="F621" s="132" t="s">
        <v>973</v>
      </c>
      <c r="I621" s="125"/>
      <c r="J621" s="133">
        <f>BK621</f>
        <v>0</v>
      </c>
      <c r="L621" s="122"/>
      <c r="M621" s="127"/>
      <c r="P621" s="128">
        <f>P622</f>
        <v>0</v>
      </c>
      <c r="R621" s="128">
        <f>R622</f>
        <v>0</v>
      </c>
      <c r="T621" s="129">
        <f>T622</f>
        <v>0</v>
      </c>
      <c r="AR621" s="123" t="s">
        <v>8</v>
      </c>
      <c r="AT621" s="130" t="s">
        <v>76</v>
      </c>
      <c r="AU621" s="130" t="s">
        <v>8</v>
      </c>
      <c r="AY621" s="123" t="s">
        <v>258</v>
      </c>
      <c r="BK621" s="131">
        <f>BK622</f>
        <v>0</v>
      </c>
    </row>
    <row r="622" spans="2:65" s="1" customFormat="1" ht="24.2" customHeight="1">
      <c r="B622" s="134"/>
      <c r="C622" s="135" t="s">
        <v>974</v>
      </c>
      <c r="D622" s="135" t="s">
        <v>260</v>
      </c>
      <c r="E622" s="136" t="s">
        <v>975</v>
      </c>
      <c r="F622" s="137" t="s">
        <v>976</v>
      </c>
      <c r="G622" s="138" t="s">
        <v>308</v>
      </c>
      <c r="H622" s="139">
        <v>144.923</v>
      </c>
      <c r="I622" s="140"/>
      <c r="J622" s="141">
        <f>ROUND(I622*H622,0)</f>
        <v>0</v>
      </c>
      <c r="K622" s="137" t="s">
        <v>264</v>
      </c>
      <c r="L622" s="32"/>
      <c r="M622" s="142" t="s">
        <v>1</v>
      </c>
      <c r="N622" s="143" t="s">
        <v>42</v>
      </c>
      <c r="P622" s="144">
        <f>O622*H622</f>
        <v>0</v>
      </c>
      <c r="Q622" s="144">
        <v>0</v>
      </c>
      <c r="R622" s="144">
        <f>Q622*H622</f>
        <v>0</v>
      </c>
      <c r="S622" s="144">
        <v>0</v>
      </c>
      <c r="T622" s="145">
        <f>S622*H622</f>
        <v>0</v>
      </c>
      <c r="AR622" s="146" t="s">
        <v>91</v>
      </c>
      <c r="AT622" s="146" t="s">
        <v>260</v>
      </c>
      <c r="AU622" s="146" t="s">
        <v>85</v>
      </c>
      <c r="AY622" s="17" t="s">
        <v>258</v>
      </c>
      <c r="BE622" s="147">
        <f>IF(N622="základní",J622,0)</f>
        <v>0</v>
      </c>
      <c r="BF622" s="147">
        <f>IF(N622="snížená",J622,0)</f>
        <v>0</v>
      </c>
      <c r="BG622" s="147">
        <f>IF(N622="zákl. přenesená",J622,0)</f>
        <v>0</v>
      </c>
      <c r="BH622" s="147">
        <f>IF(N622="sníž. přenesená",J622,0)</f>
        <v>0</v>
      </c>
      <c r="BI622" s="147">
        <f>IF(N622="nulová",J622,0)</f>
        <v>0</v>
      </c>
      <c r="BJ622" s="17" t="s">
        <v>8</v>
      </c>
      <c r="BK622" s="147">
        <f>ROUND(I622*H622,0)</f>
        <v>0</v>
      </c>
      <c r="BL622" s="17" t="s">
        <v>91</v>
      </c>
      <c r="BM622" s="146" t="s">
        <v>977</v>
      </c>
    </row>
    <row r="623" spans="2:65" s="11" customFormat="1" ht="25.9" customHeight="1">
      <c r="B623" s="122"/>
      <c r="D623" s="123" t="s">
        <v>76</v>
      </c>
      <c r="E623" s="124" t="s">
        <v>978</v>
      </c>
      <c r="F623" s="124" t="s">
        <v>979</v>
      </c>
      <c r="I623" s="125"/>
      <c r="J623" s="126">
        <f>BK623</f>
        <v>0</v>
      </c>
      <c r="L623" s="122"/>
      <c r="M623" s="127"/>
      <c r="P623" s="128">
        <f>P624+P634+P670+P813+P831+P956+P984+P1031+P1036+P1065+P1076+P1105+P1129+P1226</f>
        <v>0</v>
      </c>
      <c r="R623" s="128">
        <f>R624+R634+R670+R813+R831+R956+R984+R1031+R1036+R1065+R1076+R1105+R1129+R1226</f>
        <v>26.061903010383997</v>
      </c>
      <c r="T623" s="129">
        <f>T624+T634+T670+T813+T831+T956+T984+T1031+T1036+T1065+T1076+T1105+T1129+T1226</f>
        <v>15.466072959999998</v>
      </c>
      <c r="AR623" s="123" t="s">
        <v>85</v>
      </c>
      <c r="AT623" s="130" t="s">
        <v>76</v>
      </c>
      <c r="AU623" s="130" t="s">
        <v>77</v>
      </c>
      <c r="AY623" s="123" t="s">
        <v>258</v>
      </c>
      <c r="BK623" s="131">
        <f>BK624+BK634+BK670+BK813+BK831+BK956+BK984+BK1031+BK1036+BK1065+BK1076+BK1105+BK1129+BK1226</f>
        <v>0</v>
      </c>
    </row>
    <row r="624" spans="2:65" s="11" customFormat="1" ht="22.9" customHeight="1">
      <c r="B624" s="122"/>
      <c r="D624" s="123" t="s">
        <v>76</v>
      </c>
      <c r="E624" s="132" t="s">
        <v>980</v>
      </c>
      <c r="F624" s="132" t="s">
        <v>981</v>
      </c>
      <c r="I624" s="125"/>
      <c r="J624" s="133">
        <f>BK624</f>
        <v>0</v>
      </c>
      <c r="L624" s="122"/>
      <c r="M624" s="127"/>
      <c r="P624" s="128">
        <f>SUM(P625:P633)</f>
        <v>0</v>
      </c>
      <c r="R624" s="128">
        <f>SUM(R625:R633)</f>
        <v>0.56371213050000002</v>
      </c>
      <c r="T624" s="129">
        <f>SUM(T625:T633)</f>
        <v>0</v>
      </c>
      <c r="AR624" s="123" t="s">
        <v>85</v>
      </c>
      <c r="AT624" s="130" t="s">
        <v>76</v>
      </c>
      <c r="AU624" s="130" t="s">
        <v>8</v>
      </c>
      <c r="AY624" s="123" t="s">
        <v>258</v>
      </c>
      <c r="BK624" s="131">
        <f>SUM(BK625:BK633)</f>
        <v>0</v>
      </c>
    </row>
    <row r="625" spans="2:65" s="1" customFormat="1" ht="24.2" customHeight="1">
      <c r="B625" s="134"/>
      <c r="C625" s="135" t="s">
        <v>982</v>
      </c>
      <c r="D625" s="135" t="s">
        <v>260</v>
      </c>
      <c r="E625" s="136" t="s">
        <v>983</v>
      </c>
      <c r="F625" s="137" t="s">
        <v>984</v>
      </c>
      <c r="G625" s="138" t="s">
        <v>343</v>
      </c>
      <c r="H625" s="139">
        <v>88.554000000000002</v>
      </c>
      <c r="I625" s="140"/>
      <c r="J625" s="141">
        <f>ROUND(I625*H625,0)</f>
        <v>0</v>
      </c>
      <c r="K625" s="137" t="s">
        <v>264</v>
      </c>
      <c r="L625" s="32"/>
      <c r="M625" s="142" t="s">
        <v>1</v>
      </c>
      <c r="N625" s="143" t="s">
        <v>42</v>
      </c>
      <c r="P625" s="144">
        <f>O625*H625</f>
        <v>0</v>
      </c>
      <c r="Q625" s="144">
        <v>0</v>
      </c>
      <c r="R625" s="144">
        <f>Q625*H625</f>
        <v>0</v>
      </c>
      <c r="S625" s="144">
        <v>0</v>
      </c>
      <c r="T625" s="145">
        <f>S625*H625</f>
        <v>0</v>
      </c>
      <c r="AR625" s="146" t="s">
        <v>340</v>
      </c>
      <c r="AT625" s="146" t="s">
        <v>260</v>
      </c>
      <c r="AU625" s="146" t="s">
        <v>85</v>
      </c>
      <c r="AY625" s="17" t="s">
        <v>258</v>
      </c>
      <c r="BE625" s="147">
        <f>IF(N625="základní",J625,0)</f>
        <v>0</v>
      </c>
      <c r="BF625" s="147">
        <f>IF(N625="snížená",J625,0)</f>
        <v>0</v>
      </c>
      <c r="BG625" s="147">
        <f>IF(N625="zákl. přenesená",J625,0)</f>
        <v>0</v>
      </c>
      <c r="BH625" s="147">
        <f>IF(N625="sníž. přenesená",J625,0)</f>
        <v>0</v>
      </c>
      <c r="BI625" s="147">
        <f>IF(N625="nulová",J625,0)</f>
        <v>0</v>
      </c>
      <c r="BJ625" s="17" t="s">
        <v>8</v>
      </c>
      <c r="BK625" s="147">
        <f>ROUND(I625*H625,0)</f>
        <v>0</v>
      </c>
      <c r="BL625" s="17" t="s">
        <v>340</v>
      </c>
      <c r="BM625" s="146" t="s">
        <v>985</v>
      </c>
    </row>
    <row r="626" spans="2:65" s="12" customFormat="1">
      <c r="B626" s="148"/>
      <c r="D626" s="149" t="s">
        <v>266</v>
      </c>
      <c r="E626" s="150" t="s">
        <v>1</v>
      </c>
      <c r="F626" s="151" t="s">
        <v>139</v>
      </c>
      <c r="H626" s="152">
        <v>88.554000000000002</v>
      </c>
      <c r="I626" s="153"/>
      <c r="L626" s="148"/>
      <c r="M626" s="154"/>
      <c r="T626" s="155"/>
      <c r="AT626" s="150" t="s">
        <v>266</v>
      </c>
      <c r="AU626" s="150" t="s">
        <v>85</v>
      </c>
      <c r="AV626" s="12" t="s">
        <v>85</v>
      </c>
      <c r="AW626" s="12" t="s">
        <v>33</v>
      </c>
      <c r="AX626" s="12" t="s">
        <v>8</v>
      </c>
      <c r="AY626" s="150" t="s">
        <v>258</v>
      </c>
    </row>
    <row r="627" spans="2:65" s="1" customFormat="1" ht="16.5" customHeight="1">
      <c r="B627" s="134"/>
      <c r="C627" s="170" t="s">
        <v>986</v>
      </c>
      <c r="D627" s="170" t="s">
        <v>425</v>
      </c>
      <c r="E627" s="171" t="s">
        <v>987</v>
      </c>
      <c r="F627" s="172" t="s">
        <v>988</v>
      </c>
      <c r="G627" s="173" t="s">
        <v>308</v>
      </c>
      <c r="H627" s="174">
        <v>2.9000000000000001E-2</v>
      </c>
      <c r="I627" s="175"/>
      <c r="J627" s="176">
        <f>ROUND(I627*H627,0)</f>
        <v>0</v>
      </c>
      <c r="K627" s="172" t="s">
        <v>264</v>
      </c>
      <c r="L627" s="177"/>
      <c r="M627" s="178" t="s">
        <v>1</v>
      </c>
      <c r="N627" s="179" t="s">
        <v>42</v>
      </c>
      <c r="P627" s="144">
        <f>O627*H627</f>
        <v>0</v>
      </c>
      <c r="Q627" s="144">
        <v>1</v>
      </c>
      <c r="R627" s="144">
        <f>Q627*H627</f>
        <v>2.9000000000000001E-2</v>
      </c>
      <c r="S627" s="144">
        <v>0</v>
      </c>
      <c r="T627" s="145">
        <f>S627*H627</f>
        <v>0</v>
      </c>
      <c r="AR627" s="146" t="s">
        <v>448</v>
      </c>
      <c r="AT627" s="146" t="s">
        <v>425</v>
      </c>
      <c r="AU627" s="146" t="s">
        <v>85</v>
      </c>
      <c r="AY627" s="17" t="s">
        <v>258</v>
      </c>
      <c r="BE627" s="147">
        <f>IF(N627="základní",J627,0)</f>
        <v>0</v>
      </c>
      <c r="BF627" s="147">
        <f>IF(N627="snížená",J627,0)</f>
        <v>0</v>
      </c>
      <c r="BG627" s="147">
        <f>IF(N627="zákl. přenesená",J627,0)</f>
        <v>0</v>
      </c>
      <c r="BH627" s="147">
        <f>IF(N627="sníž. přenesená",J627,0)</f>
        <v>0</v>
      </c>
      <c r="BI627" s="147">
        <f>IF(N627="nulová",J627,0)</f>
        <v>0</v>
      </c>
      <c r="BJ627" s="17" t="s">
        <v>8</v>
      </c>
      <c r="BK627" s="147">
        <f>ROUND(I627*H627,0)</f>
        <v>0</v>
      </c>
      <c r="BL627" s="17" t="s">
        <v>340</v>
      </c>
      <c r="BM627" s="146" t="s">
        <v>989</v>
      </c>
    </row>
    <row r="628" spans="2:65" s="12" customFormat="1">
      <c r="B628" s="148"/>
      <c r="D628" s="149" t="s">
        <v>266</v>
      </c>
      <c r="E628" s="150" t="s">
        <v>1</v>
      </c>
      <c r="F628" s="151" t="s">
        <v>990</v>
      </c>
      <c r="H628" s="152">
        <v>2.9000000000000001E-2</v>
      </c>
      <c r="I628" s="153"/>
      <c r="L628" s="148"/>
      <c r="M628" s="154"/>
      <c r="T628" s="155"/>
      <c r="AT628" s="150" t="s">
        <v>266</v>
      </c>
      <c r="AU628" s="150" t="s">
        <v>85</v>
      </c>
      <c r="AV628" s="12" t="s">
        <v>85</v>
      </c>
      <c r="AW628" s="12" t="s">
        <v>33</v>
      </c>
      <c r="AX628" s="12" t="s">
        <v>8</v>
      </c>
      <c r="AY628" s="150" t="s">
        <v>258</v>
      </c>
    </row>
    <row r="629" spans="2:65" s="1" customFormat="1" ht="24.2" customHeight="1">
      <c r="B629" s="134"/>
      <c r="C629" s="135" t="s">
        <v>991</v>
      </c>
      <c r="D629" s="135" t="s">
        <v>260</v>
      </c>
      <c r="E629" s="136" t="s">
        <v>992</v>
      </c>
      <c r="F629" s="137" t="s">
        <v>993</v>
      </c>
      <c r="G629" s="138" t="s">
        <v>343</v>
      </c>
      <c r="H629" s="139">
        <v>88.554000000000002</v>
      </c>
      <c r="I629" s="140"/>
      <c r="J629" s="141">
        <f>ROUND(I629*H629,0)</f>
        <v>0</v>
      </c>
      <c r="K629" s="137" t="s">
        <v>264</v>
      </c>
      <c r="L629" s="32"/>
      <c r="M629" s="142" t="s">
        <v>1</v>
      </c>
      <c r="N629" s="143" t="s">
        <v>42</v>
      </c>
      <c r="P629" s="144">
        <f>O629*H629</f>
        <v>0</v>
      </c>
      <c r="Q629" s="144">
        <v>3.9825E-4</v>
      </c>
      <c r="R629" s="144">
        <f>Q629*H629</f>
        <v>3.52666305E-2</v>
      </c>
      <c r="S629" s="144">
        <v>0</v>
      </c>
      <c r="T629" s="145">
        <f>S629*H629</f>
        <v>0</v>
      </c>
      <c r="AR629" s="146" t="s">
        <v>340</v>
      </c>
      <c r="AT629" s="146" t="s">
        <v>260</v>
      </c>
      <c r="AU629" s="146" t="s">
        <v>85</v>
      </c>
      <c r="AY629" s="17" t="s">
        <v>258</v>
      </c>
      <c r="BE629" s="147">
        <f>IF(N629="základní",J629,0)</f>
        <v>0</v>
      </c>
      <c r="BF629" s="147">
        <f>IF(N629="snížená",J629,0)</f>
        <v>0</v>
      </c>
      <c r="BG629" s="147">
        <f>IF(N629="zákl. přenesená",J629,0)</f>
        <v>0</v>
      </c>
      <c r="BH629" s="147">
        <f>IF(N629="sníž. přenesená",J629,0)</f>
        <v>0</v>
      </c>
      <c r="BI629" s="147">
        <f>IF(N629="nulová",J629,0)</f>
        <v>0</v>
      </c>
      <c r="BJ629" s="17" t="s">
        <v>8</v>
      </c>
      <c r="BK629" s="147">
        <f>ROUND(I629*H629,0)</f>
        <v>0</v>
      </c>
      <c r="BL629" s="17" t="s">
        <v>340</v>
      </c>
      <c r="BM629" s="146" t="s">
        <v>994</v>
      </c>
    </row>
    <row r="630" spans="2:65" s="12" customFormat="1">
      <c r="B630" s="148"/>
      <c r="D630" s="149" t="s">
        <v>266</v>
      </c>
      <c r="E630" s="150" t="s">
        <v>1</v>
      </c>
      <c r="F630" s="151" t="s">
        <v>139</v>
      </c>
      <c r="H630" s="152">
        <v>88.554000000000002</v>
      </c>
      <c r="I630" s="153"/>
      <c r="L630" s="148"/>
      <c r="M630" s="154"/>
      <c r="T630" s="155"/>
      <c r="AT630" s="150" t="s">
        <v>266</v>
      </c>
      <c r="AU630" s="150" t="s">
        <v>85</v>
      </c>
      <c r="AV630" s="12" t="s">
        <v>85</v>
      </c>
      <c r="AW630" s="12" t="s">
        <v>33</v>
      </c>
      <c r="AX630" s="12" t="s">
        <v>8</v>
      </c>
      <c r="AY630" s="150" t="s">
        <v>258</v>
      </c>
    </row>
    <row r="631" spans="2:65" s="1" customFormat="1" ht="55.5" customHeight="1">
      <c r="B631" s="134"/>
      <c r="C631" s="170" t="s">
        <v>995</v>
      </c>
      <c r="D631" s="170" t="s">
        <v>425</v>
      </c>
      <c r="E631" s="171" t="s">
        <v>996</v>
      </c>
      <c r="F631" s="172" t="s">
        <v>997</v>
      </c>
      <c r="G631" s="173" t="s">
        <v>343</v>
      </c>
      <c r="H631" s="174">
        <v>106.265</v>
      </c>
      <c r="I631" s="175"/>
      <c r="J631" s="176">
        <f>ROUND(I631*H631,0)</f>
        <v>0</v>
      </c>
      <c r="K631" s="172" t="s">
        <v>264</v>
      </c>
      <c r="L631" s="177"/>
      <c r="M631" s="178" t="s">
        <v>1</v>
      </c>
      <c r="N631" s="179" t="s">
        <v>42</v>
      </c>
      <c r="P631" s="144">
        <f>O631*H631</f>
        <v>0</v>
      </c>
      <c r="Q631" s="144">
        <v>4.7000000000000002E-3</v>
      </c>
      <c r="R631" s="144">
        <f>Q631*H631</f>
        <v>0.49944550000000004</v>
      </c>
      <c r="S631" s="144">
        <v>0</v>
      </c>
      <c r="T631" s="145">
        <f>S631*H631</f>
        <v>0</v>
      </c>
      <c r="AR631" s="146" t="s">
        <v>448</v>
      </c>
      <c r="AT631" s="146" t="s">
        <v>425</v>
      </c>
      <c r="AU631" s="146" t="s">
        <v>85</v>
      </c>
      <c r="AY631" s="17" t="s">
        <v>258</v>
      </c>
      <c r="BE631" s="147">
        <f>IF(N631="základní",J631,0)</f>
        <v>0</v>
      </c>
      <c r="BF631" s="147">
        <f>IF(N631="snížená",J631,0)</f>
        <v>0</v>
      </c>
      <c r="BG631" s="147">
        <f>IF(N631="zákl. přenesená",J631,0)</f>
        <v>0</v>
      </c>
      <c r="BH631" s="147">
        <f>IF(N631="sníž. přenesená",J631,0)</f>
        <v>0</v>
      </c>
      <c r="BI631" s="147">
        <f>IF(N631="nulová",J631,0)</f>
        <v>0</v>
      </c>
      <c r="BJ631" s="17" t="s">
        <v>8</v>
      </c>
      <c r="BK631" s="147">
        <f>ROUND(I631*H631,0)</f>
        <v>0</v>
      </c>
      <c r="BL631" s="17" t="s">
        <v>340</v>
      </c>
      <c r="BM631" s="146" t="s">
        <v>998</v>
      </c>
    </row>
    <row r="632" spans="2:65" s="12" customFormat="1">
      <c r="B632" s="148"/>
      <c r="D632" s="149" t="s">
        <v>266</v>
      </c>
      <c r="E632" s="150" t="s">
        <v>1</v>
      </c>
      <c r="F632" s="151" t="s">
        <v>999</v>
      </c>
      <c r="H632" s="152">
        <v>106.265</v>
      </c>
      <c r="I632" s="153"/>
      <c r="L632" s="148"/>
      <c r="M632" s="154"/>
      <c r="T632" s="155"/>
      <c r="AT632" s="150" t="s">
        <v>266</v>
      </c>
      <c r="AU632" s="150" t="s">
        <v>85</v>
      </c>
      <c r="AV632" s="12" t="s">
        <v>85</v>
      </c>
      <c r="AW632" s="12" t="s">
        <v>33</v>
      </c>
      <c r="AX632" s="12" t="s">
        <v>8</v>
      </c>
      <c r="AY632" s="150" t="s">
        <v>258</v>
      </c>
    </row>
    <row r="633" spans="2:65" s="1" customFormat="1" ht="33" customHeight="1">
      <c r="B633" s="134"/>
      <c r="C633" s="135" t="s">
        <v>1000</v>
      </c>
      <c r="D633" s="135" t="s">
        <v>260</v>
      </c>
      <c r="E633" s="136" t="s">
        <v>1001</v>
      </c>
      <c r="F633" s="137" t="s">
        <v>1002</v>
      </c>
      <c r="G633" s="138" t="s">
        <v>308</v>
      </c>
      <c r="H633" s="139">
        <v>0.56399999999999995</v>
      </c>
      <c r="I633" s="140"/>
      <c r="J633" s="141">
        <f>ROUND(I633*H633,0)</f>
        <v>0</v>
      </c>
      <c r="K633" s="137" t="s">
        <v>264</v>
      </c>
      <c r="L633" s="32"/>
      <c r="M633" s="142" t="s">
        <v>1</v>
      </c>
      <c r="N633" s="143" t="s">
        <v>42</v>
      </c>
      <c r="P633" s="144">
        <f>O633*H633</f>
        <v>0</v>
      </c>
      <c r="Q633" s="144">
        <v>0</v>
      </c>
      <c r="R633" s="144">
        <f>Q633*H633</f>
        <v>0</v>
      </c>
      <c r="S633" s="144">
        <v>0</v>
      </c>
      <c r="T633" s="145">
        <f>S633*H633</f>
        <v>0</v>
      </c>
      <c r="AR633" s="146" t="s">
        <v>340</v>
      </c>
      <c r="AT633" s="146" t="s">
        <v>260</v>
      </c>
      <c r="AU633" s="146" t="s">
        <v>85</v>
      </c>
      <c r="AY633" s="17" t="s">
        <v>258</v>
      </c>
      <c r="BE633" s="147">
        <f>IF(N633="základní",J633,0)</f>
        <v>0</v>
      </c>
      <c r="BF633" s="147">
        <f>IF(N633="snížená",J633,0)</f>
        <v>0</v>
      </c>
      <c r="BG633" s="147">
        <f>IF(N633="zákl. přenesená",J633,0)</f>
        <v>0</v>
      </c>
      <c r="BH633" s="147">
        <f>IF(N633="sníž. přenesená",J633,0)</f>
        <v>0</v>
      </c>
      <c r="BI633" s="147">
        <f>IF(N633="nulová",J633,0)</f>
        <v>0</v>
      </c>
      <c r="BJ633" s="17" t="s">
        <v>8</v>
      </c>
      <c r="BK633" s="147">
        <f>ROUND(I633*H633,0)</f>
        <v>0</v>
      </c>
      <c r="BL633" s="17" t="s">
        <v>340</v>
      </c>
      <c r="BM633" s="146" t="s">
        <v>1003</v>
      </c>
    </row>
    <row r="634" spans="2:65" s="11" customFormat="1" ht="22.9" customHeight="1">
      <c r="B634" s="122"/>
      <c r="D634" s="123" t="s">
        <v>76</v>
      </c>
      <c r="E634" s="132" t="s">
        <v>1004</v>
      </c>
      <c r="F634" s="132" t="s">
        <v>1005</v>
      </c>
      <c r="I634" s="125"/>
      <c r="J634" s="133">
        <f>BK634</f>
        <v>0</v>
      </c>
      <c r="L634" s="122"/>
      <c r="M634" s="127"/>
      <c r="P634" s="128">
        <f>SUM(P635:P669)</f>
        <v>0</v>
      </c>
      <c r="R634" s="128">
        <f>SUM(R635:R669)</f>
        <v>2.2818391770000002</v>
      </c>
      <c r="T634" s="129">
        <f>SUM(T635:T669)</f>
        <v>0</v>
      </c>
      <c r="AR634" s="123" t="s">
        <v>85</v>
      </c>
      <c r="AT634" s="130" t="s">
        <v>76</v>
      </c>
      <c r="AU634" s="130" t="s">
        <v>8</v>
      </c>
      <c r="AY634" s="123" t="s">
        <v>258</v>
      </c>
      <c r="BK634" s="131">
        <f>SUM(BK635:BK669)</f>
        <v>0</v>
      </c>
    </row>
    <row r="635" spans="2:65" s="1" customFormat="1" ht="24.2" customHeight="1">
      <c r="B635" s="134"/>
      <c r="C635" s="135" t="s">
        <v>1006</v>
      </c>
      <c r="D635" s="135" t="s">
        <v>260</v>
      </c>
      <c r="E635" s="136" t="s">
        <v>1007</v>
      </c>
      <c r="F635" s="137" t="s">
        <v>1008</v>
      </c>
      <c r="G635" s="138" t="s">
        <v>343</v>
      </c>
      <c r="H635" s="139">
        <v>88.23</v>
      </c>
      <c r="I635" s="140"/>
      <c r="J635" s="141">
        <f>ROUND(I635*H635,0)</f>
        <v>0</v>
      </c>
      <c r="K635" s="137" t="s">
        <v>264</v>
      </c>
      <c r="L635" s="32"/>
      <c r="M635" s="142" t="s">
        <v>1</v>
      </c>
      <c r="N635" s="143" t="s">
        <v>42</v>
      </c>
      <c r="P635" s="144">
        <f>O635*H635</f>
        <v>0</v>
      </c>
      <c r="Q635" s="144">
        <v>0</v>
      </c>
      <c r="R635" s="144">
        <f>Q635*H635</f>
        <v>0</v>
      </c>
      <c r="S635" s="144">
        <v>0</v>
      </c>
      <c r="T635" s="145">
        <f>S635*H635</f>
        <v>0</v>
      </c>
      <c r="AR635" s="146" t="s">
        <v>340</v>
      </c>
      <c r="AT635" s="146" t="s">
        <v>260</v>
      </c>
      <c r="AU635" s="146" t="s">
        <v>85</v>
      </c>
      <c r="AY635" s="17" t="s">
        <v>258</v>
      </c>
      <c r="BE635" s="147">
        <f>IF(N635="základní",J635,0)</f>
        <v>0</v>
      </c>
      <c r="BF635" s="147">
        <f>IF(N635="snížená",J635,0)</f>
        <v>0</v>
      </c>
      <c r="BG635" s="147">
        <f>IF(N635="zákl. přenesená",J635,0)</f>
        <v>0</v>
      </c>
      <c r="BH635" s="147">
        <f>IF(N635="sníž. přenesená",J635,0)</f>
        <v>0</v>
      </c>
      <c r="BI635" s="147">
        <f>IF(N635="nulová",J635,0)</f>
        <v>0</v>
      </c>
      <c r="BJ635" s="17" t="s">
        <v>8</v>
      </c>
      <c r="BK635" s="147">
        <f>ROUND(I635*H635,0)</f>
        <v>0</v>
      </c>
      <c r="BL635" s="17" t="s">
        <v>340</v>
      </c>
      <c r="BM635" s="146" t="s">
        <v>1009</v>
      </c>
    </row>
    <row r="636" spans="2:65" s="12" customFormat="1">
      <c r="B636" s="148"/>
      <c r="D636" s="149" t="s">
        <v>266</v>
      </c>
      <c r="E636" s="150" t="s">
        <v>1</v>
      </c>
      <c r="F636" s="151" t="s">
        <v>149</v>
      </c>
      <c r="H636" s="152">
        <v>88.23</v>
      </c>
      <c r="I636" s="153"/>
      <c r="L636" s="148"/>
      <c r="M636" s="154"/>
      <c r="T636" s="155"/>
      <c r="AT636" s="150" t="s">
        <v>266</v>
      </c>
      <c r="AU636" s="150" t="s">
        <v>85</v>
      </c>
      <c r="AV636" s="12" t="s">
        <v>85</v>
      </c>
      <c r="AW636" s="12" t="s">
        <v>33</v>
      </c>
      <c r="AX636" s="12" t="s">
        <v>8</v>
      </c>
      <c r="AY636" s="150" t="s">
        <v>258</v>
      </c>
    </row>
    <row r="637" spans="2:65" s="1" customFormat="1" ht="37.9" customHeight="1">
      <c r="B637" s="134"/>
      <c r="C637" s="170" t="s">
        <v>1010</v>
      </c>
      <c r="D637" s="170" t="s">
        <v>425</v>
      </c>
      <c r="E637" s="171" t="s">
        <v>1011</v>
      </c>
      <c r="F637" s="172" t="s">
        <v>1012</v>
      </c>
      <c r="G637" s="173" t="s">
        <v>343</v>
      </c>
      <c r="H637" s="174">
        <v>92.641999999999996</v>
      </c>
      <c r="I637" s="175"/>
      <c r="J637" s="176">
        <f>ROUND(I637*H637,0)</f>
        <v>0</v>
      </c>
      <c r="K637" s="172" t="s">
        <v>264</v>
      </c>
      <c r="L637" s="177"/>
      <c r="M637" s="178" t="s">
        <v>1</v>
      </c>
      <c r="N637" s="179" t="s">
        <v>42</v>
      </c>
      <c r="P637" s="144">
        <f>O637*H637</f>
        <v>0</v>
      </c>
      <c r="Q637" s="144">
        <v>4.8000000000000001E-4</v>
      </c>
      <c r="R637" s="144">
        <f>Q637*H637</f>
        <v>4.446816E-2</v>
      </c>
      <c r="S637" s="144">
        <v>0</v>
      </c>
      <c r="T637" s="145">
        <f>S637*H637</f>
        <v>0</v>
      </c>
      <c r="AR637" s="146" t="s">
        <v>448</v>
      </c>
      <c r="AT637" s="146" t="s">
        <v>425</v>
      </c>
      <c r="AU637" s="146" t="s">
        <v>85</v>
      </c>
      <c r="AY637" s="17" t="s">
        <v>258</v>
      </c>
      <c r="BE637" s="147">
        <f>IF(N637="základní",J637,0)</f>
        <v>0</v>
      </c>
      <c r="BF637" s="147">
        <f>IF(N637="snížená",J637,0)</f>
        <v>0</v>
      </c>
      <c r="BG637" s="147">
        <f>IF(N637="zákl. přenesená",J637,0)</f>
        <v>0</v>
      </c>
      <c r="BH637" s="147">
        <f>IF(N637="sníž. přenesená",J637,0)</f>
        <v>0</v>
      </c>
      <c r="BI637" s="147">
        <f>IF(N637="nulová",J637,0)</f>
        <v>0</v>
      </c>
      <c r="BJ637" s="17" t="s">
        <v>8</v>
      </c>
      <c r="BK637" s="147">
        <f>ROUND(I637*H637,0)</f>
        <v>0</v>
      </c>
      <c r="BL637" s="17" t="s">
        <v>340</v>
      </c>
      <c r="BM637" s="146" t="s">
        <v>1013</v>
      </c>
    </row>
    <row r="638" spans="2:65" s="12" customFormat="1">
      <c r="B638" s="148"/>
      <c r="D638" s="149" t="s">
        <v>266</v>
      </c>
      <c r="E638" s="150" t="s">
        <v>1</v>
      </c>
      <c r="F638" s="151" t="s">
        <v>1014</v>
      </c>
      <c r="H638" s="152">
        <v>92.641999999999996</v>
      </c>
      <c r="I638" s="153"/>
      <c r="L638" s="148"/>
      <c r="M638" s="154"/>
      <c r="T638" s="155"/>
      <c r="AT638" s="150" t="s">
        <v>266</v>
      </c>
      <c r="AU638" s="150" t="s">
        <v>85</v>
      </c>
      <c r="AV638" s="12" t="s">
        <v>85</v>
      </c>
      <c r="AW638" s="12" t="s">
        <v>33</v>
      </c>
      <c r="AX638" s="12" t="s">
        <v>8</v>
      </c>
      <c r="AY638" s="150" t="s">
        <v>258</v>
      </c>
    </row>
    <row r="639" spans="2:65" s="1" customFormat="1" ht="33" customHeight="1">
      <c r="B639" s="134"/>
      <c r="C639" s="135" t="s">
        <v>1015</v>
      </c>
      <c r="D639" s="135" t="s">
        <v>260</v>
      </c>
      <c r="E639" s="136" t="s">
        <v>1016</v>
      </c>
      <c r="F639" s="137" t="s">
        <v>1017</v>
      </c>
      <c r="G639" s="138" t="s">
        <v>343</v>
      </c>
      <c r="H639" s="139">
        <v>112.19</v>
      </c>
      <c r="I639" s="140"/>
      <c r="J639" s="141">
        <f>ROUND(I639*H639,0)</f>
        <v>0</v>
      </c>
      <c r="K639" s="137" t="s">
        <v>264</v>
      </c>
      <c r="L639" s="32"/>
      <c r="M639" s="142" t="s">
        <v>1</v>
      </c>
      <c r="N639" s="143" t="s">
        <v>42</v>
      </c>
      <c r="P639" s="144">
        <f>O639*H639</f>
        <v>0</v>
      </c>
      <c r="Q639" s="144">
        <v>0</v>
      </c>
      <c r="R639" s="144">
        <f>Q639*H639</f>
        <v>0</v>
      </c>
      <c r="S639" s="144">
        <v>0</v>
      </c>
      <c r="T639" s="145">
        <f>S639*H639</f>
        <v>0</v>
      </c>
      <c r="AR639" s="146" t="s">
        <v>340</v>
      </c>
      <c r="AT639" s="146" t="s">
        <v>260</v>
      </c>
      <c r="AU639" s="146" t="s">
        <v>85</v>
      </c>
      <c r="AY639" s="17" t="s">
        <v>258</v>
      </c>
      <c r="BE639" s="147">
        <f>IF(N639="základní",J639,0)</f>
        <v>0</v>
      </c>
      <c r="BF639" s="147">
        <f>IF(N639="snížená",J639,0)</f>
        <v>0</v>
      </c>
      <c r="BG639" s="147">
        <f>IF(N639="zákl. přenesená",J639,0)</f>
        <v>0</v>
      </c>
      <c r="BH639" s="147">
        <f>IF(N639="sníž. přenesená",J639,0)</f>
        <v>0</v>
      </c>
      <c r="BI639" s="147">
        <f>IF(N639="nulová",J639,0)</f>
        <v>0</v>
      </c>
      <c r="BJ639" s="17" t="s">
        <v>8</v>
      </c>
      <c r="BK639" s="147">
        <f>ROUND(I639*H639,0)</f>
        <v>0</v>
      </c>
      <c r="BL639" s="17" t="s">
        <v>340</v>
      </c>
      <c r="BM639" s="146" t="s">
        <v>1018</v>
      </c>
    </row>
    <row r="640" spans="2:65" s="12" customFormat="1">
      <c r="B640" s="148"/>
      <c r="D640" s="149" t="s">
        <v>266</v>
      </c>
      <c r="E640" s="150" t="s">
        <v>1</v>
      </c>
      <c r="F640" s="151" t="s">
        <v>149</v>
      </c>
      <c r="H640" s="152">
        <v>88.23</v>
      </c>
      <c r="I640" s="153"/>
      <c r="L640" s="148"/>
      <c r="M640" s="154"/>
      <c r="T640" s="155"/>
      <c r="AT640" s="150" t="s">
        <v>266</v>
      </c>
      <c r="AU640" s="150" t="s">
        <v>85</v>
      </c>
      <c r="AV640" s="12" t="s">
        <v>85</v>
      </c>
      <c r="AW640" s="12" t="s">
        <v>33</v>
      </c>
      <c r="AX640" s="12" t="s">
        <v>77</v>
      </c>
      <c r="AY640" s="150" t="s">
        <v>258</v>
      </c>
    </row>
    <row r="641" spans="2:65" s="12" customFormat="1">
      <c r="B641" s="148"/>
      <c r="D641" s="149" t="s">
        <v>266</v>
      </c>
      <c r="E641" s="150" t="s">
        <v>1</v>
      </c>
      <c r="F641" s="151" t="s">
        <v>151</v>
      </c>
      <c r="H641" s="152">
        <v>23.96</v>
      </c>
      <c r="I641" s="153"/>
      <c r="L641" s="148"/>
      <c r="M641" s="154"/>
      <c r="T641" s="155"/>
      <c r="AT641" s="150" t="s">
        <v>266</v>
      </c>
      <c r="AU641" s="150" t="s">
        <v>85</v>
      </c>
      <c r="AV641" s="12" t="s">
        <v>85</v>
      </c>
      <c r="AW641" s="12" t="s">
        <v>33</v>
      </c>
      <c r="AX641" s="12" t="s">
        <v>77</v>
      </c>
      <c r="AY641" s="150" t="s">
        <v>258</v>
      </c>
    </row>
    <row r="642" spans="2:65" s="13" customFormat="1">
      <c r="B642" s="156"/>
      <c r="D642" s="149" t="s">
        <v>266</v>
      </c>
      <c r="E642" s="157" t="s">
        <v>1</v>
      </c>
      <c r="F642" s="158" t="s">
        <v>272</v>
      </c>
      <c r="H642" s="159">
        <v>112.19</v>
      </c>
      <c r="I642" s="160"/>
      <c r="L642" s="156"/>
      <c r="M642" s="161"/>
      <c r="T642" s="162"/>
      <c r="AT642" s="157" t="s">
        <v>266</v>
      </c>
      <c r="AU642" s="157" t="s">
        <v>85</v>
      </c>
      <c r="AV642" s="13" t="s">
        <v>88</v>
      </c>
      <c r="AW642" s="13" t="s">
        <v>33</v>
      </c>
      <c r="AX642" s="13" t="s">
        <v>8</v>
      </c>
      <c r="AY642" s="157" t="s">
        <v>258</v>
      </c>
    </row>
    <row r="643" spans="2:65" s="1" customFormat="1" ht="24.2" customHeight="1">
      <c r="B643" s="134"/>
      <c r="C643" s="170" t="s">
        <v>1019</v>
      </c>
      <c r="D643" s="170" t="s">
        <v>425</v>
      </c>
      <c r="E643" s="171" t="s">
        <v>1020</v>
      </c>
      <c r="F643" s="172" t="s">
        <v>1021</v>
      </c>
      <c r="G643" s="173" t="s">
        <v>343</v>
      </c>
      <c r="H643" s="174">
        <v>117.8</v>
      </c>
      <c r="I643" s="175"/>
      <c r="J643" s="176">
        <f>ROUND(I643*H643,0)</f>
        <v>0</v>
      </c>
      <c r="K643" s="172" t="s">
        <v>264</v>
      </c>
      <c r="L643" s="177"/>
      <c r="M643" s="178" t="s">
        <v>1</v>
      </c>
      <c r="N643" s="179" t="s">
        <v>42</v>
      </c>
      <c r="P643" s="144">
        <f>O643*H643</f>
        <v>0</v>
      </c>
      <c r="Q643" s="144">
        <v>3.5000000000000001E-3</v>
      </c>
      <c r="R643" s="144">
        <f>Q643*H643</f>
        <v>0.4123</v>
      </c>
      <c r="S643" s="144">
        <v>0</v>
      </c>
      <c r="T643" s="145">
        <f>S643*H643</f>
        <v>0</v>
      </c>
      <c r="AR643" s="146" t="s">
        <v>448</v>
      </c>
      <c r="AT643" s="146" t="s">
        <v>425</v>
      </c>
      <c r="AU643" s="146" t="s">
        <v>85</v>
      </c>
      <c r="AY643" s="17" t="s">
        <v>258</v>
      </c>
      <c r="BE643" s="147">
        <f>IF(N643="základní",J643,0)</f>
        <v>0</v>
      </c>
      <c r="BF643" s="147">
        <f>IF(N643="snížená",J643,0)</f>
        <v>0</v>
      </c>
      <c r="BG643" s="147">
        <f>IF(N643="zákl. přenesená",J643,0)</f>
        <v>0</v>
      </c>
      <c r="BH643" s="147">
        <f>IF(N643="sníž. přenesená",J643,0)</f>
        <v>0</v>
      </c>
      <c r="BI643" s="147">
        <f>IF(N643="nulová",J643,0)</f>
        <v>0</v>
      </c>
      <c r="BJ643" s="17" t="s">
        <v>8</v>
      </c>
      <c r="BK643" s="147">
        <f>ROUND(I643*H643,0)</f>
        <v>0</v>
      </c>
      <c r="BL643" s="17" t="s">
        <v>340</v>
      </c>
      <c r="BM643" s="146" t="s">
        <v>1022</v>
      </c>
    </row>
    <row r="644" spans="2:65" s="12" customFormat="1">
      <c r="B644" s="148"/>
      <c r="D644" s="149" t="s">
        <v>266</v>
      </c>
      <c r="E644" s="150" t="s">
        <v>1</v>
      </c>
      <c r="F644" s="151" t="s">
        <v>1014</v>
      </c>
      <c r="H644" s="152">
        <v>92.641999999999996</v>
      </c>
      <c r="I644" s="153"/>
      <c r="L644" s="148"/>
      <c r="M644" s="154"/>
      <c r="T644" s="155"/>
      <c r="AT644" s="150" t="s">
        <v>266</v>
      </c>
      <c r="AU644" s="150" t="s">
        <v>85</v>
      </c>
      <c r="AV644" s="12" t="s">
        <v>85</v>
      </c>
      <c r="AW644" s="12" t="s">
        <v>33</v>
      </c>
      <c r="AX644" s="12" t="s">
        <v>77</v>
      </c>
      <c r="AY644" s="150" t="s">
        <v>258</v>
      </c>
    </row>
    <row r="645" spans="2:65" s="12" customFormat="1">
      <c r="B645" s="148"/>
      <c r="D645" s="149" t="s">
        <v>266</v>
      </c>
      <c r="E645" s="150" t="s">
        <v>1</v>
      </c>
      <c r="F645" s="151" t="s">
        <v>1023</v>
      </c>
      <c r="H645" s="152">
        <v>25.158000000000001</v>
      </c>
      <c r="I645" s="153"/>
      <c r="L645" s="148"/>
      <c r="M645" s="154"/>
      <c r="T645" s="155"/>
      <c r="AT645" s="150" t="s">
        <v>266</v>
      </c>
      <c r="AU645" s="150" t="s">
        <v>85</v>
      </c>
      <c r="AV645" s="12" t="s">
        <v>85</v>
      </c>
      <c r="AW645" s="12" t="s">
        <v>33</v>
      </c>
      <c r="AX645" s="12" t="s">
        <v>77</v>
      </c>
      <c r="AY645" s="150" t="s">
        <v>258</v>
      </c>
    </row>
    <row r="646" spans="2:65" s="13" customFormat="1">
      <c r="B646" s="156"/>
      <c r="D646" s="149" t="s">
        <v>266</v>
      </c>
      <c r="E646" s="157" t="s">
        <v>1</v>
      </c>
      <c r="F646" s="158" t="s">
        <v>272</v>
      </c>
      <c r="H646" s="159">
        <v>117.8</v>
      </c>
      <c r="I646" s="160"/>
      <c r="L646" s="156"/>
      <c r="M646" s="161"/>
      <c r="T646" s="162"/>
      <c r="AT646" s="157" t="s">
        <v>266</v>
      </c>
      <c r="AU646" s="157" t="s">
        <v>85</v>
      </c>
      <c r="AV646" s="13" t="s">
        <v>88</v>
      </c>
      <c r="AW646" s="13" t="s">
        <v>33</v>
      </c>
      <c r="AX646" s="13" t="s">
        <v>8</v>
      </c>
      <c r="AY646" s="157" t="s">
        <v>258</v>
      </c>
    </row>
    <row r="647" spans="2:65" s="1" customFormat="1" ht="33" customHeight="1">
      <c r="B647" s="134"/>
      <c r="C647" s="135" t="s">
        <v>1024</v>
      </c>
      <c r="D647" s="135" t="s">
        <v>260</v>
      </c>
      <c r="E647" s="136" t="s">
        <v>1025</v>
      </c>
      <c r="F647" s="137" t="s">
        <v>1026</v>
      </c>
      <c r="G647" s="138" t="s">
        <v>343</v>
      </c>
      <c r="H647" s="139">
        <v>219.63399999999999</v>
      </c>
      <c r="I647" s="140"/>
      <c r="J647" s="141">
        <f>ROUND(I647*H647,0)</f>
        <v>0</v>
      </c>
      <c r="K647" s="137" t="s">
        <v>264</v>
      </c>
      <c r="L647" s="32"/>
      <c r="M647" s="142" t="s">
        <v>1</v>
      </c>
      <c r="N647" s="143" t="s">
        <v>42</v>
      </c>
      <c r="P647" s="144">
        <f>O647*H647</f>
        <v>0</v>
      </c>
      <c r="Q647" s="144">
        <v>0</v>
      </c>
      <c r="R647" s="144">
        <f>Q647*H647</f>
        <v>0</v>
      </c>
      <c r="S647" s="144">
        <v>0</v>
      </c>
      <c r="T647" s="145">
        <f>S647*H647</f>
        <v>0</v>
      </c>
      <c r="AR647" s="146" t="s">
        <v>340</v>
      </c>
      <c r="AT647" s="146" t="s">
        <v>260</v>
      </c>
      <c r="AU647" s="146" t="s">
        <v>85</v>
      </c>
      <c r="AY647" s="17" t="s">
        <v>258</v>
      </c>
      <c r="BE647" s="147">
        <f>IF(N647="základní",J647,0)</f>
        <v>0</v>
      </c>
      <c r="BF647" s="147">
        <f>IF(N647="snížená",J647,0)</f>
        <v>0</v>
      </c>
      <c r="BG647" s="147">
        <f>IF(N647="zákl. přenesená",J647,0)</f>
        <v>0</v>
      </c>
      <c r="BH647" s="147">
        <f>IF(N647="sníž. přenesená",J647,0)</f>
        <v>0</v>
      </c>
      <c r="BI647" s="147">
        <f>IF(N647="nulová",J647,0)</f>
        <v>0</v>
      </c>
      <c r="BJ647" s="17" t="s">
        <v>8</v>
      </c>
      <c r="BK647" s="147">
        <f>ROUND(I647*H647,0)</f>
        <v>0</v>
      </c>
      <c r="BL647" s="17" t="s">
        <v>340</v>
      </c>
      <c r="BM647" s="146" t="s">
        <v>1027</v>
      </c>
    </row>
    <row r="648" spans="2:65" s="12" customFormat="1">
      <c r="B648" s="148"/>
      <c r="D648" s="149" t="s">
        <v>266</v>
      </c>
      <c r="E648" s="150" t="s">
        <v>1</v>
      </c>
      <c r="F648" s="151" t="s">
        <v>165</v>
      </c>
      <c r="H648" s="152">
        <v>200.524</v>
      </c>
      <c r="I648" s="153"/>
      <c r="L648" s="148"/>
      <c r="M648" s="154"/>
      <c r="T648" s="155"/>
      <c r="AT648" s="150" t="s">
        <v>266</v>
      </c>
      <c r="AU648" s="150" t="s">
        <v>85</v>
      </c>
      <c r="AV648" s="12" t="s">
        <v>85</v>
      </c>
      <c r="AW648" s="12" t="s">
        <v>33</v>
      </c>
      <c r="AX648" s="12" t="s">
        <v>77</v>
      </c>
      <c r="AY648" s="150" t="s">
        <v>258</v>
      </c>
    </row>
    <row r="649" spans="2:65" s="12" customFormat="1">
      <c r="B649" s="148"/>
      <c r="D649" s="149" t="s">
        <v>266</v>
      </c>
      <c r="E649" s="150" t="s">
        <v>1</v>
      </c>
      <c r="F649" s="151" t="s">
        <v>153</v>
      </c>
      <c r="H649" s="152">
        <v>19.11</v>
      </c>
      <c r="I649" s="153"/>
      <c r="L649" s="148"/>
      <c r="M649" s="154"/>
      <c r="T649" s="155"/>
      <c r="AT649" s="150" t="s">
        <v>266</v>
      </c>
      <c r="AU649" s="150" t="s">
        <v>85</v>
      </c>
      <c r="AV649" s="12" t="s">
        <v>85</v>
      </c>
      <c r="AW649" s="12" t="s">
        <v>33</v>
      </c>
      <c r="AX649" s="12" t="s">
        <v>77</v>
      </c>
      <c r="AY649" s="150" t="s">
        <v>258</v>
      </c>
    </row>
    <row r="650" spans="2:65" s="13" customFormat="1">
      <c r="B650" s="156"/>
      <c r="D650" s="149" t="s">
        <v>266</v>
      </c>
      <c r="E650" s="157" t="s">
        <v>1</v>
      </c>
      <c r="F650" s="158" t="s">
        <v>272</v>
      </c>
      <c r="H650" s="159">
        <v>219.63399999999999</v>
      </c>
      <c r="I650" s="160"/>
      <c r="L650" s="156"/>
      <c r="M650" s="161"/>
      <c r="T650" s="162"/>
      <c r="AT650" s="157" t="s">
        <v>266</v>
      </c>
      <c r="AU650" s="157" t="s">
        <v>85</v>
      </c>
      <c r="AV650" s="13" t="s">
        <v>88</v>
      </c>
      <c r="AW650" s="13" t="s">
        <v>33</v>
      </c>
      <c r="AX650" s="13" t="s">
        <v>8</v>
      </c>
      <c r="AY650" s="157" t="s">
        <v>258</v>
      </c>
    </row>
    <row r="651" spans="2:65" s="1" customFormat="1" ht="24.2" customHeight="1">
      <c r="B651" s="134"/>
      <c r="C651" s="170" t="s">
        <v>1028</v>
      </c>
      <c r="D651" s="170" t="s">
        <v>425</v>
      </c>
      <c r="E651" s="171" t="s">
        <v>1020</v>
      </c>
      <c r="F651" s="172" t="s">
        <v>1021</v>
      </c>
      <c r="G651" s="173" t="s">
        <v>343</v>
      </c>
      <c r="H651" s="174">
        <v>230.61600000000001</v>
      </c>
      <c r="I651" s="175"/>
      <c r="J651" s="176">
        <f>ROUND(I651*H651,0)</f>
        <v>0</v>
      </c>
      <c r="K651" s="172" t="s">
        <v>264</v>
      </c>
      <c r="L651" s="177"/>
      <c r="M651" s="178" t="s">
        <v>1</v>
      </c>
      <c r="N651" s="179" t="s">
        <v>42</v>
      </c>
      <c r="P651" s="144">
        <f>O651*H651</f>
        <v>0</v>
      </c>
      <c r="Q651" s="144">
        <v>3.5000000000000001E-3</v>
      </c>
      <c r="R651" s="144">
        <f>Q651*H651</f>
        <v>0.8071560000000001</v>
      </c>
      <c r="S651" s="144">
        <v>0</v>
      </c>
      <c r="T651" s="145">
        <f>S651*H651</f>
        <v>0</v>
      </c>
      <c r="AR651" s="146" t="s">
        <v>448</v>
      </c>
      <c r="AT651" s="146" t="s">
        <v>425</v>
      </c>
      <c r="AU651" s="146" t="s">
        <v>85</v>
      </c>
      <c r="AY651" s="17" t="s">
        <v>258</v>
      </c>
      <c r="BE651" s="147">
        <f>IF(N651="základní",J651,0)</f>
        <v>0</v>
      </c>
      <c r="BF651" s="147">
        <f>IF(N651="snížená",J651,0)</f>
        <v>0</v>
      </c>
      <c r="BG651" s="147">
        <f>IF(N651="zákl. přenesená",J651,0)</f>
        <v>0</v>
      </c>
      <c r="BH651" s="147">
        <f>IF(N651="sníž. přenesená",J651,0)</f>
        <v>0</v>
      </c>
      <c r="BI651" s="147">
        <f>IF(N651="nulová",J651,0)</f>
        <v>0</v>
      </c>
      <c r="BJ651" s="17" t="s">
        <v>8</v>
      </c>
      <c r="BK651" s="147">
        <f>ROUND(I651*H651,0)</f>
        <v>0</v>
      </c>
      <c r="BL651" s="17" t="s">
        <v>340</v>
      </c>
      <c r="BM651" s="146" t="s">
        <v>1029</v>
      </c>
    </row>
    <row r="652" spans="2:65" s="12" customFormat="1">
      <c r="B652" s="148"/>
      <c r="D652" s="149" t="s">
        <v>266</v>
      </c>
      <c r="E652" s="150" t="s">
        <v>1</v>
      </c>
      <c r="F652" s="151" t="s">
        <v>1030</v>
      </c>
      <c r="H652" s="152">
        <v>210.55</v>
      </c>
      <c r="I652" s="153"/>
      <c r="L652" s="148"/>
      <c r="M652" s="154"/>
      <c r="T652" s="155"/>
      <c r="AT652" s="150" t="s">
        <v>266</v>
      </c>
      <c r="AU652" s="150" t="s">
        <v>85</v>
      </c>
      <c r="AV652" s="12" t="s">
        <v>85</v>
      </c>
      <c r="AW652" s="12" t="s">
        <v>33</v>
      </c>
      <c r="AX652" s="12" t="s">
        <v>77</v>
      </c>
      <c r="AY652" s="150" t="s">
        <v>258</v>
      </c>
    </row>
    <row r="653" spans="2:65" s="12" customFormat="1">
      <c r="B653" s="148"/>
      <c r="D653" s="149" t="s">
        <v>266</v>
      </c>
      <c r="E653" s="150" t="s">
        <v>1</v>
      </c>
      <c r="F653" s="151" t="s">
        <v>1031</v>
      </c>
      <c r="H653" s="152">
        <v>20.065999999999999</v>
      </c>
      <c r="I653" s="153"/>
      <c r="L653" s="148"/>
      <c r="M653" s="154"/>
      <c r="T653" s="155"/>
      <c r="AT653" s="150" t="s">
        <v>266</v>
      </c>
      <c r="AU653" s="150" t="s">
        <v>85</v>
      </c>
      <c r="AV653" s="12" t="s">
        <v>85</v>
      </c>
      <c r="AW653" s="12" t="s">
        <v>33</v>
      </c>
      <c r="AX653" s="12" t="s">
        <v>77</v>
      </c>
      <c r="AY653" s="150" t="s">
        <v>258</v>
      </c>
    </row>
    <row r="654" spans="2:65" s="13" customFormat="1">
      <c r="B654" s="156"/>
      <c r="D654" s="149" t="s">
        <v>266</v>
      </c>
      <c r="E654" s="157" t="s">
        <v>1</v>
      </c>
      <c r="F654" s="158" t="s">
        <v>272</v>
      </c>
      <c r="H654" s="159">
        <v>230.61600000000001</v>
      </c>
      <c r="I654" s="160"/>
      <c r="L654" s="156"/>
      <c r="M654" s="161"/>
      <c r="T654" s="162"/>
      <c r="AT654" s="157" t="s">
        <v>266</v>
      </c>
      <c r="AU654" s="157" t="s">
        <v>85</v>
      </c>
      <c r="AV654" s="13" t="s">
        <v>88</v>
      </c>
      <c r="AW654" s="13" t="s">
        <v>33</v>
      </c>
      <c r="AX654" s="13" t="s">
        <v>8</v>
      </c>
      <c r="AY654" s="157" t="s">
        <v>258</v>
      </c>
    </row>
    <row r="655" spans="2:65" s="1" customFormat="1" ht="24.2" customHeight="1">
      <c r="B655" s="134"/>
      <c r="C655" s="170" t="s">
        <v>1032</v>
      </c>
      <c r="D655" s="170" t="s">
        <v>425</v>
      </c>
      <c r="E655" s="171" t="s">
        <v>1033</v>
      </c>
      <c r="F655" s="172" t="s">
        <v>1034</v>
      </c>
      <c r="G655" s="173" t="s">
        <v>343</v>
      </c>
      <c r="H655" s="174">
        <v>230.61600000000001</v>
      </c>
      <c r="I655" s="175"/>
      <c r="J655" s="176">
        <f>ROUND(I655*H655,0)</f>
        <v>0</v>
      </c>
      <c r="K655" s="172" t="s">
        <v>264</v>
      </c>
      <c r="L655" s="177"/>
      <c r="M655" s="178" t="s">
        <v>1</v>
      </c>
      <c r="N655" s="179" t="s">
        <v>42</v>
      </c>
      <c r="P655" s="144">
        <f>O655*H655</f>
        <v>0</v>
      </c>
      <c r="Q655" s="144">
        <v>4.1999999999999997E-3</v>
      </c>
      <c r="R655" s="144">
        <f>Q655*H655</f>
        <v>0.96858719999999998</v>
      </c>
      <c r="S655" s="144">
        <v>0</v>
      </c>
      <c r="T655" s="145">
        <f>S655*H655</f>
        <v>0</v>
      </c>
      <c r="AR655" s="146" t="s">
        <v>448</v>
      </c>
      <c r="AT655" s="146" t="s">
        <v>425</v>
      </c>
      <c r="AU655" s="146" t="s">
        <v>85</v>
      </c>
      <c r="AY655" s="17" t="s">
        <v>258</v>
      </c>
      <c r="BE655" s="147">
        <f>IF(N655="základní",J655,0)</f>
        <v>0</v>
      </c>
      <c r="BF655" s="147">
        <f>IF(N655="snížená",J655,0)</f>
        <v>0</v>
      </c>
      <c r="BG655" s="147">
        <f>IF(N655="zákl. přenesená",J655,0)</f>
        <v>0</v>
      </c>
      <c r="BH655" s="147">
        <f>IF(N655="sníž. přenesená",J655,0)</f>
        <v>0</v>
      </c>
      <c r="BI655" s="147">
        <f>IF(N655="nulová",J655,0)</f>
        <v>0</v>
      </c>
      <c r="BJ655" s="17" t="s">
        <v>8</v>
      </c>
      <c r="BK655" s="147">
        <f>ROUND(I655*H655,0)</f>
        <v>0</v>
      </c>
      <c r="BL655" s="17" t="s">
        <v>340</v>
      </c>
      <c r="BM655" s="146" t="s">
        <v>1035</v>
      </c>
    </row>
    <row r="656" spans="2:65" s="12" customFormat="1">
      <c r="B656" s="148"/>
      <c r="D656" s="149" t="s">
        <v>266</v>
      </c>
      <c r="E656" s="150" t="s">
        <v>1</v>
      </c>
      <c r="F656" s="151" t="s">
        <v>1030</v>
      </c>
      <c r="H656" s="152">
        <v>210.55</v>
      </c>
      <c r="I656" s="153"/>
      <c r="L656" s="148"/>
      <c r="M656" s="154"/>
      <c r="T656" s="155"/>
      <c r="AT656" s="150" t="s">
        <v>266</v>
      </c>
      <c r="AU656" s="150" t="s">
        <v>85</v>
      </c>
      <c r="AV656" s="12" t="s">
        <v>85</v>
      </c>
      <c r="AW656" s="12" t="s">
        <v>33</v>
      </c>
      <c r="AX656" s="12" t="s">
        <v>77</v>
      </c>
      <c r="AY656" s="150" t="s">
        <v>258</v>
      </c>
    </row>
    <row r="657" spans="2:65" s="12" customFormat="1">
      <c r="B657" s="148"/>
      <c r="D657" s="149" t="s">
        <v>266</v>
      </c>
      <c r="E657" s="150" t="s">
        <v>1</v>
      </c>
      <c r="F657" s="151" t="s">
        <v>1031</v>
      </c>
      <c r="H657" s="152">
        <v>20.065999999999999</v>
      </c>
      <c r="I657" s="153"/>
      <c r="L657" s="148"/>
      <c r="M657" s="154"/>
      <c r="T657" s="155"/>
      <c r="AT657" s="150" t="s">
        <v>266</v>
      </c>
      <c r="AU657" s="150" t="s">
        <v>85</v>
      </c>
      <c r="AV657" s="12" t="s">
        <v>85</v>
      </c>
      <c r="AW657" s="12" t="s">
        <v>33</v>
      </c>
      <c r="AX657" s="12" t="s">
        <v>77</v>
      </c>
      <c r="AY657" s="150" t="s">
        <v>258</v>
      </c>
    </row>
    <row r="658" spans="2:65" s="13" customFormat="1">
      <c r="B658" s="156"/>
      <c r="D658" s="149" t="s">
        <v>266</v>
      </c>
      <c r="E658" s="157" t="s">
        <v>1</v>
      </c>
      <c r="F658" s="158" t="s">
        <v>272</v>
      </c>
      <c r="H658" s="159">
        <v>230.61600000000001</v>
      </c>
      <c r="I658" s="160"/>
      <c r="L658" s="156"/>
      <c r="M658" s="161"/>
      <c r="T658" s="162"/>
      <c r="AT658" s="157" t="s">
        <v>266</v>
      </c>
      <c r="AU658" s="157" t="s">
        <v>85</v>
      </c>
      <c r="AV658" s="13" t="s">
        <v>88</v>
      </c>
      <c r="AW658" s="13" t="s">
        <v>33</v>
      </c>
      <c r="AX658" s="13" t="s">
        <v>8</v>
      </c>
      <c r="AY658" s="157" t="s">
        <v>258</v>
      </c>
    </row>
    <row r="659" spans="2:65" s="1" customFormat="1" ht="24.2" customHeight="1">
      <c r="B659" s="134"/>
      <c r="C659" s="135" t="s">
        <v>1036</v>
      </c>
      <c r="D659" s="135" t="s">
        <v>260</v>
      </c>
      <c r="E659" s="136" t="s">
        <v>1037</v>
      </c>
      <c r="F659" s="137" t="s">
        <v>1038</v>
      </c>
      <c r="G659" s="138" t="s">
        <v>343</v>
      </c>
      <c r="H659" s="139">
        <v>243.59399999999999</v>
      </c>
      <c r="I659" s="140"/>
      <c r="J659" s="141">
        <f>ROUND(I659*H659,0)</f>
        <v>0</v>
      </c>
      <c r="K659" s="137" t="s">
        <v>264</v>
      </c>
      <c r="L659" s="32"/>
      <c r="M659" s="142" t="s">
        <v>1</v>
      </c>
      <c r="N659" s="143" t="s">
        <v>42</v>
      </c>
      <c r="P659" s="144">
        <f>O659*H659</f>
        <v>0</v>
      </c>
      <c r="Q659" s="144">
        <v>1.0499999999999999E-5</v>
      </c>
      <c r="R659" s="144">
        <f>Q659*H659</f>
        <v>2.5577369999999996E-3</v>
      </c>
      <c r="S659" s="144">
        <v>0</v>
      </c>
      <c r="T659" s="145">
        <f>S659*H659</f>
        <v>0</v>
      </c>
      <c r="AR659" s="146" t="s">
        <v>340</v>
      </c>
      <c r="AT659" s="146" t="s">
        <v>260</v>
      </c>
      <c r="AU659" s="146" t="s">
        <v>85</v>
      </c>
      <c r="AY659" s="17" t="s">
        <v>258</v>
      </c>
      <c r="BE659" s="147">
        <f>IF(N659="základní",J659,0)</f>
        <v>0</v>
      </c>
      <c r="BF659" s="147">
        <f>IF(N659="snížená",J659,0)</f>
        <v>0</v>
      </c>
      <c r="BG659" s="147">
        <f>IF(N659="zákl. přenesená",J659,0)</f>
        <v>0</v>
      </c>
      <c r="BH659" s="147">
        <f>IF(N659="sníž. přenesená",J659,0)</f>
        <v>0</v>
      </c>
      <c r="BI659" s="147">
        <f>IF(N659="nulová",J659,0)</f>
        <v>0</v>
      </c>
      <c r="BJ659" s="17" t="s">
        <v>8</v>
      </c>
      <c r="BK659" s="147">
        <f>ROUND(I659*H659,0)</f>
        <v>0</v>
      </c>
      <c r="BL659" s="17" t="s">
        <v>340</v>
      </c>
      <c r="BM659" s="146" t="s">
        <v>1039</v>
      </c>
    </row>
    <row r="660" spans="2:65" s="12" customFormat="1">
      <c r="B660" s="148"/>
      <c r="D660" s="149" t="s">
        <v>266</v>
      </c>
      <c r="E660" s="150" t="s">
        <v>1</v>
      </c>
      <c r="F660" s="151" t="s">
        <v>165</v>
      </c>
      <c r="H660" s="152">
        <v>200.524</v>
      </c>
      <c r="I660" s="153"/>
      <c r="L660" s="148"/>
      <c r="M660" s="154"/>
      <c r="T660" s="155"/>
      <c r="AT660" s="150" t="s">
        <v>266</v>
      </c>
      <c r="AU660" s="150" t="s">
        <v>85</v>
      </c>
      <c r="AV660" s="12" t="s">
        <v>85</v>
      </c>
      <c r="AW660" s="12" t="s">
        <v>33</v>
      </c>
      <c r="AX660" s="12" t="s">
        <v>77</v>
      </c>
      <c r="AY660" s="150" t="s">
        <v>258</v>
      </c>
    </row>
    <row r="661" spans="2:65" s="12" customFormat="1">
      <c r="B661" s="148"/>
      <c r="D661" s="149" t="s">
        <v>266</v>
      </c>
      <c r="E661" s="150" t="s">
        <v>1</v>
      </c>
      <c r="F661" s="151" t="s">
        <v>153</v>
      </c>
      <c r="H661" s="152">
        <v>19.11</v>
      </c>
      <c r="I661" s="153"/>
      <c r="L661" s="148"/>
      <c r="M661" s="154"/>
      <c r="T661" s="155"/>
      <c r="AT661" s="150" t="s">
        <v>266</v>
      </c>
      <c r="AU661" s="150" t="s">
        <v>85</v>
      </c>
      <c r="AV661" s="12" t="s">
        <v>85</v>
      </c>
      <c r="AW661" s="12" t="s">
        <v>33</v>
      </c>
      <c r="AX661" s="12" t="s">
        <v>77</v>
      </c>
      <c r="AY661" s="150" t="s">
        <v>258</v>
      </c>
    </row>
    <row r="662" spans="2:65" s="12" customFormat="1">
      <c r="B662" s="148"/>
      <c r="D662" s="149" t="s">
        <v>266</v>
      </c>
      <c r="E662" s="150" t="s">
        <v>1</v>
      </c>
      <c r="F662" s="151" t="s">
        <v>151</v>
      </c>
      <c r="H662" s="152">
        <v>23.96</v>
      </c>
      <c r="I662" s="153"/>
      <c r="L662" s="148"/>
      <c r="M662" s="154"/>
      <c r="T662" s="155"/>
      <c r="AT662" s="150" t="s">
        <v>266</v>
      </c>
      <c r="AU662" s="150" t="s">
        <v>85</v>
      </c>
      <c r="AV662" s="12" t="s">
        <v>85</v>
      </c>
      <c r="AW662" s="12" t="s">
        <v>33</v>
      </c>
      <c r="AX662" s="12" t="s">
        <v>77</v>
      </c>
      <c r="AY662" s="150" t="s">
        <v>258</v>
      </c>
    </row>
    <row r="663" spans="2:65" s="13" customFormat="1">
      <c r="B663" s="156"/>
      <c r="D663" s="149" t="s">
        <v>266</v>
      </c>
      <c r="E663" s="157" t="s">
        <v>1</v>
      </c>
      <c r="F663" s="158" t="s">
        <v>272</v>
      </c>
      <c r="H663" s="159">
        <v>243.59399999999999</v>
      </c>
      <c r="I663" s="160"/>
      <c r="L663" s="156"/>
      <c r="M663" s="161"/>
      <c r="T663" s="162"/>
      <c r="AT663" s="157" t="s">
        <v>266</v>
      </c>
      <c r="AU663" s="157" t="s">
        <v>85</v>
      </c>
      <c r="AV663" s="13" t="s">
        <v>88</v>
      </c>
      <c r="AW663" s="13" t="s">
        <v>33</v>
      </c>
      <c r="AX663" s="13" t="s">
        <v>8</v>
      </c>
      <c r="AY663" s="157" t="s">
        <v>258</v>
      </c>
    </row>
    <row r="664" spans="2:65" s="1" customFormat="1" ht="24.2" customHeight="1">
      <c r="B664" s="134"/>
      <c r="C664" s="170" t="s">
        <v>1040</v>
      </c>
      <c r="D664" s="170" t="s">
        <v>425</v>
      </c>
      <c r="E664" s="171" t="s">
        <v>1041</v>
      </c>
      <c r="F664" s="172" t="s">
        <v>1042</v>
      </c>
      <c r="G664" s="173" t="s">
        <v>343</v>
      </c>
      <c r="H664" s="174">
        <v>292.31299999999999</v>
      </c>
      <c r="I664" s="175"/>
      <c r="J664" s="176">
        <f>ROUND(I664*H664,0)</f>
        <v>0</v>
      </c>
      <c r="K664" s="172" t="s">
        <v>264</v>
      </c>
      <c r="L664" s="177"/>
      <c r="M664" s="178" t="s">
        <v>1</v>
      </c>
      <c r="N664" s="179" t="s">
        <v>42</v>
      </c>
      <c r="P664" s="144">
        <f>O664*H664</f>
        <v>0</v>
      </c>
      <c r="Q664" s="144">
        <v>1.6000000000000001E-4</v>
      </c>
      <c r="R664" s="144">
        <f>Q664*H664</f>
        <v>4.6770079999999999E-2</v>
      </c>
      <c r="S664" s="144">
        <v>0</v>
      </c>
      <c r="T664" s="145">
        <f>S664*H664</f>
        <v>0</v>
      </c>
      <c r="AR664" s="146" t="s">
        <v>448</v>
      </c>
      <c r="AT664" s="146" t="s">
        <v>425</v>
      </c>
      <c r="AU664" s="146" t="s">
        <v>85</v>
      </c>
      <c r="AY664" s="17" t="s">
        <v>258</v>
      </c>
      <c r="BE664" s="147">
        <f>IF(N664="základní",J664,0)</f>
        <v>0</v>
      </c>
      <c r="BF664" s="147">
        <f>IF(N664="snížená",J664,0)</f>
        <v>0</v>
      </c>
      <c r="BG664" s="147">
        <f>IF(N664="zákl. přenesená",J664,0)</f>
        <v>0</v>
      </c>
      <c r="BH664" s="147">
        <f>IF(N664="sníž. přenesená",J664,0)</f>
        <v>0</v>
      </c>
      <c r="BI664" s="147">
        <f>IF(N664="nulová",J664,0)</f>
        <v>0</v>
      </c>
      <c r="BJ664" s="17" t="s">
        <v>8</v>
      </c>
      <c r="BK664" s="147">
        <f>ROUND(I664*H664,0)</f>
        <v>0</v>
      </c>
      <c r="BL664" s="17" t="s">
        <v>340</v>
      </c>
      <c r="BM664" s="146" t="s">
        <v>1043</v>
      </c>
    </row>
    <row r="665" spans="2:65" s="12" customFormat="1">
      <c r="B665" s="148"/>
      <c r="D665" s="149" t="s">
        <v>266</v>
      </c>
      <c r="E665" s="150" t="s">
        <v>1</v>
      </c>
      <c r="F665" s="151" t="s">
        <v>1044</v>
      </c>
      <c r="H665" s="152">
        <v>240.62899999999999</v>
      </c>
      <c r="I665" s="153"/>
      <c r="L665" s="148"/>
      <c r="M665" s="154"/>
      <c r="T665" s="155"/>
      <c r="AT665" s="150" t="s">
        <v>266</v>
      </c>
      <c r="AU665" s="150" t="s">
        <v>85</v>
      </c>
      <c r="AV665" s="12" t="s">
        <v>85</v>
      </c>
      <c r="AW665" s="12" t="s">
        <v>33</v>
      </c>
      <c r="AX665" s="12" t="s">
        <v>77</v>
      </c>
      <c r="AY665" s="150" t="s">
        <v>258</v>
      </c>
    </row>
    <row r="666" spans="2:65" s="12" customFormat="1">
      <c r="B666" s="148"/>
      <c r="D666" s="149" t="s">
        <v>266</v>
      </c>
      <c r="E666" s="150" t="s">
        <v>1</v>
      </c>
      <c r="F666" s="151" t="s">
        <v>1045</v>
      </c>
      <c r="H666" s="152">
        <v>22.931999999999999</v>
      </c>
      <c r="I666" s="153"/>
      <c r="L666" s="148"/>
      <c r="M666" s="154"/>
      <c r="T666" s="155"/>
      <c r="AT666" s="150" t="s">
        <v>266</v>
      </c>
      <c r="AU666" s="150" t="s">
        <v>85</v>
      </c>
      <c r="AV666" s="12" t="s">
        <v>85</v>
      </c>
      <c r="AW666" s="12" t="s">
        <v>33</v>
      </c>
      <c r="AX666" s="12" t="s">
        <v>77</v>
      </c>
      <c r="AY666" s="150" t="s">
        <v>258</v>
      </c>
    </row>
    <row r="667" spans="2:65" s="12" customFormat="1">
      <c r="B667" s="148"/>
      <c r="D667" s="149" t="s">
        <v>266</v>
      </c>
      <c r="E667" s="150" t="s">
        <v>1</v>
      </c>
      <c r="F667" s="151" t="s">
        <v>1046</v>
      </c>
      <c r="H667" s="152">
        <v>28.751999999999999</v>
      </c>
      <c r="I667" s="153"/>
      <c r="L667" s="148"/>
      <c r="M667" s="154"/>
      <c r="T667" s="155"/>
      <c r="AT667" s="150" t="s">
        <v>266</v>
      </c>
      <c r="AU667" s="150" t="s">
        <v>85</v>
      </c>
      <c r="AV667" s="12" t="s">
        <v>85</v>
      </c>
      <c r="AW667" s="12" t="s">
        <v>33</v>
      </c>
      <c r="AX667" s="12" t="s">
        <v>77</v>
      </c>
      <c r="AY667" s="150" t="s">
        <v>258</v>
      </c>
    </row>
    <row r="668" spans="2:65" s="13" customFormat="1">
      <c r="B668" s="156"/>
      <c r="D668" s="149" t="s">
        <v>266</v>
      </c>
      <c r="E668" s="157" t="s">
        <v>1</v>
      </c>
      <c r="F668" s="158" t="s">
        <v>272</v>
      </c>
      <c r="H668" s="159">
        <v>292.31299999999999</v>
      </c>
      <c r="I668" s="160"/>
      <c r="L668" s="156"/>
      <c r="M668" s="161"/>
      <c r="T668" s="162"/>
      <c r="AT668" s="157" t="s">
        <v>266</v>
      </c>
      <c r="AU668" s="157" t="s">
        <v>85</v>
      </c>
      <c r="AV668" s="13" t="s">
        <v>88</v>
      </c>
      <c r="AW668" s="13" t="s">
        <v>33</v>
      </c>
      <c r="AX668" s="13" t="s">
        <v>8</v>
      </c>
      <c r="AY668" s="157" t="s">
        <v>258</v>
      </c>
    </row>
    <row r="669" spans="2:65" s="1" customFormat="1" ht="24.2" customHeight="1">
      <c r="B669" s="134"/>
      <c r="C669" s="135" t="s">
        <v>1047</v>
      </c>
      <c r="D669" s="135" t="s">
        <v>260</v>
      </c>
      <c r="E669" s="136" t="s">
        <v>1048</v>
      </c>
      <c r="F669" s="137" t="s">
        <v>1049</v>
      </c>
      <c r="G669" s="138" t="s">
        <v>308</v>
      </c>
      <c r="H669" s="139">
        <v>2.282</v>
      </c>
      <c r="I669" s="140"/>
      <c r="J669" s="141">
        <f>ROUND(I669*H669,0)</f>
        <v>0</v>
      </c>
      <c r="K669" s="137" t="s">
        <v>264</v>
      </c>
      <c r="L669" s="32"/>
      <c r="M669" s="142" t="s">
        <v>1</v>
      </c>
      <c r="N669" s="143" t="s">
        <v>42</v>
      </c>
      <c r="P669" s="144">
        <f>O669*H669</f>
        <v>0</v>
      </c>
      <c r="Q669" s="144">
        <v>0</v>
      </c>
      <c r="R669" s="144">
        <f>Q669*H669</f>
        <v>0</v>
      </c>
      <c r="S669" s="144">
        <v>0</v>
      </c>
      <c r="T669" s="145">
        <f>S669*H669</f>
        <v>0</v>
      </c>
      <c r="AR669" s="146" t="s">
        <v>340</v>
      </c>
      <c r="AT669" s="146" t="s">
        <v>260</v>
      </c>
      <c r="AU669" s="146" t="s">
        <v>85</v>
      </c>
      <c r="AY669" s="17" t="s">
        <v>258</v>
      </c>
      <c r="BE669" s="147">
        <f>IF(N669="základní",J669,0)</f>
        <v>0</v>
      </c>
      <c r="BF669" s="147">
        <f>IF(N669="snížená",J669,0)</f>
        <v>0</v>
      </c>
      <c r="BG669" s="147">
        <f>IF(N669="zákl. přenesená",J669,0)</f>
        <v>0</v>
      </c>
      <c r="BH669" s="147">
        <f>IF(N669="sníž. přenesená",J669,0)</f>
        <v>0</v>
      </c>
      <c r="BI669" s="147">
        <f>IF(N669="nulová",J669,0)</f>
        <v>0</v>
      </c>
      <c r="BJ669" s="17" t="s">
        <v>8</v>
      </c>
      <c r="BK669" s="147">
        <f>ROUND(I669*H669,0)</f>
        <v>0</v>
      </c>
      <c r="BL669" s="17" t="s">
        <v>340</v>
      </c>
      <c r="BM669" s="146" t="s">
        <v>1050</v>
      </c>
    </row>
    <row r="670" spans="2:65" s="11" customFormat="1" ht="22.9" customHeight="1">
      <c r="B670" s="122"/>
      <c r="D670" s="123" t="s">
        <v>76</v>
      </c>
      <c r="E670" s="132" t="s">
        <v>1051</v>
      </c>
      <c r="F670" s="132" t="s">
        <v>1052</v>
      </c>
      <c r="I670" s="125"/>
      <c r="J670" s="133">
        <f>BK670</f>
        <v>0</v>
      </c>
      <c r="L670" s="122"/>
      <c r="M670" s="127"/>
      <c r="P670" s="128">
        <f>SUM(P671:P812)</f>
        <v>0</v>
      </c>
      <c r="R670" s="128">
        <f>SUM(R671:R812)</f>
        <v>12.18029479386</v>
      </c>
      <c r="T670" s="129">
        <f>SUM(T671:T812)</f>
        <v>8.9077722000000001</v>
      </c>
      <c r="AR670" s="123" t="s">
        <v>85</v>
      </c>
      <c r="AT670" s="130" t="s">
        <v>76</v>
      </c>
      <c r="AU670" s="130" t="s">
        <v>8</v>
      </c>
      <c r="AY670" s="123" t="s">
        <v>258</v>
      </c>
      <c r="BK670" s="131">
        <f>SUM(BK671:BK812)</f>
        <v>0</v>
      </c>
    </row>
    <row r="671" spans="2:65" s="1" customFormat="1" ht="21.75" customHeight="1">
      <c r="B671" s="134"/>
      <c r="C671" s="135" t="s">
        <v>1053</v>
      </c>
      <c r="D671" s="135" t="s">
        <v>260</v>
      </c>
      <c r="E671" s="136" t="s">
        <v>1054</v>
      </c>
      <c r="F671" s="137" t="s">
        <v>1055</v>
      </c>
      <c r="G671" s="138" t="s">
        <v>315</v>
      </c>
      <c r="H671" s="139">
        <v>80</v>
      </c>
      <c r="I671" s="140"/>
      <c r="J671" s="141">
        <f>ROUND(I671*H671,0)</f>
        <v>0</v>
      </c>
      <c r="K671" s="137" t="s">
        <v>264</v>
      </c>
      <c r="L671" s="32"/>
      <c r="M671" s="142" t="s">
        <v>1</v>
      </c>
      <c r="N671" s="143" t="s">
        <v>42</v>
      </c>
      <c r="P671" s="144">
        <f>O671*H671</f>
        <v>0</v>
      </c>
      <c r="Q671" s="144">
        <v>0</v>
      </c>
      <c r="R671" s="144">
        <f>Q671*H671</f>
        <v>0</v>
      </c>
      <c r="S671" s="144">
        <v>0</v>
      </c>
      <c r="T671" s="145">
        <f>S671*H671</f>
        <v>0</v>
      </c>
      <c r="AR671" s="146" t="s">
        <v>340</v>
      </c>
      <c r="AT671" s="146" t="s">
        <v>260</v>
      </c>
      <c r="AU671" s="146" t="s">
        <v>85</v>
      </c>
      <c r="AY671" s="17" t="s">
        <v>258</v>
      </c>
      <c r="BE671" s="147">
        <f>IF(N671="základní",J671,0)</f>
        <v>0</v>
      </c>
      <c r="BF671" s="147">
        <f>IF(N671="snížená",J671,0)</f>
        <v>0</v>
      </c>
      <c r="BG671" s="147">
        <f>IF(N671="zákl. přenesená",J671,0)</f>
        <v>0</v>
      </c>
      <c r="BH671" s="147">
        <f>IF(N671="sníž. přenesená",J671,0)</f>
        <v>0</v>
      </c>
      <c r="BI671" s="147">
        <f>IF(N671="nulová",J671,0)</f>
        <v>0</v>
      </c>
      <c r="BJ671" s="17" t="s">
        <v>8</v>
      </c>
      <c r="BK671" s="147">
        <f>ROUND(I671*H671,0)</f>
        <v>0</v>
      </c>
      <c r="BL671" s="17" t="s">
        <v>340</v>
      </c>
      <c r="BM671" s="146" t="s">
        <v>1056</v>
      </c>
    </row>
    <row r="672" spans="2:65" s="12" customFormat="1">
      <c r="B672" s="148"/>
      <c r="D672" s="149" t="s">
        <v>266</v>
      </c>
      <c r="E672" s="150" t="s">
        <v>1</v>
      </c>
      <c r="F672" s="151" t="s">
        <v>1057</v>
      </c>
      <c r="H672" s="152">
        <v>40</v>
      </c>
      <c r="I672" s="153"/>
      <c r="L672" s="148"/>
      <c r="M672" s="154"/>
      <c r="T672" s="155"/>
      <c r="AT672" s="150" t="s">
        <v>266</v>
      </c>
      <c r="AU672" s="150" t="s">
        <v>85</v>
      </c>
      <c r="AV672" s="12" t="s">
        <v>85</v>
      </c>
      <c r="AW672" s="12" t="s">
        <v>33</v>
      </c>
      <c r="AX672" s="12" t="s">
        <v>77</v>
      </c>
      <c r="AY672" s="150" t="s">
        <v>258</v>
      </c>
    </row>
    <row r="673" spans="2:65" s="12" customFormat="1">
      <c r="B673" s="148"/>
      <c r="D673" s="149" t="s">
        <v>266</v>
      </c>
      <c r="E673" s="150" t="s">
        <v>1</v>
      </c>
      <c r="F673" s="151" t="s">
        <v>1058</v>
      </c>
      <c r="H673" s="152">
        <v>40</v>
      </c>
      <c r="I673" s="153"/>
      <c r="L673" s="148"/>
      <c r="M673" s="154"/>
      <c r="T673" s="155"/>
      <c r="AT673" s="150" t="s">
        <v>266</v>
      </c>
      <c r="AU673" s="150" t="s">
        <v>85</v>
      </c>
      <c r="AV673" s="12" t="s">
        <v>85</v>
      </c>
      <c r="AW673" s="12" t="s">
        <v>33</v>
      </c>
      <c r="AX673" s="12" t="s">
        <v>77</v>
      </c>
      <c r="AY673" s="150" t="s">
        <v>258</v>
      </c>
    </row>
    <row r="674" spans="2:65" s="13" customFormat="1">
      <c r="B674" s="156"/>
      <c r="D674" s="149" t="s">
        <v>266</v>
      </c>
      <c r="E674" s="157" t="s">
        <v>1</v>
      </c>
      <c r="F674" s="158" t="s">
        <v>272</v>
      </c>
      <c r="H674" s="159">
        <v>80</v>
      </c>
      <c r="I674" s="160"/>
      <c r="L674" s="156"/>
      <c r="M674" s="161"/>
      <c r="T674" s="162"/>
      <c r="AT674" s="157" t="s">
        <v>266</v>
      </c>
      <c r="AU674" s="157" t="s">
        <v>85</v>
      </c>
      <c r="AV674" s="13" t="s">
        <v>88</v>
      </c>
      <c r="AW674" s="13" t="s">
        <v>33</v>
      </c>
      <c r="AX674" s="13" t="s">
        <v>8</v>
      </c>
      <c r="AY674" s="157" t="s">
        <v>258</v>
      </c>
    </row>
    <row r="675" spans="2:65" s="1" customFormat="1" ht="16.5" customHeight="1">
      <c r="B675" s="134"/>
      <c r="C675" s="170" t="s">
        <v>1059</v>
      </c>
      <c r="D675" s="170" t="s">
        <v>425</v>
      </c>
      <c r="E675" s="171" t="s">
        <v>1060</v>
      </c>
      <c r="F675" s="172" t="s">
        <v>1061</v>
      </c>
      <c r="G675" s="173" t="s">
        <v>315</v>
      </c>
      <c r="H675" s="174">
        <v>80</v>
      </c>
      <c r="I675" s="175"/>
      <c r="J675" s="176">
        <f>ROUND(I675*H675,0)</f>
        <v>0</v>
      </c>
      <c r="K675" s="172" t="s">
        <v>1</v>
      </c>
      <c r="L675" s="177"/>
      <c r="M675" s="178" t="s">
        <v>1</v>
      </c>
      <c r="N675" s="179" t="s">
        <v>42</v>
      </c>
      <c r="P675" s="144">
        <f>O675*H675</f>
        <v>0</v>
      </c>
      <c r="Q675" s="144">
        <v>1E-3</v>
      </c>
      <c r="R675" s="144">
        <f>Q675*H675</f>
        <v>0.08</v>
      </c>
      <c r="S675" s="144">
        <v>0</v>
      </c>
      <c r="T675" s="145">
        <f>S675*H675</f>
        <v>0</v>
      </c>
      <c r="AR675" s="146" t="s">
        <v>448</v>
      </c>
      <c r="AT675" s="146" t="s">
        <v>425</v>
      </c>
      <c r="AU675" s="146" t="s">
        <v>85</v>
      </c>
      <c r="AY675" s="17" t="s">
        <v>258</v>
      </c>
      <c r="BE675" s="147">
        <f>IF(N675="základní",J675,0)</f>
        <v>0</v>
      </c>
      <c r="BF675" s="147">
        <f>IF(N675="snížená",J675,0)</f>
        <v>0</v>
      </c>
      <c r="BG675" s="147">
        <f>IF(N675="zákl. přenesená",J675,0)</f>
        <v>0</v>
      </c>
      <c r="BH675" s="147">
        <f>IF(N675="sníž. přenesená",J675,0)</f>
        <v>0</v>
      </c>
      <c r="BI675" s="147">
        <f>IF(N675="nulová",J675,0)</f>
        <v>0</v>
      </c>
      <c r="BJ675" s="17" t="s">
        <v>8</v>
      </c>
      <c r="BK675" s="147">
        <f>ROUND(I675*H675,0)</f>
        <v>0</v>
      </c>
      <c r="BL675" s="17" t="s">
        <v>340</v>
      </c>
      <c r="BM675" s="146" t="s">
        <v>1062</v>
      </c>
    </row>
    <row r="676" spans="2:65" s="1" customFormat="1" ht="21.75" customHeight="1">
      <c r="B676" s="134"/>
      <c r="C676" s="135" t="s">
        <v>1063</v>
      </c>
      <c r="D676" s="135" t="s">
        <v>260</v>
      </c>
      <c r="E676" s="136" t="s">
        <v>1064</v>
      </c>
      <c r="F676" s="137" t="s">
        <v>1065</v>
      </c>
      <c r="G676" s="138" t="s">
        <v>315</v>
      </c>
      <c r="H676" s="139">
        <v>53</v>
      </c>
      <c r="I676" s="140"/>
      <c r="J676" s="141">
        <f>ROUND(I676*H676,0)</f>
        <v>0</v>
      </c>
      <c r="K676" s="137" t="s">
        <v>264</v>
      </c>
      <c r="L676" s="32"/>
      <c r="M676" s="142" t="s">
        <v>1</v>
      </c>
      <c r="N676" s="143" t="s">
        <v>42</v>
      </c>
      <c r="P676" s="144">
        <f>O676*H676</f>
        <v>0</v>
      </c>
      <c r="Q676" s="144">
        <v>0</v>
      </c>
      <c r="R676" s="144">
        <f>Q676*H676</f>
        <v>0</v>
      </c>
      <c r="S676" s="144">
        <v>0</v>
      </c>
      <c r="T676" s="145">
        <f>S676*H676</f>
        <v>0</v>
      </c>
      <c r="AR676" s="146" t="s">
        <v>340</v>
      </c>
      <c r="AT676" s="146" t="s">
        <v>260</v>
      </c>
      <c r="AU676" s="146" t="s">
        <v>85</v>
      </c>
      <c r="AY676" s="17" t="s">
        <v>258</v>
      </c>
      <c r="BE676" s="147">
        <f>IF(N676="základní",J676,0)</f>
        <v>0</v>
      </c>
      <c r="BF676" s="147">
        <f>IF(N676="snížená",J676,0)</f>
        <v>0</v>
      </c>
      <c r="BG676" s="147">
        <f>IF(N676="zákl. přenesená",J676,0)</f>
        <v>0</v>
      </c>
      <c r="BH676" s="147">
        <f>IF(N676="sníž. přenesená",J676,0)</f>
        <v>0</v>
      </c>
      <c r="BI676" s="147">
        <f>IF(N676="nulová",J676,0)</f>
        <v>0</v>
      </c>
      <c r="BJ676" s="17" t="s">
        <v>8</v>
      </c>
      <c r="BK676" s="147">
        <f>ROUND(I676*H676,0)</f>
        <v>0</v>
      </c>
      <c r="BL676" s="17" t="s">
        <v>340</v>
      </c>
      <c r="BM676" s="146" t="s">
        <v>1066</v>
      </c>
    </row>
    <row r="677" spans="2:65" s="12" customFormat="1">
      <c r="B677" s="148"/>
      <c r="D677" s="149" t="s">
        <v>266</v>
      </c>
      <c r="E677" s="150" t="s">
        <v>1</v>
      </c>
      <c r="F677" s="151" t="s">
        <v>1067</v>
      </c>
      <c r="H677" s="152">
        <v>20</v>
      </c>
      <c r="I677" s="153"/>
      <c r="L677" s="148"/>
      <c r="M677" s="154"/>
      <c r="T677" s="155"/>
      <c r="AT677" s="150" t="s">
        <v>266</v>
      </c>
      <c r="AU677" s="150" t="s">
        <v>85</v>
      </c>
      <c r="AV677" s="12" t="s">
        <v>85</v>
      </c>
      <c r="AW677" s="12" t="s">
        <v>33</v>
      </c>
      <c r="AX677" s="12" t="s">
        <v>77</v>
      </c>
      <c r="AY677" s="150" t="s">
        <v>258</v>
      </c>
    </row>
    <row r="678" spans="2:65" s="12" customFormat="1">
      <c r="B678" s="148"/>
      <c r="D678" s="149" t="s">
        <v>266</v>
      </c>
      <c r="E678" s="150" t="s">
        <v>1</v>
      </c>
      <c r="F678" s="151" t="s">
        <v>1068</v>
      </c>
      <c r="H678" s="152">
        <v>24</v>
      </c>
      <c r="I678" s="153"/>
      <c r="L678" s="148"/>
      <c r="M678" s="154"/>
      <c r="T678" s="155"/>
      <c r="AT678" s="150" t="s">
        <v>266</v>
      </c>
      <c r="AU678" s="150" t="s">
        <v>85</v>
      </c>
      <c r="AV678" s="12" t="s">
        <v>85</v>
      </c>
      <c r="AW678" s="12" t="s">
        <v>33</v>
      </c>
      <c r="AX678" s="12" t="s">
        <v>77</v>
      </c>
      <c r="AY678" s="150" t="s">
        <v>258</v>
      </c>
    </row>
    <row r="679" spans="2:65" s="12" customFormat="1">
      <c r="B679" s="148"/>
      <c r="D679" s="149" t="s">
        <v>266</v>
      </c>
      <c r="E679" s="150" t="s">
        <v>1</v>
      </c>
      <c r="F679" s="151" t="s">
        <v>1069</v>
      </c>
      <c r="H679" s="152">
        <v>9</v>
      </c>
      <c r="I679" s="153"/>
      <c r="L679" s="148"/>
      <c r="M679" s="154"/>
      <c r="T679" s="155"/>
      <c r="AT679" s="150" t="s">
        <v>266</v>
      </c>
      <c r="AU679" s="150" t="s">
        <v>85</v>
      </c>
      <c r="AV679" s="12" t="s">
        <v>85</v>
      </c>
      <c r="AW679" s="12" t="s">
        <v>33</v>
      </c>
      <c r="AX679" s="12" t="s">
        <v>77</v>
      </c>
      <c r="AY679" s="150" t="s">
        <v>258</v>
      </c>
    </row>
    <row r="680" spans="2:65" s="13" customFormat="1">
      <c r="B680" s="156"/>
      <c r="D680" s="149" t="s">
        <v>266</v>
      </c>
      <c r="E680" s="157" t="s">
        <v>1</v>
      </c>
      <c r="F680" s="158" t="s">
        <v>272</v>
      </c>
      <c r="H680" s="159">
        <v>53</v>
      </c>
      <c r="I680" s="160"/>
      <c r="L680" s="156"/>
      <c r="M680" s="161"/>
      <c r="T680" s="162"/>
      <c r="AT680" s="157" t="s">
        <v>266</v>
      </c>
      <c r="AU680" s="157" t="s">
        <v>85</v>
      </c>
      <c r="AV680" s="13" t="s">
        <v>88</v>
      </c>
      <c r="AW680" s="13" t="s">
        <v>33</v>
      </c>
      <c r="AX680" s="13" t="s">
        <v>8</v>
      </c>
      <c r="AY680" s="157" t="s">
        <v>258</v>
      </c>
    </row>
    <row r="681" spans="2:65" s="1" customFormat="1" ht="16.5" customHeight="1">
      <c r="B681" s="134"/>
      <c r="C681" s="170" t="s">
        <v>1070</v>
      </c>
      <c r="D681" s="170" t="s">
        <v>425</v>
      </c>
      <c r="E681" s="171" t="s">
        <v>1071</v>
      </c>
      <c r="F681" s="172" t="s">
        <v>1072</v>
      </c>
      <c r="G681" s="173" t="s">
        <v>315</v>
      </c>
      <c r="H681" s="174">
        <v>53</v>
      </c>
      <c r="I681" s="175"/>
      <c r="J681" s="176">
        <f>ROUND(I681*H681,0)</f>
        <v>0</v>
      </c>
      <c r="K681" s="172" t="s">
        <v>1</v>
      </c>
      <c r="L681" s="177"/>
      <c r="M681" s="178" t="s">
        <v>1</v>
      </c>
      <c r="N681" s="179" t="s">
        <v>42</v>
      </c>
      <c r="P681" s="144">
        <f>O681*H681</f>
        <v>0</v>
      </c>
      <c r="Q681" s="144">
        <v>1E-3</v>
      </c>
      <c r="R681" s="144">
        <f>Q681*H681</f>
        <v>5.2999999999999999E-2</v>
      </c>
      <c r="S681" s="144">
        <v>0</v>
      </c>
      <c r="T681" s="145">
        <f>S681*H681</f>
        <v>0</v>
      </c>
      <c r="AR681" s="146" t="s">
        <v>448</v>
      </c>
      <c r="AT681" s="146" t="s">
        <v>425</v>
      </c>
      <c r="AU681" s="146" t="s">
        <v>85</v>
      </c>
      <c r="AY681" s="17" t="s">
        <v>258</v>
      </c>
      <c r="BE681" s="147">
        <f>IF(N681="základní",J681,0)</f>
        <v>0</v>
      </c>
      <c r="BF681" s="147">
        <f>IF(N681="snížená",J681,0)</f>
        <v>0</v>
      </c>
      <c r="BG681" s="147">
        <f>IF(N681="zákl. přenesená",J681,0)</f>
        <v>0</v>
      </c>
      <c r="BH681" s="147">
        <f>IF(N681="sníž. přenesená",J681,0)</f>
        <v>0</v>
      </c>
      <c r="BI681" s="147">
        <f>IF(N681="nulová",J681,0)</f>
        <v>0</v>
      </c>
      <c r="BJ681" s="17" t="s">
        <v>8</v>
      </c>
      <c r="BK681" s="147">
        <f>ROUND(I681*H681,0)</f>
        <v>0</v>
      </c>
      <c r="BL681" s="17" t="s">
        <v>340</v>
      </c>
      <c r="BM681" s="146" t="s">
        <v>1073</v>
      </c>
    </row>
    <row r="682" spans="2:65" s="1" customFormat="1" ht="21.75" customHeight="1">
      <c r="B682" s="134"/>
      <c r="C682" s="135" t="s">
        <v>1074</v>
      </c>
      <c r="D682" s="135" t="s">
        <v>260</v>
      </c>
      <c r="E682" s="136" t="s">
        <v>1075</v>
      </c>
      <c r="F682" s="137" t="s">
        <v>1076</v>
      </c>
      <c r="G682" s="138" t="s">
        <v>315</v>
      </c>
      <c r="H682" s="139">
        <v>4</v>
      </c>
      <c r="I682" s="140"/>
      <c r="J682" s="141">
        <f>ROUND(I682*H682,0)</f>
        <v>0</v>
      </c>
      <c r="K682" s="137" t="s">
        <v>264</v>
      </c>
      <c r="L682" s="32"/>
      <c r="M682" s="142" t="s">
        <v>1</v>
      </c>
      <c r="N682" s="143" t="s">
        <v>42</v>
      </c>
      <c r="P682" s="144">
        <f>O682*H682</f>
        <v>0</v>
      </c>
      <c r="Q682" s="144">
        <v>0</v>
      </c>
      <c r="R682" s="144">
        <f>Q682*H682</f>
        <v>0</v>
      </c>
      <c r="S682" s="144">
        <v>0</v>
      </c>
      <c r="T682" s="145">
        <f>S682*H682</f>
        <v>0</v>
      </c>
      <c r="AR682" s="146" t="s">
        <v>340</v>
      </c>
      <c r="AT682" s="146" t="s">
        <v>260</v>
      </c>
      <c r="AU682" s="146" t="s">
        <v>85</v>
      </c>
      <c r="AY682" s="17" t="s">
        <v>258</v>
      </c>
      <c r="BE682" s="147">
        <f>IF(N682="základní",J682,0)</f>
        <v>0</v>
      </c>
      <c r="BF682" s="147">
        <f>IF(N682="snížená",J682,0)</f>
        <v>0</v>
      </c>
      <c r="BG682" s="147">
        <f>IF(N682="zákl. přenesená",J682,0)</f>
        <v>0</v>
      </c>
      <c r="BH682" s="147">
        <f>IF(N682="sníž. přenesená",J682,0)</f>
        <v>0</v>
      </c>
      <c r="BI682" s="147">
        <f>IF(N682="nulová",J682,0)</f>
        <v>0</v>
      </c>
      <c r="BJ682" s="17" t="s">
        <v>8</v>
      </c>
      <c r="BK682" s="147">
        <f>ROUND(I682*H682,0)</f>
        <v>0</v>
      </c>
      <c r="BL682" s="17" t="s">
        <v>340</v>
      </c>
      <c r="BM682" s="146" t="s">
        <v>1077</v>
      </c>
    </row>
    <row r="683" spans="2:65" s="12" customFormat="1">
      <c r="B683" s="148"/>
      <c r="D683" s="149" t="s">
        <v>266</v>
      </c>
      <c r="E683" s="150" t="s">
        <v>1</v>
      </c>
      <c r="F683" s="151" t="s">
        <v>91</v>
      </c>
      <c r="H683" s="152">
        <v>4</v>
      </c>
      <c r="I683" s="153"/>
      <c r="L683" s="148"/>
      <c r="M683" s="154"/>
      <c r="T683" s="155"/>
      <c r="AT683" s="150" t="s">
        <v>266</v>
      </c>
      <c r="AU683" s="150" t="s">
        <v>85</v>
      </c>
      <c r="AV683" s="12" t="s">
        <v>85</v>
      </c>
      <c r="AW683" s="12" t="s">
        <v>33</v>
      </c>
      <c r="AX683" s="12" t="s">
        <v>8</v>
      </c>
      <c r="AY683" s="150" t="s">
        <v>258</v>
      </c>
    </row>
    <row r="684" spans="2:65" s="1" customFormat="1" ht="16.5" customHeight="1">
      <c r="B684" s="134"/>
      <c r="C684" s="170" t="s">
        <v>1078</v>
      </c>
      <c r="D684" s="170" t="s">
        <v>425</v>
      </c>
      <c r="E684" s="171" t="s">
        <v>1079</v>
      </c>
      <c r="F684" s="172" t="s">
        <v>1080</v>
      </c>
      <c r="G684" s="173" t="s">
        <v>315</v>
      </c>
      <c r="H684" s="174">
        <v>4</v>
      </c>
      <c r="I684" s="175"/>
      <c r="J684" s="176">
        <f>ROUND(I684*H684,0)</f>
        <v>0</v>
      </c>
      <c r="K684" s="172" t="s">
        <v>1</v>
      </c>
      <c r="L684" s="177"/>
      <c r="M684" s="178" t="s">
        <v>1</v>
      </c>
      <c r="N684" s="179" t="s">
        <v>42</v>
      </c>
      <c r="P684" s="144">
        <f>O684*H684</f>
        <v>0</v>
      </c>
      <c r="Q684" s="144">
        <v>1E-3</v>
      </c>
      <c r="R684" s="144">
        <f>Q684*H684</f>
        <v>4.0000000000000001E-3</v>
      </c>
      <c r="S684" s="144">
        <v>0</v>
      </c>
      <c r="T684" s="145">
        <f>S684*H684</f>
        <v>0</v>
      </c>
      <c r="AR684" s="146" t="s">
        <v>448</v>
      </c>
      <c r="AT684" s="146" t="s">
        <v>425</v>
      </c>
      <c r="AU684" s="146" t="s">
        <v>85</v>
      </c>
      <c r="AY684" s="17" t="s">
        <v>258</v>
      </c>
      <c r="BE684" s="147">
        <f>IF(N684="základní",J684,0)</f>
        <v>0</v>
      </c>
      <c r="BF684" s="147">
        <f>IF(N684="snížená",J684,0)</f>
        <v>0</v>
      </c>
      <c r="BG684" s="147">
        <f>IF(N684="zákl. přenesená",J684,0)</f>
        <v>0</v>
      </c>
      <c r="BH684" s="147">
        <f>IF(N684="sníž. přenesená",J684,0)</f>
        <v>0</v>
      </c>
      <c r="BI684" s="147">
        <f>IF(N684="nulová",J684,0)</f>
        <v>0</v>
      </c>
      <c r="BJ684" s="17" t="s">
        <v>8</v>
      </c>
      <c r="BK684" s="147">
        <f>ROUND(I684*H684,0)</f>
        <v>0</v>
      </c>
      <c r="BL684" s="17" t="s">
        <v>340</v>
      </c>
      <c r="BM684" s="146" t="s">
        <v>1081</v>
      </c>
    </row>
    <row r="685" spans="2:65" s="1" customFormat="1" ht="16.5" customHeight="1">
      <c r="B685" s="134"/>
      <c r="C685" s="135" t="s">
        <v>1082</v>
      </c>
      <c r="D685" s="135" t="s">
        <v>260</v>
      </c>
      <c r="E685" s="136" t="s">
        <v>1083</v>
      </c>
      <c r="F685" s="137" t="s">
        <v>1084</v>
      </c>
      <c r="G685" s="138" t="s">
        <v>343</v>
      </c>
      <c r="H685" s="139">
        <v>9.6999999999999993</v>
      </c>
      <c r="I685" s="140"/>
      <c r="J685" s="141">
        <f>ROUND(I685*H685,0)</f>
        <v>0</v>
      </c>
      <c r="K685" s="137" t="s">
        <v>264</v>
      </c>
      <c r="L685" s="32"/>
      <c r="M685" s="142" t="s">
        <v>1</v>
      </c>
      <c r="N685" s="143" t="s">
        <v>42</v>
      </c>
      <c r="P685" s="144">
        <f>O685*H685</f>
        <v>0</v>
      </c>
      <c r="Q685" s="144">
        <v>0</v>
      </c>
      <c r="R685" s="144">
        <f>Q685*H685</f>
        <v>0</v>
      </c>
      <c r="S685" s="144">
        <v>2.1999999999999999E-2</v>
      </c>
      <c r="T685" s="145">
        <f>S685*H685</f>
        <v>0.21339999999999998</v>
      </c>
      <c r="AR685" s="146" t="s">
        <v>340</v>
      </c>
      <c r="AT685" s="146" t="s">
        <v>260</v>
      </c>
      <c r="AU685" s="146" t="s">
        <v>85</v>
      </c>
      <c r="AY685" s="17" t="s">
        <v>258</v>
      </c>
      <c r="BE685" s="147">
        <f>IF(N685="základní",J685,0)</f>
        <v>0</v>
      </c>
      <c r="BF685" s="147">
        <f>IF(N685="snížená",J685,0)</f>
        <v>0</v>
      </c>
      <c r="BG685" s="147">
        <f>IF(N685="zákl. přenesená",J685,0)</f>
        <v>0</v>
      </c>
      <c r="BH685" s="147">
        <f>IF(N685="sníž. přenesená",J685,0)</f>
        <v>0</v>
      </c>
      <c r="BI685" s="147">
        <f>IF(N685="nulová",J685,0)</f>
        <v>0</v>
      </c>
      <c r="BJ685" s="17" t="s">
        <v>8</v>
      </c>
      <c r="BK685" s="147">
        <f>ROUND(I685*H685,0)</f>
        <v>0</v>
      </c>
      <c r="BL685" s="17" t="s">
        <v>340</v>
      </c>
      <c r="BM685" s="146" t="s">
        <v>1085</v>
      </c>
    </row>
    <row r="686" spans="2:65" s="12" customFormat="1">
      <c r="B686" s="148"/>
      <c r="D686" s="149" t="s">
        <v>266</v>
      </c>
      <c r="E686" s="150" t="s">
        <v>1</v>
      </c>
      <c r="F686" s="151" t="s">
        <v>1086</v>
      </c>
      <c r="H686" s="152">
        <v>4.5</v>
      </c>
      <c r="I686" s="153"/>
      <c r="L686" s="148"/>
      <c r="M686" s="154"/>
      <c r="T686" s="155"/>
      <c r="AT686" s="150" t="s">
        <v>266</v>
      </c>
      <c r="AU686" s="150" t="s">
        <v>85</v>
      </c>
      <c r="AV686" s="12" t="s">
        <v>85</v>
      </c>
      <c r="AW686" s="12" t="s">
        <v>33</v>
      </c>
      <c r="AX686" s="12" t="s">
        <v>77</v>
      </c>
      <c r="AY686" s="150" t="s">
        <v>258</v>
      </c>
    </row>
    <row r="687" spans="2:65" s="12" customFormat="1">
      <c r="B687" s="148"/>
      <c r="D687" s="149" t="s">
        <v>266</v>
      </c>
      <c r="E687" s="150" t="s">
        <v>1</v>
      </c>
      <c r="F687" s="151" t="s">
        <v>1087</v>
      </c>
      <c r="H687" s="152">
        <v>5.2</v>
      </c>
      <c r="I687" s="153"/>
      <c r="L687" s="148"/>
      <c r="M687" s="154"/>
      <c r="T687" s="155"/>
      <c r="AT687" s="150" t="s">
        <v>266</v>
      </c>
      <c r="AU687" s="150" t="s">
        <v>85</v>
      </c>
      <c r="AV687" s="12" t="s">
        <v>85</v>
      </c>
      <c r="AW687" s="12" t="s">
        <v>33</v>
      </c>
      <c r="AX687" s="12" t="s">
        <v>77</v>
      </c>
      <c r="AY687" s="150" t="s">
        <v>258</v>
      </c>
    </row>
    <row r="688" spans="2:65" s="13" customFormat="1">
      <c r="B688" s="156"/>
      <c r="D688" s="149" t="s">
        <v>266</v>
      </c>
      <c r="E688" s="157" t="s">
        <v>1</v>
      </c>
      <c r="F688" s="158" t="s">
        <v>272</v>
      </c>
      <c r="H688" s="159">
        <v>9.6999999999999993</v>
      </c>
      <c r="I688" s="160"/>
      <c r="L688" s="156"/>
      <c r="M688" s="161"/>
      <c r="T688" s="162"/>
      <c r="AT688" s="157" t="s">
        <v>266</v>
      </c>
      <c r="AU688" s="157" t="s">
        <v>85</v>
      </c>
      <c r="AV688" s="13" t="s">
        <v>88</v>
      </c>
      <c r="AW688" s="13" t="s">
        <v>33</v>
      </c>
      <c r="AX688" s="13" t="s">
        <v>8</v>
      </c>
      <c r="AY688" s="157" t="s">
        <v>258</v>
      </c>
    </row>
    <row r="689" spans="2:65" s="1" customFormat="1" ht="16.5" customHeight="1">
      <c r="B689" s="134"/>
      <c r="C689" s="135" t="s">
        <v>1088</v>
      </c>
      <c r="D689" s="135" t="s">
        <v>260</v>
      </c>
      <c r="E689" s="136" t="s">
        <v>1089</v>
      </c>
      <c r="F689" s="137" t="s">
        <v>1090</v>
      </c>
      <c r="G689" s="138" t="s">
        <v>343</v>
      </c>
      <c r="H689" s="139">
        <v>9.6999999999999993</v>
      </c>
      <c r="I689" s="140"/>
      <c r="J689" s="141">
        <f>ROUND(I689*H689,0)</f>
        <v>0</v>
      </c>
      <c r="K689" s="137" t="s">
        <v>264</v>
      </c>
      <c r="L689" s="32"/>
      <c r="M689" s="142" t="s">
        <v>1</v>
      </c>
      <c r="N689" s="143" t="s">
        <v>42</v>
      </c>
      <c r="P689" s="144">
        <f>O689*H689</f>
        <v>0</v>
      </c>
      <c r="Q689" s="144">
        <v>0</v>
      </c>
      <c r="R689" s="144">
        <f>Q689*H689</f>
        <v>0</v>
      </c>
      <c r="S689" s="144">
        <v>1.4E-2</v>
      </c>
      <c r="T689" s="145">
        <f>S689*H689</f>
        <v>0.1358</v>
      </c>
      <c r="AR689" s="146" t="s">
        <v>340</v>
      </c>
      <c r="AT689" s="146" t="s">
        <v>260</v>
      </c>
      <c r="AU689" s="146" t="s">
        <v>85</v>
      </c>
      <c r="AY689" s="17" t="s">
        <v>258</v>
      </c>
      <c r="BE689" s="147">
        <f>IF(N689="základní",J689,0)</f>
        <v>0</v>
      </c>
      <c r="BF689" s="147">
        <f>IF(N689="snížená",J689,0)</f>
        <v>0</v>
      </c>
      <c r="BG689" s="147">
        <f>IF(N689="zákl. přenesená",J689,0)</f>
        <v>0</v>
      </c>
      <c r="BH689" s="147">
        <f>IF(N689="sníž. přenesená",J689,0)</f>
        <v>0</v>
      </c>
      <c r="BI689" s="147">
        <f>IF(N689="nulová",J689,0)</f>
        <v>0</v>
      </c>
      <c r="BJ689" s="17" t="s">
        <v>8</v>
      </c>
      <c r="BK689" s="147">
        <f>ROUND(I689*H689,0)</f>
        <v>0</v>
      </c>
      <c r="BL689" s="17" t="s">
        <v>340</v>
      </c>
      <c r="BM689" s="146" t="s">
        <v>1091</v>
      </c>
    </row>
    <row r="690" spans="2:65" s="12" customFormat="1">
      <c r="B690" s="148"/>
      <c r="D690" s="149" t="s">
        <v>266</v>
      </c>
      <c r="E690" s="150" t="s">
        <v>1</v>
      </c>
      <c r="F690" s="151" t="s">
        <v>1086</v>
      </c>
      <c r="H690" s="152">
        <v>4.5</v>
      </c>
      <c r="I690" s="153"/>
      <c r="L690" s="148"/>
      <c r="M690" s="154"/>
      <c r="T690" s="155"/>
      <c r="AT690" s="150" t="s">
        <v>266</v>
      </c>
      <c r="AU690" s="150" t="s">
        <v>85</v>
      </c>
      <c r="AV690" s="12" t="s">
        <v>85</v>
      </c>
      <c r="AW690" s="12" t="s">
        <v>33</v>
      </c>
      <c r="AX690" s="12" t="s">
        <v>77</v>
      </c>
      <c r="AY690" s="150" t="s">
        <v>258</v>
      </c>
    </row>
    <row r="691" spans="2:65" s="12" customFormat="1">
      <c r="B691" s="148"/>
      <c r="D691" s="149" t="s">
        <v>266</v>
      </c>
      <c r="E691" s="150" t="s">
        <v>1</v>
      </c>
      <c r="F691" s="151" t="s">
        <v>1087</v>
      </c>
      <c r="H691" s="152">
        <v>5.2</v>
      </c>
      <c r="I691" s="153"/>
      <c r="L691" s="148"/>
      <c r="M691" s="154"/>
      <c r="T691" s="155"/>
      <c r="AT691" s="150" t="s">
        <v>266</v>
      </c>
      <c r="AU691" s="150" t="s">
        <v>85</v>
      </c>
      <c r="AV691" s="12" t="s">
        <v>85</v>
      </c>
      <c r="AW691" s="12" t="s">
        <v>33</v>
      </c>
      <c r="AX691" s="12" t="s">
        <v>77</v>
      </c>
      <c r="AY691" s="150" t="s">
        <v>258</v>
      </c>
    </row>
    <row r="692" spans="2:65" s="13" customFormat="1">
      <c r="B692" s="156"/>
      <c r="D692" s="149" t="s">
        <v>266</v>
      </c>
      <c r="E692" s="157" t="s">
        <v>1</v>
      </c>
      <c r="F692" s="158" t="s">
        <v>272</v>
      </c>
      <c r="H692" s="159">
        <v>9.6999999999999993</v>
      </c>
      <c r="I692" s="160"/>
      <c r="L692" s="156"/>
      <c r="M692" s="161"/>
      <c r="T692" s="162"/>
      <c r="AT692" s="157" t="s">
        <v>266</v>
      </c>
      <c r="AU692" s="157" t="s">
        <v>85</v>
      </c>
      <c r="AV692" s="13" t="s">
        <v>88</v>
      </c>
      <c r="AW692" s="13" t="s">
        <v>33</v>
      </c>
      <c r="AX692" s="13" t="s">
        <v>8</v>
      </c>
      <c r="AY692" s="157" t="s">
        <v>258</v>
      </c>
    </row>
    <row r="693" spans="2:65" s="1" customFormat="1" ht="24.2" customHeight="1">
      <c r="B693" s="134"/>
      <c r="C693" s="135" t="s">
        <v>1092</v>
      </c>
      <c r="D693" s="135" t="s">
        <v>260</v>
      </c>
      <c r="E693" s="136" t="s">
        <v>1093</v>
      </c>
      <c r="F693" s="137" t="s">
        <v>1094</v>
      </c>
      <c r="G693" s="138" t="s">
        <v>420</v>
      </c>
      <c r="H693" s="139">
        <v>4</v>
      </c>
      <c r="I693" s="140"/>
      <c r="J693" s="141">
        <f>ROUND(I693*H693,0)</f>
        <v>0</v>
      </c>
      <c r="K693" s="137" t="s">
        <v>264</v>
      </c>
      <c r="L693" s="32"/>
      <c r="M693" s="142" t="s">
        <v>1</v>
      </c>
      <c r="N693" s="143" t="s">
        <v>42</v>
      </c>
      <c r="P693" s="144">
        <f>O693*H693</f>
        <v>0</v>
      </c>
      <c r="Q693" s="144">
        <v>0</v>
      </c>
      <c r="R693" s="144">
        <f>Q693*H693</f>
        <v>0</v>
      </c>
      <c r="S693" s="144">
        <v>0.15</v>
      </c>
      <c r="T693" s="145">
        <f>S693*H693</f>
        <v>0.6</v>
      </c>
      <c r="AR693" s="146" t="s">
        <v>340</v>
      </c>
      <c r="AT693" s="146" t="s">
        <v>260</v>
      </c>
      <c r="AU693" s="146" t="s">
        <v>85</v>
      </c>
      <c r="AY693" s="17" t="s">
        <v>258</v>
      </c>
      <c r="BE693" s="147">
        <f>IF(N693="základní",J693,0)</f>
        <v>0</v>
      </c>
      <c r="BF693" s="147">
        <f>IF(N693="snížená",J693,0)</f>
        <v>0</v>
      </c>
      <c r="BG693" s="147">
        <f>IF(N693="zákl. přenesená",J693,0)</f>
        <v>0</v>
      </c>
      <c r="BH693" s="147">
        <f>IF(N693="sníž. přenesená",J693,0)</f>
        <v>0</v>
      </c>
      <c r="BI693" s="147">
        <f>IF(N693="nulová",J693,0)</f>
        <v>0</v>
      </c>
      <c r="BJ693" s="17" t="s">
        <v>8</v>
      </c>
      <c r="BK693" s="147">
        <f>ROUND(I693*H693,0)</f>
        <v>0</v>
      </c>
      <c r="BL693" s="17" t="s">
        <v>340</v>
      </c>
      <c r="BM693" s="146" t="s">
        <v>1095</v>
      </c>
    </row>
    <row r="694" spans="2:65" s="12" customFormat="1">
      <c r="B694" s="148"/>
      <c r="D694" s="149" t="s">
        <v>266</v>
      </c>
      <c r="E694" s="150" t="s">
        <v>1</v>
      </c>
      <c r="F694" s="151" t="s">
        <v>1096</v>
      </c>
      <c r="H694" s="152">
        <v>4</v>
      </c>
      <c r="I694" s="153"/>
      <c r="L694" s="148"/>
      <c r="M694" s="154"/>
      <c r="T694" s="155"/>
      <c r="AT694" s="150" t="s">
        <v>266</v>
      </c>
      <c r="AU694" s="150" t="s">
        <v>85</v>
      </c>
      <c r="AV694" s="12" t="s">
        <v>85</v>
      </c>
      <c r="AW694" s="12" t="s">
        <v>33</v>
      </c>
      <c r="AX694" s="12" t="s">
        <v>8</v>
      </c>
      <c r="AY694" s="150" t="s">
        <v>258</v>
      </c>
    </row>
    <row r="695" spans="2:65" s="1" customFormat="1" ht="16.5" customHeight="1">
      <c r="B695" s="134"/>
      <c r="C695" s="170" t="s">
        <v>1097</v>
      </c>
      <c r="D695" s="170" t="s">
        <v>425</v>
      </c>
      <c r="E695" s="171" t="s">
        <v>1098</v>
      </c>
      <c r="F695" s="172" t="s">
        <v>1099</v>
      </c>
      <c r="G695" s="173" t="s">
        <v>315</v>
      </c>
      <c r="H695" s="174">
        <v>3</v>
      </c>
      <c r="I695" s="175"/>
      <c r="J695" s="176">
        <f>ROUND(I695*H695,0)</f>
        <v>0</v>
      </c>
      <c r="K695" s="172" t="s">
        <v>1</v>
      </c>
      <c r="L695" s="177"/>
      <c r="M695" s="178" t="s">
        <v>1</v>
      </c>
      <c r="N695" s="179" t="s">
        <v>42</v>
      </c>
      <c r="P695" s="144">
        <f>O695*H695</f>
        <v>0</v>
      </c>
      <c r="Q695" s="144">
        <v>0</v>
      </c>
      <c r="R695" s="144">
        <f>Q695*H695</f>
        <v>0</v>
      </c>
      <c r="S695" s="144">
        <v>0</v>
      </c>
      <c r="T695" s="145">
        <f>S695*H695</f>
        <v>0</v>
      </c>
      <c r="AR695" s="146" t="s">
        <v>448</v>
      </c>
      <c r="AT695" s="146" t="s">
        <v>425</v>
      </c>
      <c r="AU695" s="146" t="s">
        <v>85</v>
      </c>
      <c r="AY695" s="17" t="s">
        <v>258</v>
      </c>
      <c r="BE695" s="147">
        <f>IF(N695="základní",J695,0)</f>
        <v>0</v>
      </c>
      <c r="BF695" s="147">
        <f>IF(N695="snížená",J695,0)</f>
        <v>0</v>
      </c>
      <c r="BG695" s="147">
        <f>IF(N695="zákl. přenesená",J695,0)</f>
        <v>0</v>
      </c>
      <c r="BH695" s="147">
        <f>IF(N695="sníž. přenesená",J695,0)</f>
        <v>0</v>
      </c>
      <c r="BI695" s="147">
        <f>IF(N695="nulová",J695,0)</f>
        <v>0</v>
      </c>
      <c r="BJ695" s="17" t="s">
        <v>8</v>
      </c>
      <c r="BK695" s="147">
        <f>ROUND(I695*H695,0)</f>
        <v>0</v>
      </c>
      <c r="BL695" s="17" t="s">
        <v>340</v>
      </c>
      <c r="BM695" s="146" t="s">
        <v>1100</v>
      </c>
    </row>
    <row r="696" spans="2:65" s="12" customFormat="1">
      <c r="B696" s="148"/>
      <c r="D696" s="149" t="s">
        <v>266</v>
      </c>
      <c r="E696" s="150" t="s">
        <v>1</v>
      </c>
      <c r="F696" s="151" t="s">
        <v>1101</v>
      </c>
      <c r="H696" s="152">
        <v>3</v>
      </c>
      <c r="I696" s="153"/>
      <c r="L696" s="148"/>
      <c r="M696" s="154"/>
      <c r="T696" s="155"/>
      <c r="AT696" s="150" t="s">
        <v>266</v>
      </c>
      <c r="AU696" s="150" t="s">
        <v>85</v>
      </c>
      <c r="AV696" s="12" t="s">
        <v>85</v>
      </c>
      <c r="AW696" s="12" t="s">
        <v>33</v>
      </c>
      <c r="AX696" s="12" t="s">
        <v>8</v>
      </c>
      <c r="AY696" s="150" t="s">
        <v>258</v>
      </c>
    </row>
    <row r="697" spans="2:65" s="1" customFormat="1" ht="16.5" customHeight="1">
      <c r="B697" s="134"/>
      <c r="C697" s="170" t="s">
        <v>1102</v>
      </c>
      <c r="D697" s="170" t="s">
        <v>425</v>
      </c>
      <c r="E697" s="171" t="s">
        <v>1103</v>
      </c>
      <c r="F697" s="172" t="s">
        <v>1104</v>
      </c>
      <c r="G697" s="173" t="s">
        <v>1105</v>
      </c>
      <c r="H697" s="174">
        <v>1</v>
      </c>
      <c r="I697" s="175"/>
      <c r="J697" s="176">
        <f>ROUND(I697*H697,0)</f>
        <v>0</v>
      </c>
      <c r="K697" s="172" t="s">
        <v>1</v>
      </c>
      <c r="L697" s="177"/>
      <c r="M697" s="178" t="s">
        <v>1</v>
      </c>
      <c r="N697" s="179" t="s">
        <v>42</v>
      </c>
      <c r="P697" s="144">
        <f>O697*H697</f>
        <v>0</v>
      </c>
      <c r="Q697" s="144">
        <v>0</v>
      </c>
      <c r="R697" s="144">
        <f>Q697*H697</f>
        <v>0</v>
      </c>
      <c r="S697" s="144">
        <v>0</v>
      </c>
      <c r="T697" s="145">
        <f>S697*H697</f>
        <v>0</v>
      </c>
      <c r="AR697" s="146" t="s">
        <v>448</v>
      </c>
      <c r="AT697" s="146" t="s">
        <v>425</v>
      </c>
      <c r="AU697" s="146" t="s">
        <v>85</v>
      </c>
      <c r="AY697" s="17" t="s">
        <v>258</v>
      </c>
      <c r="BE697" s="147">
        <f>IF(N697="základní",J697,0)</f>
        <v>0</v>
      </c>
      <c r="BF697" s="147">
        <f>IF(N697="snížená",J697,0)</f>
        <v>0</v>
      </c>
      <c r="BG697" s="147">
        <f>IF(N697="zákl. přenesená",J697,0)</f>
        <v>0</v>
      </c>
      <c r="BH697" s="147">
        <f>IF(N697="sníž. přenesená",J697,0)</f>
        <v>0</v>
      </c>
      <c r="BI697" s="147">
        <f>IF(N697="nulová",J697,0)</f>
        <v>0</v>
      </c>
      <c r="BJ697" s="17" t="s">
        <v>8</v>
      </c>
      <c r="BK697" s="147">
        <f>ROUND(I697*H697,0)</f>
        <v>0</v>
      </c>
      <c r="BL697" s="17" t="s">
        <v>340</v>
      </c>
      <c r="BM697" s="146" t="s">
        <v>1106</v>
      </c>
    </row>
    <row r="698" spans="2:65" s="1" customFormat="1" ht="24.2" customHeight="1">
      <c r="B698" s="134"/>
      <c r="C698" s="135" t="s">
        <v>1107</v>
      </c>
      <c r="D698" s="135" t="s">
        <v>260</v>
      </c>
      <c r="E698" s="136" t="s">
        <v>1108</v>
      </c>
      <c r="F698" s="137" t="s">
        <v>1109</v>
      </c>
      <c r="G698" s="138" t="s">
        <v>420</v>
      </c>
      <c r="H698" s="139">
        <v>43.3</v>
      </c>
      <c r="I698" s="140"/>
      <c r="J698" s="141">
        <f>ROUND(I698*H698,0)</f>
        <v>0</v>
      </c>
      <c r="K698" s="137" t="s">
        <v>1</v>
      </c>
      <c r="L698" s="32"/>
      <c r="M698" s="142" t="s">
        <v>1</v>
      </c>
      <c r="N698" s="143" t="s">
        <v>42</v>
      </c>
      <c r="P698" s="144">
        <f>O698*H698</f>
        <v>0</v>
      </c>
      <c r="Q698" s="144">
        <v>1.217E-2</v>
      </c>
      <c r="R698" s="144">
        <f>Q698*H698</f>
        <v>0.52696100000000001</v>
      </c>
      <c r="S698" s="144">
        <v>0</v>
      </c>
      <c r="T698" s="145">
        <f>S698*H698</f>
        <v>0</v>
      </c>
      <c r="AR698" s="146" t="s">
        <v>340</v>
      </c>
      <c r="AT698" s="146" t="s">
        <v>260</v>
      </c>
      <c r="AU698" s="146" t="s">
        <v>85</v>
      </c>
      <c r="AY698" s="17" t="s">
        <v>258</v>
      </c>
      <c r="BE698" s="147">
        <f>IF(N698="základní",J698,0)</f>
        <v>0</v>
      </c>
      <c r="BF698" s="147">
        <f>IF(N698="snížená",J698,0)</f>
        <v>0</v>
      </c>
      <c r="BG698" s="147">
        <f>IF(N698="zákl. přenesená",J698,0)</f>
        <v>0</v>
      </c>
      <c r="BH698" s="147">
        <f>IF(N698="sníž. přenesená",J698,0)</f>
        <v>0</v>
      </c>
      <c r="BI698" s="147">
        <f>IF(N698="nulová",J698,0)</f>
        <v>0</v>
      </c>
      <c r="BJ698" s="17" t="s">
        <v>8</v>
      </c>
      <c r="BK698" s="147">
        <f>ROUND(I698*H698,0)</f>
        <v>0</v>
      </c>
      <c r="BL698" s="17" t="s">
        <v>340</v>
      </c>
      <c r="BM698" s="146" t="s">
        <v>1110</v>
      </c>
    </row>
    <row r="699" spans="2:65" s="12" customFormat="1">
      <c r="B699" s="148"/>
      <c r="D699" s="149" t="s">
        <v>266</v>
      </c>
      <c r="E699" s="150" t="s">
        <v>1</v>
      </c>
      <c r="F699" s="151" t="s">
        <v>1111</v>
      </c>
      <c r="H699" s="152">
        <v>10</v>
      </c>
      <c r="I699" s="153"/>
      <c r="L699" s="148"/>
      <c r="M699" s="154"/>
      <c r="T699" s="155"/>
      <c r="AT699" s="150" t="s">
        <v>266</v>
      </c>
      <c r="AU699" s="150" t="s">
        <v>85</v>
      </c>
      <c r="AV699" s="12" t="s">
        <v>85</v>
      </c>
      <c r="AW699" s="12" t="s">
        <v>33</v>
      </c>
      <c r="AX699" s="12" t="s">
        <v>77</v>
      </c>
      <c r="AY699" s="150" t="s">
        <v>258</v>
      </c>
    </row>
    <row r="700" spans="2:65" s="12" customFormat="1">
      <c r="B700" s="148"/>
      <c r="D700" s="149" t="s">
        <v>266</v>
      </c>
      <c r="E700" s="150" t="s">
        <v>1</v>
      </c>
      <c r="F700" s="151" t="s">
        <v>1112</v>
      </c>
      <c r="H700" s="152">
        <v>29.2</v>
      </c>
      <c r="I700" s="153"/>
      <c r="L700" s="148"/>
      <c r="M700" s="154"/>
      <c r="T700" s="155"/>
      <c r="AT700" s="150" t="s">
        <v>266</v>
      </c>
      <c r="AU700" s="150" t="s">
        <v>85</v>
      </c>
      <c r="AV700" s="12" t="s">
        <v>85</v>
      </c>
      <c r="AW700" s="12" t="s">
        <v>33</v>
      </c>
      <c r="AX700" s="12" t="s">
        <v>77</v>
      </c>
      <c r="AY700" s="150" t="s">
        <v>258</v>
      </c>
    </row>
    <row r="701" spans="2:65" s="12" customFormat="1">
      <c r="B701" s="148"/>
      <c r="D701" s="149" t="s">
        <v>266</v>
      </c>
      <c r="E701" s="150" t="s">
        <v>1</v>
      </c>
      <c r="F701" s="151" t="s">
        <v>1113</v>
      </c>
      <c r="H701" s="152">
        <v>4.0999999999999996</v>
      </c>
      <c r="I701" s="153"/>
      <c r="L701" s="148"/>
      <c r="M701" s="154"/>
      <c r="T701" s="155"/>
      <c r="AT701" s="150" t="s">
        <v>266</v>
      </c>
      <c r="AU701" s="150" t="s">
        <v>85</v>
      </c>
      <c r="AV701" s="12" t="s">
        <v>85</v>
      </c>
      <c r="AW701" s="12" t="s">
        <v>33</v>
      </c>
      <c r="AX701" s="12" t="s">
        <v>77</v>
      </c>
      <c r="AY701" s="150" t="s">
        <v>258</v>
      </c>
    </row>
    <row r="702" spans="2:65" s="13" customFormat="1">
      <c r="B702" s="156"/>
      <c r="D702" s="149" t="s">
        <v>266</v>
      </c>
      <c r="E702" s="157" t="s">
        <v>1</v>
      </c>
      <c r="F702" s="158" t="s">
        <v>272</v>
      </c>
      <c r="H702" s="159">
        <v>43.3</v>
      </c>
      <c r="I702" s="160"/>
      <c r="L702" s="156"/>
      <c r="M702" s="161"/>
      <c r="T702" s="162"/>
      <c r="AT702" s="157" t="s">
        <v>266</v>
      </c>
      <c r="AU702" s="157" t="s">
        <v>85</v>
      </c>
      <c r="AV702" s="13" t="s">
        <v>88</v>
      </c>
      <c r="AW702" s="13" t="s">
        <v>33</v>
      </c>
      <c r="AX702" s="13" t="s">
        <v>8</v>
      </c>
      <c r="AY702" s="157" t="s">
        <v>258</v>
      </c>
    </row>
    <row r="703" spans="2:65" s="1" customFormat="1" ht="24.2" customHeight="1">
      <c r="B703" s="134"/>
      <c r="C703" s="135" t="s">
        <v>1114</v>
      </c>
      <c r="D703" s="135" t="s">
        <v>260</v>
      </c>
      <c r="E703" s="136" t="s">
        <v>1115</v>
      </c>
      <c r="F703" s="137" t="s">
        <v>1116</v>
      </c>
      <c r="G703" s="138" t="s">
        <v>420</v>
      </c>
      <c r="H703" s="139">
        <v>12</v>
      </c>
      <c r="I703" s="140"/>
      <c r="J703" s="141">
        <f>ROUND(I703*H703,0)</f>
        <v>0</v>
      </c>
      <c r="K703" s="137" t="s">
        <v>264</v>
      </c>
      <c r="L703" s="32"/>
      <c r="M703" s="142" t="s">
        <v>1</v>
      </c>
      <c r="N703" s="143" t="s">
        <v>42</v>
      </c>
      <c r="P703" s="144">
        <f>O703*H703</f>
        <v>0</v>
      </c>
      <c r="Q703" s="144">
        <v>0</v>
      </c>
      <c r="R703" s="144">
        <f>Q703*H703</f>
        <v>0</v>
      </c>
      <c r="S703" s="144">
        <v>1.2319999999999999E-2</v>
      </c>
      <c r="T703" s="145">
        <f>S703*H703</f>
        <v>0.14784</v>
      </c>
      <c r="AR703" s="146" t="s">
        <v>340</v>
      </c>
      <c r="AT703" s="146" t="s">
        <v>260</v>
      </c>
      <c r="AU703" s="146" t="s">
        <v>85</v>
      </c>
      <c r="AY703" s="17" t="s">
        <v>258</v>
      </c>
      <c r="BE703" s="147">
        <f>IF(N703="základní",J703,0)</f>
        <v>0</v>
      </c>
      <c r="BF703" s="147">
        <f>IF(N703="snížená",J703,0)</f>
        <v>0</v>
      </c>
      <c r="BG703" s="147">
        <f>IF(N703="zákl. přenesená",J703,0)</f>
        <v>0</v>
      </c>
      <c r="BH703" s="147">
        <f>IF(N703="sníž. přenesená",J703,0)</f>
        <v>0</v>
      </c>
      <c r="BI703" s="147">
        <f>IF(N703="nulová",J703,0)</f>
        <v>0</v>
      </c>
      <c r="BJ703" s="17" t="s">
        <v>8</v>
      </c>
      <c r="BK703" s="147">
        <f>ROUND(I703*H703,0)</f>
        <v>0</v>
      </c>
      <c r="BL703" s="17" t="s">
        <v>340</v>
      </c>
      <c r="BM703" s="146" t="s">
        <v>1117</v>
      </c>
    </row>
    <row r="704" spans="2:65" s="12" customFormat="1">
      <c r="B704" s="148"/>
      <c r="D704" s="149" t="s">
        <v>266</v>
      </c>
      <c r="E704" s="150" t="s">
        <v>1</v>
      </c>
      <c r="F704" s="151" t="s">
        <v>1118</v>
      </c>
      <c r="H704" s="152">
        <v>12</v>
      </c>
      <c r="I704" s="153"/>
      <c r="L704" s="148"/>
      <c r="M704" s="154"/>
      <c r="T704" s="155"/>
      <c r="AT704" s="150" t="s">
        <v>266</v>
      </c>
      <c r="AU704" s="150" t="s">
        <v>85</v>
      </c>
      <c r="AV704" s="12" t="s">
        <v>85</v>
      </c>
      <c r="AW704" s="12" t="s">
        <v>33</v>
      </c>
      <c r="AX704" s="12" t="s">
        <v>8</v>
      </c>
      <c r="AY704" s="150" t="s">
        <v>258</v>
      </c>
    </row>
    <row r="705" spans="2:65" s="1" customFormat="1" ht="24.2" customHeight="1">
      <c r="B705" s="134"/>
      <c r="C705" s="135" t="s">
        <v>1119</v>
      </c>
      <c r="D705" s="135" t="s">
        <v>260</v>
      </c>
      <c r="E705" s="136" t="s">
        <v>1120</v>
      </c>
      <c r="F705" s="137" t="s">
        <v>1121</v>
      </c>
      <c r="G705" s="138" t="s">
        <v>420</v>
      </c>
      <c r="H705" s="139">
        <v>4.0999999999999996</v>
      </c>
      <c r="I705" s="140"/>
      <c r="J705" s="141">
        <f>ROUND(I705*H705,0)</f>
        <v>0</v>
      </c>
      <c r="K705" s="137" t="s">
        <v>264</v>
      </c>
      <c r="L705" s="32"/>
      <c r="M705" s="142" t="s">
        <v>1</v>
      </c>
      <c r="N705" s="143" t="s">
        <v>42</v>
      </c>
      <c r="P705" s="144">
        <f>O705*H705</f>
        <v>0</v>
      </c>
      <c r="Q705" s="144">
        <v>0</v>
      </c>
      <c r="R705" s="144">
        <f>Q705*H705</f>
        <v>0</v>
      </c>
      <c r="S705" s="144">
        <v>2.4750000000000001E-2</v>
      </c>
      <c r="T705" s="145">
        <f>S705*H705</f>
        <v>0.101475</v>
      </c>
      <c r="AR705" s="146" t="s">
        <v>340</v>
      </c>
      <c r="AT705" s="146" t="s">
        <v>260</v>
      </c>
      <c r="AU705" s="146" t="s">
        <v>85</v>
      </c>
      <c r="AY705" s="17" t="s">
        <v>258</v>
      </c>
      <c r="BE705" s="147">
        <f>IF(N705="základní",J705,0)</f>
        <v>0</v>
      </c>
      <c r="BF705" s="147">
        <f>IF(N705="snížená",J705,0)</f>
        <v>0</v>
      </c>
      <c r="BG705" s="147">
        <f>IF(N705="zákl. přenesená",J705,0)</f>
        <v>0</v>
      </c>
      <c r="BH705" s="147">
        <f>IF(N705="sníž. přenesená",J705,0)</f>
        <v>0</v>
      </c>
      <c r="BI705" s="147">
        <f>IF(N705="nulová",J705,0)</f>
        <v>0</v>
      </c>
      <c r="BJ705" s="17" t="s">
        <v>8</v>
      </c>
      <c r="BK705" s="147">
        <f>ROUND(I705*H705,0)</f>
        <v>0</v>
      </c>
      <c r="BL705" s="17" t="s">
        <v>340</v>
      </c>
      <c r="BM705" s="146" t="s">
        <v>1122</v>
      </c>
    </row>
    <row r="706" spans="2:65" s="12" customFormat="1">
      <c r="B706" s="148"/>
      <c r="D706" s="149" t="s">
        <v>266</v>
      </c>
      <c r="E706" s="150" t="s">
        <v>1</v>
      </c>
      <c r="F706" s="151" t="s">
        <v>1123</v>
      </c>
      <c r="H706" s="152">
        <v>4.0999999999999996</v>
      </c>
      <c r="I706" s="153"/>
      <c r="L706" s="148"/>
      <c r="M706" s="154"/>
      <c r="T706" s="155"/>
      <c r="AT706" s="150" t="s">
        <v>266</v>
      </c>
      <c r="AU706" s="150" t="s">
        <v>85</v>
      </c>
      <c r="AV706" s="12" t="s">
        <v>85</v>
      </c>
      <c r="AW706" s="12" t="s">
        <v>33</v>
      </c>
      <c r="AX706" s="12" t="s">
        <v>8</v>
      </c>
      <c r="AY706" s="150" t="s">
        <v>258</v>
      </c>
    </row>
    <row r="707" spans="2:65" s="1" customFormat="1" ht="24.2" customHeight="1">
      <c r="B707" s="134"/>
      <c r="C707" s="135" t="s">
        <v>1124</v>
      </c>
      <c r="D707" s="135" t="s">
        <v>260</v>
      </c>
      <c r="E707" s="136" t="s">
        <v>1125</v>
      </c>
      <c r="F707" s="137" t="s">
        <v>1126</v>
      </c>
      <c r="G707" s="138" t="s">
        <v>420</v>
      </c>
      <c r="H707" s="139">
        <v>14</v>
      </c>
      <c r="I707" s="140"/>
      <c r="J707" s="141">
        <f>ROUND(I707*H707,0)</f>
        <v>0</v>
      </c>
      <c r="K707" s="137" t="s">
        <v>264</v>
      </c>
      <c r="L707" s="32"/>
      <c r="M707" s="142" t="s">
        <v>1</v>
      </c>
      <c r="N707" s="143" t="s">
        <v>42</v>
      </c>
      <c r="P707" s="144">
        <f>O707*H707</f>
        <v>0</v>
      </c>
      <c r="Q707" s="144">
        <v>0</v>
      </c>
      <c r="R707" s="144">
        <f>Q707*H707</f>
        <v>0</v>
      </c>
      <c r="S707" s="144">
        <v>3.3000000000000002E-2</v>
      </c>
      <c r="T707" s="145">
        <f>S707*H707</f>
        <v>0.46200000000000002</v>
      </c>
      <c r="AR707" s="146" t="s">
        <v>340</v>
      </c>
      <c r="AT707" s="146" t="s">
        <v>260</v>
      </c>
      <c r="AU707" s="146" t="s">
        <v>85</v>
      </c>
      <c r="AY707" s="17" t="s">
        <v>258</v>
      </c>
      <c r="BE707" s="147">
        <f>IF(N707="základní",J707,0)</f>
        <v>0</v>
      </c>
      <c r="BF707" s="147">
        <f>IF(N707="snížená",J707,0)</f>
        <v>0</v>
      </c>
      <c r="BG707" s="147">
        <f>IF(N707="zákl. přenesená",J707,0)</f>
        <v>0</v>
      </c>
      <c r="BH707" s="147">
        <f>IF(N707="sníž. přenesená",J707,0)</f>
        <v>0</v>
      </c>
      <c r="BI707" s="147">
        <f>IF(N707="nulová",J707,0)</f>
        <v>0</v>
      </c>
      <c r="BJ707" s="17" t="s">
        <v>8</v>
      </c>
      <c r="BK707" s="147">
        <f>ROUND(I707*H707,0)</f>
        <v>0</v>
      </c>
      <c r="BL707" s="17" t="s">
        <v>340</v>
      </c>
      <c r="BM707" s="146" t="s">
        <v>1127</v>
      </c>
    </row>
    <row r="708" spans="2:65" s="12" customFormat="1">
      <c r="B708" s="148"/>
      <c r="D708" s="149" t="s">
        <v>266</v>
      </c>
      <c r="E708" s="150" t="s">
        <v>1</v>
      </c>
      <c r="F708" s="151" t="s">
        <v>1128</v>
      </c>
      <c r="H708" s="152">
        <v>14</v>
      </c>
      <c r="I708" s="153"/>
      <c r="L708" s="148"/>
      <c r="M708" s="154"/>
      <c r="T708" s="155"/>
      <c r="AT708" s="150" t="s">
        <v>266</v>
      </c>
      <c r="AU708" s="150" t="s">
        <v>85</v>
      </c>
      <c r="AV708" s="12" t="s">
        <v>85</v>
      </c>
      <c r="AW708" s="12" t="s">
        <v>33</v>
      </c>
      <c r="AX708" s="12" t="s">
        <v>8</v>
      </c>
      <c r="AY708" s="150" t="s">
        <v>258</v>
      </c>
    </row>
    <row r="709" spans="2:65" s="1" customFormat="1" ht="33" customHeight="1">
      <c r="B709" s="134"/>
      <c r="C709" s="135" t="s">
        <v>1129</v>
      </c>
      <c r="D709" s="135" t="s">
        <v>260</v>
      </c>
      <c r="E709" s="136" t="s">
        <v>1130</v>
      </c>
      <c r="F709" s="137" t="s">
        <v>1131</v>
      </c>
      <c r="G709" s="138" t="s">
        <v>420</v>
      </c>
      <c r="H709" s="139">
        <v>29</v>
      </c>
      <c r="I709" s="140"/>
      <c r="J709" s="141">
        <f>ROUND(I709*H709,0)</f>
        <v>0</v>
      </c>
      <c r="K709" s="137" t="s">
        <v>264</v>
      </c>
      <c r="L709" s="32"/>
      <c r="M709" s="142" t="s">
        <v>1</v>
      </c>
      <c r="N709" s="143" t="s">
        <v>42</v>
      </c>
      <c r="P709" s="144">
        <f>O709*H709</f>
        <v>0</v>
      </c>
      <c r="Q709" s="144">
        <v>8.2000000000000001E-5</v>
      </c>
      <c r="R709" s="144">
        <f>Q709*H709</f>
        <v>2.3779999999999999E-3</v>
      </c>
      <c r="S709" s="144">
        <v>0</v>
      </c>
      <c r="T709" s="145">
        <f>S709*H709</f>
        <v>0</v>
      </c>
      <c r="AR709" s="146" t="s">
        <v>340</v>
      </c>
      <c r="AT709" s="146" t="s">
        <v>260</v>
      </c>
      <c r="AU709" s="146" t="s">
        <v>85</v>
      </c>
      <c r="AY709" s="17" t="s">
        <v>258</v>
      </c>
      <c r="BE709" s="147">
        <f>IF(N709="základní",J709,0)</f>
        <v>0</v>
      </c>
      <c r="BF709" s="147">
        <f>IF(N709="snížená",J709,0)</f>
        <v>0</v>
      </c>
      <c r="BG709" s="147">
        <f>IF(N709="zákl. přenesená",J709,0)</f>
        <v>0</v>
      </c>
      <c r="BH709" s="147">
        <f>IF(N709="sníž. přenesená",J709,0)</f>
        <v>0</v>
      </c>
      <c r="BI709" s="147">
        <f>IF(N709="nulová",J709,0)</f>
        <v>0</v>
      </c>
      <c r="BJ709" s="17" t="s">
        <v>8</v>
      </c>
      <c r="BK709" s="147">
        <f>ROUND(I709*H709,0)</f>
        <v>0</v>
      </c>
      <c r="BL709" s="17" t="s">
        <v>340</v>
      </c>
      <c r="BM709" s="146" t="s">
        <v>1132</v>
      </c>
    </row>
    <row r="710" spans="2:65" s="12" customFormat="1">
      <c r="B710" s="148"/>
      <c r="D710" s="149" t="s">
        <v>266</v>
      </c>
      <c r="E710" s="150" t="s">
        <v>1</v>
      </c>
      <c r="F710" s="151" t="s">
        <v>1133</v>
      </c>
      <c r="H710" s="152">
        <v>12</v>
      </c>
      <c r="I710" s="153"/>
      <c r="L710" s="148"/>
      <c r="M710" s="154"/>
      <c r="T710" s="155"/>
      <c r="AT710" s="150" t="s">
        <v>266</v>
      </c>
      <c r="AU710" s="150" t="s">
        <v>85</v>
      </c>
      <c r="AV710" s="12" t="s">
        <v>85</v>
      </c>
      <c r="AW710" s="12" t="s">
        <v>33</v>
      </c>
      <c r="AX710" s="12" t="s">
        <v>77</v>
      </c>
      <c r="AY710" s="150" t="s">
        <v>258</v>
      </c>
    </row>
    <row r="711" spans="2:65" s="12" customFormat="1">
      <c r="B711" s="148"/>
      <c r="D711" s="149" t="s">
        <v>266</v>
      </c>
      <c r="E711" s="150" t="s">
        <v>1</v>
      </c>
      <c r="F711" s="151" t="s">
        <v>1134</v>
      </c>
      <c r="H711" s="152">
        <v>5</v>
      </c>
      <c r="I711" s="153"/>
      <c r="L711" s="148"/>
      <c r="M711" s="154"/>
      <c r="T711" s="155"/>
      <c r="AT711" s="150" t="s">
        <v>266</v>
      </c>
      <c r="AU711" s="150" t="s">
        <v>85</v>
      </c>
      <c r="AV711" s="12" t="s">
        <v>85</v>
      </c>
      <c r="AW711" s="12" t="s">
        <v>33</v>
      </c>
      <c r="AX711" s="12" t="s">
        <v>77</v>
      </c>
      <c r="AY711" s="150" t="s">
        <v>258</v>
      </c>
    </row>
    <row r="712" spans="2:65" s="12" customFormat="1">
      <c r="B712" s="148"/>
      <c r="D712" s="149" t="s">
        <v>266</v>
      </c>
      <c r="E712" s="150" t="s">
        <v>1</v>
      </c>
      <c r="F712" s="151" t="s">
        <v>1118</v>
      </c>
      <c r="H712" s="152">
        <v>12</v>
      </c>
      <c r="I712" s="153"/>
      <c r="L712" s="148"/>
      <c r="M712" s="154"/>
      <c r="T712" s="155"/>
      <c r="AT712" s="150" t="s">
        <v>266</v>
      </c>
      <c r="AU712" s="150" t="s">
        <v>85</v>
      </c>
      <c r="AV712" s="12" t="s">
        <v>85</v>
      </c>
      <c r="AW712" s="12" t="s">
        <v>33</v>
      </c>
      <c r="AX712" s="12" t="s">
        <v>77</v>
      </c>
      <c r="AY712" s="150" t="s">
        <v>258</v>
      </c>
    </row>
    <row r="713" spans="2:65" s="13" customFormat="1">
      <c r="B713" s="156"/>
      <c r="D713" s="149" t="s">
        <v>266</v>
      </c>
      <c r="E713" s="157" t="s">
        <v>1</v>
      </c>
      <c r="F713" s="158" t="s">
        <v>272</v>
      </c>
      <c r="H713" s="159">
        <v>29</v>
      </c>
      <c r="I713" s="160"/>
      <c r="L713" s="156"/>
      <c r="M713" s="161"/>
      <c r="T713" s="162"/>
      <c r="AT713" s="157" t="s">
        <v>266</v>
      </c>
      <c r="AU713" s="157" t="s">
        <v>85</v>
      </c>
      <c r="AV713" s="13" t="s">
        <v>88</v>
      </c>
      <c r="AW713" s="13" t="s">
        <v>33</v>
      </c>
      <c r="AX713" s="13" t="s">
        <v>8</v>
      </c>
      <c r="AY713" s="157" t="s">
        <v>258</v>
      </c>
    </row>
    <row r="714" spans="2:65" s="1" customFormat="1" ht="21.75" customHeight="1">
      <c r="B714" s="134"/>
      <c r="C714" s="170" t="s">
        <v>1135</v>
      </c>
      <c r="D714" s="170" t="s">
        <v>425</v>
      </c>
      <c r="E714" s="171" t="s">
        <v>1136</v>
      </c>
      <c r="F714" s="172" t="s">
        <v>1137</v>
      </c>
      <c r="G714" s="173" t="s">
        <v>263</v>
      </c>
      <c r="H714" s="174">
        <v>0.59399999999999997</v>
      </c>
      <c r="I714" s="175"/>
      <c r="J714" s="176">
        <f>ROUND(I714*H714,0)</f>
        <v>0</v>
      </c>
      <c r="K714" s="172" t="s">
        <v>264</v>
      </c>
      <c r="L714" s="177"/>
      <c r="M714" s="178" t="s">
        <v>1</v>
      </c>
      <c r="N714" s="179" t="s">
        <v>42</v>
      </c>
      <c r="P714" s="144">
        <f>O714*H714</f>
        <v>0</v>
      </c>
      <c r="Q714" s="144">
        <v>0.55000000000000004</v>
      </c>
      <c r="R714" s="144">
        <f>Q714*H714</f>
        <v>0.32669999999999999</v>
      </c>
      <c r="S714" s="144">
        <v>0</v>
      </c>
      <c r="T714" s="145">
        <f>S714*H714</f>
        <v>0</v>
      </c>
      <c r="AR714" s="146" t="s">
        <v>448</v>
      </c>
      <c r="AT714" s="146" t="s">
        <v>425</v>
      </c>
      <c r="AU714" s="146" t="s">
        <v>85</v>
      </c>
      <c r="AY714" s="17" t="s">
        <v>258</v>
      </c>
      <c r="BE714" s="147">
        <f>IF(N714="základní",J714,0)</f>
        <v>0</v>
      </c>
      <c r="BF714" s="147">
        <f>IF(N714="snížená",J714,0)</f>
        <v>0</v>
      </c>
      <c r="BG714" s="147">
        <f>IF(N714="zákl. přenesená",J714,0)</f>
        <v>0</v>
      </c>
      <c r="BH714" s="147">
        <f>IF(N714="sníž. přenesená",J714,0)</f>
        <v>0</v>
      </c>
      <c r="BI714" s="147">
        <f>IF(N714="nulová",J714,0)</f>
        <v>0</v>
      </c>
      <c r="BJ714" s="17" t="s">
        <v>8</v>
      </c>
      <c r="BK714" s="147">
        <f>ROUND(I714*H714,0)</f>
        <v>0</v>
      </c>
      <c r="BL714" s="17" t="s">
        <v>340</v>
      </c>
      <c r="BM714" s="146" t="s">
        <v>1138</v>
      </c>
    </row>
    <row r="715" spans="2:65" s="12" customFormat="1" ht="22.5">
      <c r="B715" s="148"/>
      <c r="D715" s="149" t="s">
        <v>266</v>
      </c>
      <c r="E715" s="150" t="s">
        <v>1</v>
      </c>
      <c r="F715" s="151" t="s">
        <v>1139</v>
      </c>
      <c r="H715" s="152">
        <v>0.19</v>
      </c>
      <c r="I715" s="153"/>
      <c r="L715" s="148"/>
      <c r="M715" s="154"/>
      <c r="T715" s="155"/>
      <c r="AT715" s="150" t="s">
        <v>266</v>
      </c>
      <c r="AU715" s="150" t="s">
        <v>85</v>
      </c>
      <c r="AV715" s="12" t="s">
        <v>85</v>
      </c>
      <c r="AW715" s="12" t="s">
        <v>33</v>
      </c>
      <c r="AX715" s="12" t="s">
        <v>77</v>
      </c>
      <c r="AY715" s="150" t="s">
        <v>258</v>
      </c>
    </row>
    <row r="716" spans="2:65" s="12" customFormat="1" ht="22.5">
      <c r="B716" s="148"/>
      <c r="D716" s="149" t="s">
        <v>266</v>
      </c>
      <c r="E716" s="150" t="s">
        <v>1</v>
      </c>
      <c r="F716" s="151" t="s">
        <v>1140</v>
      </c>
      <c r="H716" s="152">
        <v>0.108</v>
      </c>
      <c r="I716" s="153"/>
      <c r="L716" s="148"/>
      <c r="M716" s="154"/>
      <c r="T716" s="155"/>
      <c r="AT716" s="150" t="s">
        <v>266</v>
      </c>
      <c r="AU716" s="150" t="s">
        <v>85</v>
      </c>
      <c r="AV716" s="12" t="s">
        <v>85</v>
      </c>
      <c r="AW716" s="12" t="s">
        <v>33</v>
      </c>
      <c r="AX716" s="12" t="s">
        <v>77</v>
      </c>
      <c r="AY716" s="150" t="s">
        <v>258</v>
      </c>
    </row>
    <row r="717" spans="2:65" s="12" customFormat="1" ht="22.5">
      <c r="B717" s="148"/>
      <c r="D717" s="149" t="s">
        <v>266</v>
      </c>
      <c r="E717" s="150" t="s">
        <v>1</v>
      </c>
      <c r="F717" s="151" t="s">
        <v>1141</v>
      </c>
      <c r="H717" s="152">
        <v>0.29599999999999999</v>
      </c>
      <c r="I717" s="153"/>
      <c r="L717" s="148"/>
      <c r="M717" s="154"/>
      <c r="T717" s="155"/>
      <c r="AT717" s="150" t="s">
        <v>266</v>
      </c>
      <c r="AU717" s="150" t="s">
        <v>85</v>
      </c>
      <c r="AV717" s="12" t="s">
        <v>85</v>
      </c>
      <c r="AW717" s="12" t="s">
        <v>33</v>
      </c>
      <c r="AX717" s="12" t="s">
        <v>77</v>
      </c>
      <c r="AY717" s="150" t="s">
        <v>258</v>
      </c>
    </row>
    <row r="718" spans="2:65" s="13" customFormat="1">
      <c r="B718" s="156"/>
      <c r="D718" s="149" t="s">
        <v>266</v>
      </c>
      <c r="E718" s="157" t="s">
        <v>1</v>
      </c>
      <c r="F718" s="158" t="s">
        <v>272</v>
      </c>
      <c r="H718" s="159">
        <v>0.59399999999999997</v>
      </c>
      <c r="I718" s="160"/>
      <c r="L718" s="156"/>
      <c r="M718" s="161"/>
      <c r="T718" s="162"/>
      <c r="AT718" s="157" t="s">
        <v>266</v>
      </c>
      <c r="AU718" s="157" t="s">
        <v>85</v>
      </c>
      <c r="AV718" s="13" t="s">
        <v>88</v>
      </c>
      <c r="AW718" s="13" t="s">
        <v>33</v>
      </c>
      <c r="AX718" s="13" t="s">
        <v>8</v>
      </c>
      <c r="AY718" s="157" t="s">
        <v>258</v>
      </c>
    </row>
    <row r="719" spans="2:65" s="1" customFormat="1" ht="33" customHeight="1">
      <c r="B719" s="134"/>
      <c r="C719" s="135" t="s">
        <v>1142</v>
      </c>
      <c r="D719" s="135" t="s">
        <v>260</v>
      </c>
      <c r="E719" s="136" t="s">
        <v>1143</v>
      </c>
      <c r="F719" s="137" t="s">
        <v>1144</v>
      </c>
      <c r="G719" s="138" t="s">
        <v>420</v>
      </c>
      <c r="H719" s="139">
        <v>4</v>
      </c>
      <c r="I719" s="140"/>
      <c r="J719" s="141">
        <f>ROUND(I719*H719,0)</f>
        <v>0</v>
      </c>
      <c r="K719" s="137" t="s">
        <v>264</v>
      </c>
      <c r="L719" s="32"/>
      <c r="M719" s="142" t="s">
        <v>1</v>
      </c>
      <c r="N719" s="143" t="s">
        <v>42</v>
      </c>
      <c r="P719" s="144">
        <f>O719*H719</f>
        <v>0</v>
      </c>
      <c r="Q719" s="144">
        <v>9.2E-5</v>
      </c>
      <c r="R719" s="144">
        <f>Q719*H719</f>
        <v>3.68E-4</v>
      </c>
      <c r="S719" s="144">
        <v>0</v>
      </c>
      <c r="T719" s="145">
        <f>S719*H719</f>
        <v>0</v>
      </c>
      <c r="AR719" s="146" t="s">
        <v>340</v>
      </c>
      <c r="AT719" s="146" t="s">
        <v>260</v>
      </c>
      <c r="AU719" s="146" t="s">
        <v>85</v>
      </c>
      <c r="AY719" s="17" t="s">
        <v>258</v>
      </c>
      <c r="BE719" s="147">
        <f>IF(N719="základní",J719,0)</f>
        <v>0</v>
      </c>
      <c r="BF719" s="147">
        <f>IF(N719="snížená",J719,0)</f>
        <v>0</v>
      </c>
      <c r="BG719" s="147">
        <f>IF(N719="zákl. přenesená",J719,0)</f>
        <v>0</v>
      </c>
      <c r="BH719" s="147">
        <f>IF(N719="sníž. přenesená",J719,0)</f>
        <v>0</v>
      </c>
      <c r="BI719" s="147">
        <f>IF(N719="nulová",J719,0)</f>
        <v>0</v>
      </c>
      <c r="BJ719" s="17" t="s">
        <v>8</v>
      </c>
      <c r="BK719" s="147">
        <f>ROUND(I719*H719,0)</f>
        <v>0</v>
      </c>
      <c r="BL719" s="17" t="s">
        <v>340</v>
      </c>
      <c r="BM719" s="146" t="s">
        <v>1145</v>
      </c>
    </row>
    <row r="720" spans="2:65" s="12" customFormat="1">
      <c r="B720" s="148"/>
      <c r="D720" s="149" t="s">
        <v>266</v>
      </c>
      <c r="E720" s="150" t="s">
        <v>1</v>
      </c>
      <c r="F720" s="151" t="s">
        <v>1146</v>
      </c>
      <c r="H720" s="152">
        <v>4</v>
      </c>
      <c r="I720" s="153"/>
      <c r="L720" s="148"/>
      <c r="M720" s="154"/>
      <c r="T720" s="155"/>
      <c r="AT720" s="150" t="s">
        <v>266</v>
      </c>
      <c r="AU720" s="150" t="s">
        <v>85</v>
      </c>
      <c r="AV720" s="12" t="s">
        <v>85</v>
      </c>
      <c r="AW720" s="12" t="s">
        <v>33</v>
      </c>
      <c r="AX720" s="12" t="s">
        <v>8</v>
      </c>
      <c r="AY720" s="150" t="s">
        <v>258</v>
      </c>
    </row>
    <row r="721" spans="2:65" s="1" customFormat="1" ht="21.75" customHeight="1">
      <c r="B721" s="134"/>
      <c r="C721" s="170" t="s">
        <v>1147</v>
      </c>
      <c r="D721" s="170" t="s">
        <v>425</v>
      </c>
      <c r="E721" s="171" t="s">
        <v>1148</v>
      </c>
      <c r="F721" s="172" t="s">
        <v>1149</v>
      </c>
      <c r="G721" s="173" t="s">
        <v>263</v>
      </c>
      <c r="H721" s="174">
        <v>0.111</v>
      </c>
      <c r="I721" s="175"/>
      <c r="J721" s="176">
        <f>ROUND(I721*H721,0)</f>
        <v>0</v>
      </c>
      <c r="K721" s="172" t="s">
        <v>264</v>
      </c>
      <c r="L721" s="177"/>
      <c r="M721" s="178" t="s">
        <v>1</v>
      </c>
      <c r="N721" s="179" t="s">
        <v>42</v>
      </c>
      <c r="P721" s="144">
        <f>O721*H721</f>
        <v>0</v>
      </c>
      <c r="Q721" s="144">
        <v>0.55000000000000004</v>
      </c>
      <c r="R721" s="144">
        <f>Q721*H721</f>
        <v>6.1050000000000007E-2</v>
      </c>
      <c r="S721" s="144">
        <v>0</v>
      </c>
      <c r="T721" s="145">
        <f>S721*H721</f>
        <v>0</v>
      </c>
      <c r="AR721" s="146" t="s">
        <v>448</v>
      </c>
      <c r="AT721" s="146" t="s">
        <v>425</v>
      </c>
      <c r="AU721" s="146" t="s">
        <v>85</v>
      </c>
      <c r="AY721" s="17" t="s">
        <v>258</v>
      </c>
      <c r="BE721" s="147">
        <f>IF(N721="základní",J721,0)</f>
        <v>0</v>
      </c>
      <c r="BF721" s="147">
        <f>IF(N721="snížená",J721,0)</f>
        <v>0</v>
      </c>
      <c r="BG721" s="147">
        <f>IF(N721="zákl. přenesená",J721,0)</f>
        <v>0</v>
      </c>
      <c r="BH721" s="147">
        <f>IF(N721="sníž. přenesená",J721,0)</f>
        <v>0</v>
      </c>
      <c r="BI721" s="147">
        <f>IF(N721="nulová",J721,0)</f>
        <v>0</v>
      </c>
      <c r="BJ721" s="17" t="s">
        <v>8</v>
      </c>
      <c r="BK721" s="147">
        <f>ROUND(I721*H721,0)</f>
        <v>0</v>
      </c>
      <c r="BL721" s="17" t="s">
        <v>340</v>
      </c>
      <c r="BM721" s="146" t="s">
        <v>1150</v>
      </c>
    </row>
    <row r="722" spans="2:65" s="12" customFormat="1">
      <c r="B722" s="148"/>
      <c r="D722" s="149" t="s">
        <v>266</v>
      </c>
      <c r="E722" s="150" t="s">
        <v>1</v>
      </c>
      <c r="F722" s="151" t="s">
        <v>1151</v>
      </c>
      <c r="H722" s="152">
        <v>0.111</v>
      </c>
      <c r="I722" s="153"/>
      <c r="L722" s="148"/>
      <c r="M722" s="154"/>
      <c r="T722" s="155"/>
      <c r="AT722" s="150" t="s">
        <v>266</v>
      </c>
      <c r="AU722" s="150" t="s">
        <v>85</v>
      </c>
      <c r="AV722" s="12" t="s">
        <v>85</v>
      </c>
      <c r="AW722" s="12" t="s">
        <v>33</v>
      </c>
      <c r="AX722" s="12" t="s">
        <v>8</v>
      </c>
      <c r="AY722" s="150" t="s">
        <v>258</v>
      </c>
    </row>
    <row r="723" spans="2:65" s="1" customFormat="1" ht="33" customHeight="1">
      <c r="B723" s="134"/>
      <c r="C723" s="135" t="s">
        <v>1152</v>
      </c>
      <c r="D723" s="135" t="s">
        <v>260</v>
      </c>
      <c r="E723" s="136" t="s">
        <v>1153</v>
      </c>
      <c r="F723" s="137" t="s">
        <v>1154</v>
      </c>
      <c r="G723" s="138" t="s">
        <v>420</v>
      </c>
      <c r="H723" s="139">
        <v>13.75</v>
      </c>
      <c r="I723" s="140"/>
      <c r="J723" s="141">
        <f>ROUND(I723*H723,0)</f>
        <v>0</v>
      </c>
      <c r="K723" s="137" t="s">
        <v>264</v>
      </c>
      <c r="L723" s="32"/>
      <c r="M723" s="142" t="s">
        <v>1</v>
      </c>
      <c r="N723" s="143" t="s">
        <v>42</v>
      </c>
      <c r="P723" s="144">
        <f>O723*H723</f>
        <v>0</v>
      </c>
      <c r="Q723" s="144">
        <v>1.02E-4</v>
      </c>
      <c r="R723" s="144">
        <f>Q723*H723</f>
        <v>1.4024999999999999E-3</v>
      </c>
      <c r="S723" s="144">
        <v>0</v>
      </c>
      <c r="T723" s="145">
        <f>S723*H723</f>
        <v>0</v>
      </c>
      <c r="AR723" s="146" t="s">
        <v>340</v>
      </c>
      <c r="AT723" s="146" t="s">
        <v>260</v>
      </c>
      <c r="AU723" s="146" t="s">
        <v>85</v>
      </c>
      <c r="AY723" s="17" t="s">
        <v>258</v>
      </c>
      <c r="BE723" s="147">
        <f>IF(N723="základní",J723,0)</f>
        <v>0</v>
      </c>
      <c r="BF723" s="147">
        <f>IF(N723="snížená",J723,0)</f>
        <v>0</v>
      </c>
      <c r="BG723" s="147">
        <f>IF(N723="zákl. přenesená",J723,0)</f>
        <v>0</v>
      </c>
      <c r="BH723" s="147">
        <f>IF(N723="sníž. přenesená",J723,0)</f>
        <v>0</v>
      </c>
      <c r="BI723" s="147">
        <f>IF(N723="nulová",J723,0)</f>
        <v>0</v>
      </c>
      <c r="BJ723" s="17" t="s">
        <v>8</v>
      </c>
      <c r="BK723" s="147">
        <f>ROUND(I723*H723,0)</f>
        <v>0</v>
      </c>
      <c r="BL723" s="17" t="s">
        <v>340</v>
      </c>
      <c r="BM723" s="146" t="s">
        <v>1155</v>
      </c>
    </row>
    <row r="724" spans="2:65" s="12" customFormat="1">
      <c r="B724" s="148"/>
      <c r="D724" s="149" t="s">
        <v>266</v>
      </c>
      <c r="E724" s="150" t="s">
        <v>1</v>
      </c>
      <c r="F724" s="151" t="s">
        <v>1156</v>
      </c>
      <c r="H724" s="152">
        <v>4.0999999999999996</v>
      </c>
      <c r="I724" s="153"/>
      <c r="L724" s="148"/>
      <c r="M724" s="154"/>
      <c r="T724" s="155"/>
      <c r="AT724" s="150" t="s">
        <v>266</v>
      </c>
      <c r="AU724" s="150" t="s">
        <v>85</v>
      </c>
      <c r="AV724" s="12" t="s">
        <v>85</v>
      </c>
      <c r="AW724" s="12" t="s">
        <v>33</v>
      </c>
      <c r="AX724" s="12" t="s">
        <v>77</v>
      </c>
      <c r="AY724" s="150" t="s">
        <v>258</v>
      </c>
    </row>
    <row r="725" spans="2:65" s="12" customFormat="1">
      <c r="B725" s="148"/>
      <c r="D725" s="149" t="s">
        <v>266</v>
      </c>
      <c r="E725" s="150" t="s">
        <v>1</v>
      </c>
      <c r="F725" s="151" t="s">
        <v>1157</v>
      </c>
      <c r="H725" s="152">
        <v>9.65</v>
      </c>
      <c r="I725" s="153"/>
      <c r="L725" s="148"/>
      <c r="M725" s="154"/>
      <c r="T725" s="155"/>
      <c r="AT725" s="150" t="s">
        <v>266</v>
      </c>
      <c r="AU725" s="150" t="s">
        <v>85</v>
      </c>
      <c r="AV725" s="12" t="s">
        <v>85</v>
      </c>
      <c r="AW725" s="12" t="s">
        <v>33</v>
      </c>
      <c r="AX725" s="12" t="s">
        <v>77</v>
      </c>
      <c r="AY725" s="150" t="s">
        <v>258</v>
      </c>
    </row>
    <row r="726" spans="2:65" s="13" customFormat="1">
      <c r="B726" s="156"/>
      <c r="D726" s="149" t="s">
        <v>266</v>
      </c>
      <c r="E726" s="157" t="s">
        <v>1</v>
      </c>
      <c r="F726" s="158" t="s">
        <v>272</v>
      </c>
      <c r="H726" s="159">
        <v>13.75</v>
      </c>
      <c r="I726" s="160"/>
      <c r="L726" s="156"/>
      <c r="M726" s="161"/>
      <c r="T726" s="162"/>
      <c r="AT726" s="157" t="s">
        <v>266</v>
      </c>
      <c r="AU726" s="157" t="s">
        <v>85</v>
      </c>
      <c r="AV726" s="13" t="s">
        <v>88</v>
      </c>
      <c r="AW726" s="13" t="s">
        <v>33</v>
      </c>
      <c r="AX726" s="13" t="s">
        <v>8</v>
      </c>
      <c r="AY726" s="157" t="s">
        <v>258</v>
      </c>
    </row>
    <row r="727" spans="2:65" s="1" customFormat="1" ht="21.75" customHeight="1">
      <c r="B727" s="134"/>
      <c r="C727" s="170" t="s">
        <v>1158</v>
      </c>
      <c r="D727" s="170" t="s">
        <v>425</v>
      </c>
      <c r="E727" s="171" t="s">
        <v>1159</v>
      </c>
      <c r="F727" s="172" t="s">
        <v>1160</v>
      </c>
      <c r="G727" s="173" t="s">
        <v>263</v>
      </c>
      <c r="H727" s="174">
        <v>0.61099999999999999</v>
      </c>
      <c r="I727" s="175"/>
      <c r="J727" s="176">
        <f>ROUND(I727*H727,0)</f>
        <v>0</v>
      </c>
      <c r="K727" s="172" t="s">
        <v>264</v>
      </c>
      <c r="L727" s="177"/>
      <c r="M727" s="178" t="s">
        <v>1</v>
      </c>
      <c r="N727" s="179" t="s">
        <v>42</v>
      </c>
      <c r="P727" s="144">
        <f>O727*H727</f>
        <v>0</v>
      </c>
      <c r="Q727" s="144">
        <v>0.55000000000000004</v>
      </c>
      <c r="R727" s="144">
        <f>Q727*H727</f>
        <v>0.33605000000000002</v>
      </c>
      <c r="S727" s="144">
        <v>0</v>
      </c>
      <c r="T727" s="145">
        <f>S727*H727</f>
        <v>0</v>
      </c>
      <c r="AR727" s="146" t="s">
        <v>448</v>
      </c>
      <c r="AT727" s="146" t="s">
        <v>425</v>
      </c>
      <c r="AU727" s="146" t="s">
        <v>85</v>
      </c>
      <c r="AY727" s="17" t="s">
        <v>258</v>
      </c>
      <c r="BE727" s="147">
        <f>IF(N727="základní",J727,0)</f>
        <v>0</v>
      </c>
      <c r="BF727" s="147">
        <f>IF(N727="snížená",J727,0)</f>
        <v>0</v>
      </c>
      <c r="BG727" s="147">
        <f>IF(N727="zákl. přenesená",J727,0)</f>
        <v>0</v>
      </c>
      <c r="BH727" s="147">
        <f>IF(N727="sníž. přenesená",J727,0)</f>
        <v>0</v>
      </c>
      <c r="BI727" s="147">
        <f>IF(N727="nulová",J727,0)</f>
        <v>0</v>
      </c>
      <c r="BJ727" s="17" t="s">
        <v>8</v>
      </c>
      <c r="BK727" s="147">
        <f>ROUND(I727*H727,0)</f>
        <v>0</v>
      </c>
      <c r="BL727" s="17" t="s">
        <v>340</v>
      </c>
      <c r="BM727" s="146" t="s">
        <v>1161</v>
      </c>
    </row>
    <row r="728" spans="2:65" s="12" customFormat="1">
      <c r="B728" s="148"/>
      <c r="D728" s="149" t="s">
        <v>266</v>
      </c>
      <c r="E728" s="150" t="s">
        <v>1</v>
      </c>
      <c r="F728" s="151" t="s">
        <v>1162</v>
      </c>
      <c r="H728" s="152">
        <v>0.14399999999999999</v>
      </c>
      <c r="I728" s="153"/>
      <c r="L728" s="148"/>
      <c r="M728" s="154"/>
      <c r="T728" s="155"/>
      <c r="AT728" s="150" t="s">
        <v>266</v>
      </c>
      <c r="AU728" s="150" t="s">
        <v>85</v>
      </c>
      <c r="AV728" s="12" t="s">
        <v>85</v>
      </c>
      <c r="AW728" s="12" t="s">
        <v>33</v>
      </c>
      <c r="AX728" s="12" t="s">
        <v>77</v>
      </c>
      <c r="AY728" s="150" t="s">
        <v>258</v>
      </c>
    </row>
    <row r="729" spans="2:65" s="12" customFormat="1">
      <c r="B729" s="148"/>
      <c r="D729" s="149" t="s">
        <v>266</v>
      </c>
      <c r="E729" s="150" t="s">
        <v>1</v>
      </c>
      <c r="F729" s="151" t="s">
        <v>1163</v>
      </c>
      <c r="H729" s="152">
        <v>0.46700000000000003</v>
      </c>
      <c r="I729" s="153"/>
      <c r="L729" s="148"/>
      <c r="M729" s="154"/>
      <c r="T729" s="155"/>
      <c r="AT729" s="150" t="s">
        <v>266</v>
      </c>
      <c r="AU729" s="150" t="s">
        <v>85</v>
      </c>
      <c r="AV729" s="12" t="s">
        <v>85</v>
      </c>
      <c r="AW729" s="12" t="s">
        <v>33</v>
      </c>
      <c r="AX729" s="12" t="s">
        <v>77</v>
      </c>
      <c r="AY729" s="150" t="s">
        <v>258</v>
      </c>
    </row>
    <row r="730" spans="2:65" s="13" customFormat="1">
      <c r="B730" s="156"/>
      <c r="D730" s="149" t="s">
        <v>266</v>
      </c>
      <c r="E730" s="157" t="s">
        <v>1</v>
      </c>
      <c r="F730" s="158" t="s">
        <v>272</v>
      </c>
      <c r="H730" s="159">
        <v>0.61099999999999999</v>
      </c>
      <c r="I730" s="160"/>
      <c r="L730" s="156"/>
      <c r="M730" s="161"/>
      <c r="T730" s="162"/>
      <c r="AT730" s="157" t="s">
        <v>266</v>
      </c>
      <c r="AU730" s="157" t="s">
        <v>85</v>
      </c>
      <c r="AV730" s="13" t="s">
        <v>88</v>
      </c>
      <c r="AW730" s="13" t="s">
        <v>33</v>
      </c>
      <c r="AX730" s="13" t="s">
        <v>8</v>
      </c>
      <c r="AY730" s="157" t="s">
        <v>258</v>
      </c>
    </row>
    <row r="731" spans="2:65" s="1" customFormat="1" ht="33" customHeight="1">
      <c r="B731" s="134"/>
      <c r="C731" s="135" t="s">
        <v>1164</v>
      </c>
      <c r="D731" s="135" t="s">
        <v>260</v>
      </c>
      <c r="E731" s="136" t="s">
        <v>1165</v>
      </c>
      <c r="F731" s="137" t="s">
        <v>1166</v>
      </c>
      <c r="G731" s="138" t="s">
        <v>420</v>
      </c>
      <c r="H731" s="139">
        <v>14</v>
      </c>
      <c r="I731" s="140"/>
      <c r="J731" s="141">
        <f>ROUND(I731*H731,0)</f>
        <v>0</v>
      </c>
      <c r="K731" s="137" t="s">
        <v>264</v>
      </c>
      <c r="L731" s="32"/>
      <c r="M731" s="142" t="s">
        <v>1</v>
      </c>
      <c r="N731" s="143" t="s">
        <v>42</v>
      </c>
      <c r="P731" s="144">
        <f>O731*H731</f>
        <v>0</v>
      </c>
      <c r="Q731" s="144">
        <v>1.02E-4</v>
      </c>
      <c r="R731" s="144">
        <f>Q731*H731</f>
        <v>1.428E-3</v>
      </c>
      <c r="S731" s="144">
        <v>0</v>
      </c>
      <c r="T731" s="145">
        <f>S731*H731</f>
        <v>0</v>
      </c>
      <c r="AR731" s="146" t="s">
        <v>340</v>
      </c>
      <c r="AT731" s="146" t="s">
        <v>260</v>
      </c>
      <c r="AU731" s="146" t="s">
        <v>85</v>
      </c>
      <c r="AY731" s="17" t="s">
        <v>258</v>
      </c>
      <c r="BE731" s="147">
        <f>IF(N731="základní",J731,0)</f>
        <v>0</v>
      </c>
      <c r="BF731" s="147">
        <f>IF(N731="snížená",J731,0)</f>
        <v>0</v>
      </c>
      <c r="BG731" s="147">
        <f>IF(N731="zákl. přenesená",J731,0)</f>
        <v>0</v>
      </c>
      <c r="BH731" s="147">
        <f>IF(N731="sníž. přenesená",J731,0)</f>
        <v>0</v>
      </c>
      <c r="BI731" s="147">
        <f>IF(N731="nulová",J731,0)</f>
        <v>0</v>
      </c>
      <c r="BJ731" s="17" t="s">
        <v>8</v>
      </c>
      <c r="BK731" s="147">
        <f>ROUND(I731*H731,0)</f>
        <v>0</v>
      </c>
      <c r="BL731" s="17" t="s">
        <v>340</v>
      </c>
      <c r="BM731" s="146" t="s">
        <v>1167</v>
      </c>
    </row>
    <row r="732" spans="2:65" s="12" customFormat="1">
      <c r="B732" s="148"/>
      <c r="D732" s="149" t="s">
        <v>266</v>
      </c>
      <c r="E732" s="150" t="s">
        <v>1</v>
      </c>
      <c r="F732" s="151" t="s">
        <v>1128</v>
      </c>
      <c r="H732" s="152">
        <v>14</v>
      </c>
      <c r="I732" s="153"/>
      <c r="L732" s="148"/>
      <c r="M732" s="154"/>
      <c r="T732" s="155"/>
      <c r="AT732" s="150" t="s">
        <v>266</v>
      </c>
      <c r="AU732" s="150" t="s">
        <v>85</v>
      </c>
      <c r="AV732" s="12" t="s">
        <v>85</v>
      </c>
      <c r="AW732" s="12" t="s">
        <v>33</v>
      </c>
      <c r="AX732" s="12" t="s">
        <v>8</v>
      </c>
      <c r="AY732" s="150" t="s">
        <v>258</v>
      </c>
    </row>
    <row r="733" spans="2:65" s="1" customFormat="1" ht="21.75" customHeight="1">
      <c r="B733" s="134"/>
      <c r="C733" s="170" t="s">
        <v>1168</v>
      </c>
      <c r="D733" s="170" t="s">
        <v>425</v>
      </c>
      <c r="E733" s="171" t="s">
        <v>1169</v>
      </c>
      <c r="F733" s="172" t="s">
        <v>1170</v>
      </c>
      <c r="G733" s="173" t="s">
        <v>263</v>
      </c>
      <c r="H733" s="174">
        <v>0.80100000000000005</v>
      </c>
      <c r="I733" s="175"/>
      <c r="J733" s="176">
        <f>ROUND(I733*H733,0)</f>
        <v>0</v>
      </c>
      <c r="K733" s="172" t="s">
        <v>264</v>
      </c>
      <c r="L733" s="177"/>
      <c r="M733" s="178" t="s">
        <v>1</v>
      </c>
      <c r="N733" s="179" t="s">
        <v>42</v>
      </c>
      <c r="P733" s="144">
        <f>O733*H733</f>
        <v>0</v>
      </c>
      <c r="Q733" s="144">
        <v>0.55000000000000004</v>
      </c>
      <c r="R733" s="144">
        <f>Q733*H733</f>
        <v>0.44055000000000005</v>
      </c>
      <c r="S733" s="144">
        <v>0</v>
      </c>
      <c r="T733" s="145">
        <f>S733*H733</f>
        <v>0</v>
      </c>
      <c r="AR733" s="146" t="s">
        <v>448</v>
      </c>
      <c r="AT733" s="146" t="s">
        <v>425</v>
      </c>
      <c r="AU733" s="146" t="s">
        <v>85</v>
      </c>
      <c r="AY733" s="17" t="s">
        <v>258</v>
      </c>
      <c r="BE733" s="147">
        <f>IF(N733="základní",J733,0)</f>
        <v>0</v>
      </c>
      <c r="BF733" s="147">
        <f>IF(N733="snížená",J733,0)</f>
        <v>0</v>
      </c>
      <c r="BG733" s="147">
        <f>IF(N733="zákl. přenesená",J733,0)</f>
        <v>0</v>
      </c>
      <c r="BH733" s="147">
        <f>IF(N733="sníž. přenesená",J733,0)</f>
        <v>0</v>
      </c>
      <c r="BI733" s="147">
        <f>IF(N733="nulová",J733,0)</f>
        <v>0</v>
      </c>
      <c r="BJ733" s="17" t="s">
        <v>8</v>
      </c>
      <c r="BK733" s="147">
        <f>ROUND(I733*H733,0)</f>
        <v>0</v>
      </c>
      <c r="BL733" s="17" t="s">
        <v>340</v>
      </c>
      <c r="BM733" s="146" t="s">
        <v>1171</v>
      </c>
    </row>
    <row r="734" spans="2:65" s="12" customFormat="1">
      <c r="B734" s="148"/>
      <c r="D734" s="149" t="s">
        <v>266</v>
      </c>
      <c r="E734" s="150" t="s">
        <v>1</v>
      </c>
      <c r="F734" s="151" t="s">
        <v>1172</v>
      </c>
      <c r="H734" s="152">
        <v>0.80100000000000005</v>
      </c>
      <c r="I734" s="153"/>
      <c r="L734" s="148"/>
      <c r="M734" s="154"/>
      <c r="T734" s="155"/>
      <c r="AT734" s="150" t="s">
        <v>266</v>
      </c>
      <c r="AU734" s="150" t="s">
        <v>85</v>
      </c>
      <c r="AV734" s="12" t="s">
        <v>85</v>
      </c>
      <c r="AW734" s="12" t="s">
        <v>33</v>
      </c>
      <c r="AX734" s="12" t="s">
        <v>8</v>
      </c>
      <c r="AY734" s="150" t="s">
        <v>258</v>
      </c>
    </row>
    <row r="735" spans="2:65" s="1" customFormat="1" ht="33" customHeight="1">
      <c r="B735" s="134"/>
      <c r="C735" s="135" t="s">
        <v>1173</v>
      </c>
      <c r="D735" s="135" t="s">
        <v>260</v>
      </c>
      <c r="E735" s="136" t="s">
        <v>1174</v>
      </c>
      <c r="F735" s="137" t="s">
        <v>1175</v>
      </c>
      <c r="G735" s="138" t="s">
        <v>343</v>
      </c>
      <c r="H735" s="139">
        <v>68.817999999999998</v>
      </c>
      <c r="I735" s="140"/>
      <c r="J735" s="141">
        <f>ROUND(I735*H735,0)</f>
        <v>0</v>
      </c>
      <c r="K735" s="137" t="s">
        <v>264</v>
      </c>
      <c r="L735" s="32"/>
      <c r="M735" s="142" t="s">
        <v>1</v>
      </c>
      <c r="N735" s="143" t="s">
        <v>42</v>
      </c>
      <c r="P735" s="144">
        <f>O735*H735</f>
        <v>0</v>
      </c>
      <c r="Q735" s="144">
        <v>0</v>
      </c>
      <c r="R735" s="144">
        <f>Q735*H735</f>
        <v>0</v>
      </c>
      <c r="S735" s="144">
        <v>0</v>
      </c>
      <c r="T735" s="145">
        <f>S735*H735</f>
        <v>0</v>
      </c>
      <c r="AR735" s="146" t="s">
        <v>340</v>
      </c>
      <c r="AT735" s="146" t="s">
        <v>260</v>
      </c>
      <c r="AU735" s="146" t="s">
        <v>85</v>
      </c>
      <c r="AY735" s="17" t="s">
        <v>258</v>
      </c>
      <c r="BE735" s="147">
        <f>IF(N735="základní",J735,0)</f>
        <v>0</v>
      </c>
      <c r="BF735" s="147">
        <f>IF(N735="snížená",J735,0)</f>
        <v>0</v>
      </c>
      <c r="BG735" s="147">
        <f>IF(N735="zákl. přenesená",J735,0)</f>
        <v>0</v>
      </c>
      <c r="BH735" s="147">
        <f>IF(N735="sníž. přenesená",J735,0)</f>
        <v>0</v>
      </c>
      <c r="BI735" s="147">
        <f>IF(N735="nulová",J735,0)</f>
        <v>0</v>
      </c>
      <c r="BJ735" s="17" t="s">
        <v>8</v>
      </c>
      <c r="BK735" s="147">
        <f>ROUND(I735*H735,0)</f>
        <v>0</v>
      </c>
      <c r="BL735" s="17" t="s">
        <v>340</v>
      </c>
      <c r="BM735" s="146" t="s">
        <v>1176</v>
      </c>
    </row>
    <row r="736" spans="2:65" s="12" customFormat="1">
      <c r="B736" s="148"/>
      <c r="D736" s="149" t="s">
        <v>266</v>
      </c>
      <c r="E736" s="150" t="s">
        <v>1</v>
      </c>
      <c r="F736" s="151" t="s">
        <v>1177</v>
      </c>
      <c r="H736" s="152">
        <v>68.817999999999998</v>
      </c>
      <c r="I736" s="153"/>
      <c r="L736" s="148"/>
      <c r="M736" s="154"/>
      <c r="T736" s="155"/>
      <c r="AT736" s="150" t="s">
        <v>266</v>
      </c>
      <c r="AU736" s="150" t="s">
        <v>85</v>
      </c>
      <c r="AV736" s="12" t="s">
        <v>85</v>
      </c>
      <c r="AW736" s="12" t="s">
        <v>33</v>
      </c>
      <c r="AX736" s="12" t="s">
        <v>8</v>
      </c>
      <c r="AY736" s="150" t="s">
        <v>258</v>
      </c>
    </row>
    <row r="737" spans="2:65" s="1" customFormat="1" ht="24.2" customHeight="1">
      <c r="B737" s="134"/>
      <c r="C737" s="170" t="s">
        <v>1178</v>
      </c>
      <c r="D737" s="170" t="s">
        <v>425</v>
      </c>
      <c r="E737" s="171" t="s">
        <v>1179</v>
      </c>
      <c r="F737" s="172" t="s">
        <v>1180</v>
      </c>
      <c r="G737" s="173" t="s">
        <v>263</v>
      </c>
      <c r="H737" s="174">
        <v>1.8169999999999999</v>
      </c>
      <c r="I737" s="175"/>
      <c r="J737" s="176">
        <f>ROUND(I737*H737,0)</f>
        <v>0</v>
      </c>
      <c r="K737" s="172" t="s">
        <v>264</v>
      </c>
      <c r="L737" s="177"/>
      <c r="M737" s="178" t="s">
        <v>1</v>
      </c>
      <c r="N737" s="179" t="s">
        <v>42</v>
      </c>
      <c r="P737" s="144">
        <f>O737*H737</f>
        <v>0</v>
      </c>
      <c r="Q737" s="144">
        <v>0.55000000000000004</v>
      </c>
      <c r="R737" s="144">
        <f>Q737*H737</f>
        <v>0.99935000000000007</v>
      </c>
      <c r="S737" s="144">
        <v>0</v>
      </c>
      <c r="T737" s="145">
        <f>S737*H737</f>
        <v>0</v>
      </c>
      <c r="AR737" s="146" t="s">
        <v>448</v>
      </c>
      <c r="AT737" s="146" t="s">
        <v>425</v>
      </c>
      <c r="AU737" s="146" t="s">
        <v>85</v>
      </c>
      <c r="AY737" s="17" t="s">
        <v>258</v>
      </c>
      <c r="BE737" s="147">
        <f>IF(N737="základní",J737,0)</f>
        <v>0</v>
      </c>
      <c r="BF737" s="147">
        <f>IF(N737="snížená",J737,0)</f>
        <v>0</v>
      </c>
      <c r="BG737" s="147">
        <f>IF(N737="zákl. přenesená",J737,0)</f>
        <v>0</v>
      </c>
      <c r="BH737" s="147">
        <f>IF(N737="sníž. přenesená",J737,0)</f>
        <v>0</v>
      </c>
      <c r="BI737" s="147">
        <f>IF(N737="nulová",J737,0)</f>
        <v>0</v>
      </c>
      <c r="BJ737" s="17" t="s">
        <v>8</v>
      </c>
      <c r="BK737" s="147">
        <f>ROUND(I737*H737,0)</f>
        <v>0</v>
      </c>
      <c r="BL737" s="17" t="s">
        <v>340</v>
      </c>
      <c r="BM737" s="146" t="s">
        <v>1181</v>
      </c>
    </row>
    <row r="738" spans="2:65" s="12" customFormat="1">
      <c r="B738" s="148"/>
      <c r="D738" s="149" t="s">
        <v>266</v>
      </c>
      <c r="E738" s="150" t="s">
        <v>1</v>
      </c>
      <c r="F738" s="151" t="s">
        <v>1182</v>
      </c>
      <c r="H738" s="152">
        <v>1.8169999999999999</v>
      </c>
      <c r="I738" s="153"/>
      <c r="L738" s="148"/>
      <c r="M738" s="154"/>
      <c r="T738" s="155"/>
      <c r="AT738" s="150" t="s">
        <v>266</v>
      </c>
      <c r="AU738" s="150" t="s">
        <v>85</v>
      </c>
      <c r="AV738" s="12" t="s">
        <v>85</v>
      </c>
      <c r="AW738" s="12" t="s">
        <v>33</v>
      </c>
      <c r="AX738" s="12" t="s">
        <v>8</v>
      </c>
      <c r="AY738" s="150" t="s">
        <v>258</v>
      </c>
    </row>
    <row r="739" spans="2:65" s="1" customFormat="1" ht="16.5" customHeight="1">
      <c r="B739" s="134"/>
      <c r="C739" s="135" t="s">
        <v>1183</v>
      </c>
      <c r="D739" s="135" t="s">
        <v>260</v>
      </c>
      <c r="E739" s="136" t="s">
        <v>1184</v>
      </c>
      <c r="F739" s="137" t="s">
        <v>1185</v>
      </c>
      <c r="G739" s="138" t="s">
        <v>343</v>
      </c>
      <c r="H739" s="139">
        <v>68.817999999999998</v>
      </c>
      <c r="I739" s="140"/>
      <c r="J739" s="141">
        <f>ROUND(I739*H739,0)</f>
        <v>0</v>
      </c>
      <c r="K739" s="137" t="s">
        <v>264</v>
      </c>
      <c r="L739" s="32"/>
      <c r="M739" s="142" t="s">
        <v>1</v>
      </c>
      <c r="N739" s="143" t="s">
        <v>42</v>
      </c>
      <c r="P739" s="144">
        <f>O739*H739</f>
        <v>0</v>
      </c>
      <c r="Q739" s="144">
        <v>0</v>
      </c>
      <c r="R739" s="144">
        <f>Q739*H739</f>
        <v>0</v>
      </c>
      <c r="S739" s="144">
        <v>1.4999999999999999E-2</v>
      </c>
      <c r="T739" s="145">
        <f>S739*H739</f>
        <v>1.03227</v>
      </c>
      <c r="AR739" s="146" t="s">
        <v>340</v>
      </c>
      <c r="AT739" s="146" t="s">
        <v>260</v>
      </c>
      <c r="AU739" s="146" t="s">
        <v>85</v>
      </c>
      <c r="AY739" s="17" t="s">
        <v>258</v>
      </c>
      <c r="BE739" s="147">
        <f>IF(N739="základní",J739,0)</f>
        <v>0</v>
      </c>
      <c r="BF739" s="147">
        <f>IF(N739="snížená",J739,0)</f>
        <v>0</v>
      </c>
      <c r="BG739" s="147">
        <f>IF(N739="zákl. přenesená",J739,0)</f>
        <v>0</v>
      </c>
      <c r="BH739" s="147">
        <f>IF(N739="sníž. přenesená",J739,0)</f>
        <v>0</v>
      </c>
      <c r="BI739" s="147">
        <f>IF(N739="nulová",J739,0)</f>
        <v>0</v>
      </c>
      <c r="BJ739" s="17" t="s">
        <v>8</v>
      </c>
      <c r="BK739" s="147">
        <f>ROUND(I739*H739,0)</f>
        <v>0</v>
      </c>
      <c r="BL739" s="17" t="s">
        <v>340</v>
      </c>
      <c r="BM739" s="146" t="s">
        <v>1186</v>
      </c>
    </row>
    <row r="740" spans="2:65" s="12" customFormat="1">
      <c r="B740" s="148"/>
      <c r="D740" s="149" t="s">
        <v>266</v>
      </c>
      <c r="E740" s="150" t="s">
        <v>1</v>
      </c>
      <c r="F740" s="151" t="s">
        <v>1177</v>
      </c>
      <c r="H740" s="152">
        <v>68.817999999999998</v>
      </c>
      <c r="I740" s="153"/>
      <c r="L740" s="148"/>
      <c r="M740" s="154"/>
      <c r="T740" s="155"/>
      <c r="AT740" s="150" t="s">
        <v>266</v>
      </c>
      <c r="AU740" s="150" t="s">
        <v>85</v>
      </c>
      <c r="AV740" s="12" t="s">
        <v>85</v>
      </c>
      <c r="AW740" s="12" t="s">
        <v>33</v>
      </c>
      <c r="AX740" s="12" t="s">
        <v>8</v>
      </c>
      <c r="AY740" s="150" t="s">
        <v>258</v>
      </c>
    </row>
    <row r="741" spans="2:65" s="1" customFormat="1" ht="16.5" customHeight="1">
      <c r="B741" s="134"/>
      <c r="C741" s="135" t="s">
        <v>1187</v>
      </c>
      <c r="D741" s="135" t="s">
        <v>260</v>
      </c>
      <c r="E741" s="136" t="s">
        <v>1188</v>
      </c>
      <c r="F741" s="137" t="s">
        <v>1189</v>
      </c>
      <c r="G741" s="138" t="s">
        <v>420</v>
      </c>
      <c r="H741" s="139">
        <v>110</v>
      </c>
      <c r="I741" s="140"/>
      <c r="J741" s="141">
        <f>ROUND(I741*H741,0)</f>
        <v>0</v>
      </c>
      <c r="K741" s="137" t="s">
        <v>264</v>
      </c>
      <c r="L741" s="32"/>
      <c r="M741" s="142" t="s">
        <v>1</v>
      </c>
      <c r="N741" s="143" t="s">
        <v>42</v>
      </c>
      <c r="P741" s="144">
        <f>O741*H741</f>
        <v>0</v>
      </c>
      <c r="Q741" s="144">
        <v>2.0999999999999999E-5</v>
      </c>
      <c r="R741" s="144">
        <f>Q741*H741</f>
        <v>2.31E-3</v>
      </c>
      <c r="S741" s="144">
        <v>0</v>
      </c>
      <c r="T741" s="145">
        <f>S741*H741</f>
        <v>0</v>
      </c>
      <c r="AR741" s="146" t="s">
        <v>340</v>
      </c>
      <c r="AT741" s="146" t="s">
        <v>260</v>
      </c>
      <c r="AU741" s="146" t="s">
        <v>85</v>
      </c>
      <c r="AY741" s="17" t="s">
        <v>258</v>
      </c>
      <c r="BE741" s="147">
        <f>IF(N741="základní",J741,0)</f>
        <v>0</v>
      </c>
      <c r="BF741" s="147">
        <f>IF(N741="snížená",J741,0)</f>
        <v>0</v>
      </c>
      <c r="BG741" s="147">
        <f>IF(N741="zákl. přenesená",J741,0)</f>
        <v>0</v>
      </c>
      <c r="BH741" s="147">
        <f>IF(N741="sníž. přenesená",J741,0)</f>
        <v>0</v>
      </c>
      <c r="BI741" s="147">
        <f>IF(N741="nulová",J741,0)</f>
        <v>0</v>
      </c>
      <c r="BJ741" s="17" t="s">
        <v>8</v>
      </c>
      <c r="BK741" s="147">
        <f>ROUND(I741*H741,0)</f>
        <v>0</v>
      </c>
      <c r="BL741" s="17" t="s">
        <v>340</v>
      </c>
      <c r="BM741" s="146" t="s">
        <v>1190</v>
      </c>
    </row>
    <row r="742" spans="2:65" s="12" customFormat="1" ht="22.5">
      <c r="B742" s="148"/>
      <c r="D742" s="149" t="s">
        <v>266</v>
      </c>
      <c r="E742" s="150" t="s">
        <v>1</v>
      </c>
      <c r="F742" s="151" t="s">
        <v>1191</v>
      </c>
      <c r="H742" s="152">
        <v>110</v>
      </c>
      <c r="I742" s="153"/>
      <c r="L742" s="148"/>
      <c r="M742" s="154"/>
      <c r="T742" s="155"/>
      <c r="AT742" s="150" t="s">
        <v>266</v>
      </c>
      <c r="AU742" s="150" t="s">
        <v>85</v>
      </c>
      <c r="AV742" s="12" t="s">
        <v>85</v>
      </c>
      <c r="AW742" s="12" t="s">
        <v>33</v>
      </c>
      <c r="AX742" s="12" t="s">
        <v>8</v>
      </c>
      <c r="AY742" s="150" t="s">
        <v>258</v>
      </c>
    </row>
    <row r="743" spans="2:65" s="1" customFormat="1" ht="21.75" customHeight="1">
      <c r="B743" s="134"/>
      <c r="C743" s="170" t="s">
        <v>1192</v>
      </c>
      <c r="D743" s="170" t="s">
        <v>425</v>
      </c>
      <c r="E743" s="171" t="s">
        <v>1193</v>
      </c>
      <c r="F743" s="172" t="s">
        <v>1194</v>
      </c>
      <c r="G743" s="173" t="s">
        <v>263</v>
      </c>
      <c r="H743" s="174">
        <v>0.60499999999999998</v>
      </c>
      <c r="I743" s="175"/>
      <c r="J743" s="176">
        <f>ROUND(I743*H743,0)</f>
        <v>0</v>
      </c>
      <c r="K743" s="172" t="s">
        <v>264</v>
      </c>
      <c r="L743" s="177"/>
      <c r="M743" s="178" t="s">
        <v>1</v>
      </c>
      <c r="N743" s="179" t="s">
        <v>42</v>
      </c>
      <c r="P743" s="144">
        <f>O743*H743</f>
        <v>0</v>
      </c>
      <c r="Q743" s="144">
        <v>0.55000000000000004</v>
      </c>
      <c r="R743" s="144">
        <f>Q743*H743</f>
        <v>0.33274999999999999</v>
      </c>
      <c r="S743" s="144">
        <v>0</v>
      </c>
      <c r="T743" s="145">
        <f>S743*H743</f>
        <v>0</v>
      </c>
      <c r="AR743" s="146" t="s">
        <v>448</v>
      </c>
      <c r="AT743" s="146" t="s">
        <v>425</v>
      </c>
      <c r="AU743" s="146" t="s">
        <v>85</v>
      </c>
      <c r="AY743" s="17" t="s">
        <v>258</v>
      </c>
      <c r="BE743" s="147">
        <f>IF(N743="základní",J743,0)</f>
        <v>0</v>
      </c>
      <c r="BF743" s="147">
        <f>IF(N743="snížená",J743,0)</f>
        <v>0</v>
      </c>
      <c r="BG743" s="147">
        <f>IF(N743="zákl. přenesená",J743,0)</f>
        <v>0</v>
      </c>
      <c r="BH743" s="147">
        <f>IF(N743="sníž. přenesená",J743,0)</f>
        <v>0</v>
      </c>
      <c r="BI743" s="147">
        <f>IF(N743="nulová",J743,0)</f>
        <v>0</v>
      </c>
      <c r="BJ743" s="17" t="s">
        <v>8</v>
      </c>
      <c r="BK743" s="147">
        <f>ROUND(I743*H743,0)</f>
        <v>0</v>
      </c>
      <c r="BL743" s="17" t="s">
        <v>340</v>
      </c>
      <c r="BM743" s="146" t="s">
        <v>1195</v>
      </c>
    </row>
    <row r="744" spans="2:65" s="12" customFormat="1" ht="22.5">
      <c r="B744" s="148"/>
      <c r="D744" s="149" t="s">
        <v>266</v>
      </c>
      <c r="E744" s="150" t="s">
        <v>1</v>
      </c>
      <c r="F744" s="151" t="s">
        <v>1196</v>
      </c>
      <c r="H744" s="152">
        <v>0.60499999999999998</v>
      </c>
      <c r="I744" s="153"/>
      <c r="L744" s="148"/>
      <c r="M744" s="154"/>
      <c r="T744" s="155"/>
      <c r="AT744" s="150" t="s">
        <v>266</v>
      </c>
      <c r="AU744" s="150" t="s">
        <v>85</v>
      </c>
      <c r="AV744" s="12" t="s">
        <v>85</v>
      </c>
      <c r="AW744" s="12" t="s">
        <v>33</v>
      </c>
      <c r="AX744" s="12" t="s">
        <v>8</v>
      </c>
      <c r="AY744" s="150" t="s">
        <v>258</v>
      </c>
    </row>
    <row r="745" spans="2:65" s="1" customFormat="1" ht="24.2" customHeight="1">
      <c r="B745" s="134"/>
      <c r="C745" s="135" t="s">
        <v>1197</v>
      </c>
      <c r="D745" s="135" t="s">
        <v>260</v>
      </c>
      <c r="E745" s="136" t="s">
        <v>1198</v>
      </c>
      <c r="F745" s="137" t="s">
        <v>1199</v>
      </c>
      <c r="G745" s="138" t="s">
        <v>420</v>
      </c>
      <c r="H745" s="139">
        <v>1.4</v>
      </c>
      <c r="I745" s="140"/>
      <c r="J745" s="141">
        <f>ROUND(I745*H745,0)</f>
        <v>0</v>
      </c>
      <c r="K745" s="137" t="s">
        <v>264</v>
      </c>
      <c r="L745" s="32"/>
      <c r="M745" s="142" t="s">
        <v>1</v>
      </c>
      <c r="N745" s="143" t="s">
        <v>42</v>
      </c>
      <c r="P745" s="144">
        <f>O745*H745</f>
        <v>0</v>
      </c>
      <c r="Q745" s="144">
        <v>0</v>
      </c>
      <c r="R745" s="144">
        <f>Q745*H745</f>
        <v>0</v>
      </c>
      <c r="S745" s="144">
        <v>0</v>
      </c>
      <c r="T745" s="145">
        <f>S745*H745</f>
        <v>0</v>
      </c>
      <c r="AR745" s="146" t="s">
        <v>340</v>
      </c>
      <c r="AT745" s="146" t="s">
        <v>260</v>
      </c>
      <c r="AU745" s="146" t="s">
        <v>85</v>
      </c>
      <c r="AY745" s="17" t="s">
        <v>258</v>
      </c>
      <c r="BE745" s="147">
        <f>IF(N745="základní",J745,0)</f>
        <v>0</v>
      </c>
      <c r="BF745" s="147">
        <f>IF(N745="snížená",J745,0)</f>
        <v>0</v>
      </c>
      <c r="BG745" s="147">
        <f>IF(N745="zákl. přenesená",J745,0)</f>
        <v>0</v>
      </c>
      <c r="BH745" s="147">
        <f>IF(N745="sníž. přenesená",J745,0)</f>
        <v>0</v>
      </c>
      <c r="BI745" s="147">
        <f>IF(N745="nulová",J745,0)</f>
        <v>0</v>
      </c>
      <c r="BJ745" s="17" t="s">
        <v>8</v>
      </c>
      <c r="BK745" s="147">
        <f>ROUND(I745*H745,0)</f>
        <v>0</v>
      </c>
      <c r="BL745" s="17" t="s">
        <v>340</v>
      </c>
      <c r="BM745" s="146" t="s">
        <v>1200</v>
      </c>
    </row>
    <row r="746" spans="2:65" s="12" customFormat="1">
      <c r="B746" s="148"/>
      <c r="D746" s="149" t="s">
        <v>266</v>
      </c>
      <c r="E746" s="150" t="s">
        <v>1</v>
      </c>
      <c r="F746" s="151" t="s">
        <v>1201</v>
      </c>
      <c r="H746" s="152">
        <v>1.4</v>
      </c>
      <c r="I746" s="153"/>
      <c r="L746" s="148"/>
      <c r="M746" s="154"/>
      <c r="T746" s="155"/>
      <c r="AT746" s="150" t="s">
        <v>266</v>
      </c>
      <c r="AU746" s="150" t="s">
        <v>85</v>
      </c>
      <c r="AV746" s="12" t="s">
        <v>85</v>
      </c>
      <c r="AW746" s="12" t="s">
        <v>33</v>
      </c>
      <c r="AX746" s="12" t="s">
        <v>8</v>
      </c>
      <c r="AY746" s="150" t="s">
        <v>258</v>
      </c>
    </row>
    <row r="747" spans="2:65" s="1" customFormat="1" ht="21.75" customHeight="1">
      <c r="B747" s="134"/>
      <c r="C747" s="170" t="s">
        <v>1202</v>
      </c>
      <c r="D747" s="170" t="s">
        <v>425</v>
      </c>
      <c r="E747" s="171" t="s">
        <v>1148</v>
      </c>
      <c r="F747" s="172" t="s">
        <v>1149</v>
      </c>
      <c r="G747" s="173" t="s">
        <v>263</v>
      </c>
      <c r="H747" s="174">
        <v>3.5000000000000003E-2</v>
      </c>
      <c r="I747" s="175"/>
      <c r="J747" s="176">
        <f>ROUND(I747*H747,0)</f>
        <v>0</v>
      </c>
      <c r="K747" s="172" t="s">
        <v>264</v>
      </c>
      <c r="L747" s="177"/>
      <c r="M747" s="178" t="s">
        <v>1</v>
      </c>
      <c r="N747" s="179" t="s">
        <v>42</v>
      </c>
      <c r="P747" s="144">
        <f>O747*H747</f>
        <v>0</v>
      </c>
      <c r="Q747" s="144">
        <v>0.55000000000000004</v>
      </c>
      <c r="R747" s="144">
        <f>Q747*H747</f>
        <v>1.9250000000000003E-2</v>
      </c>
      <c r="S747" s="144">
        <v>0</v>
      </c>
      <c r="T747" s="145">
        <f>S747*H747</f>
        <v>0</v>
      </c>
      <c r="AR747" s="146" t="s">
        <v>448</v>
      </c>
      <c r="AT747" s="146" t="s">
        <v>425</v>
      </c>
      <c r="AU747" s="146" t="s">
        <v>85</v>
      </c>
      <c r="AY747" s="17" t="s">
        <v>258</v>
      </c>
      <c r="BE747" s="147">
        <f>IF(N747="základní",J747,0)</f>
        <v>0</v>
      </c>
      <c r="BF747" s="147">
        <f>IF(N747="snížená",J747,0)</f>
        <v>0</v>
      </c>
      <c r="BG747" s="147">
        <f>IF(N747="zákl. přenesená",J747,0)</f>
        <v>0</v>
      </c>
      <c r="BH747" s="147">
        <f>IF(N747="sníž. přenesená",J747,0)</f>
        <v>0</v>
      </c>
      <c r="BI747" s="147">
        <f>IF(N747="nulová",J747,0)</f>
        <v>0</v>
      </c>
      <c r="BJ747" s="17" t="s">
        <v>8</v>
      </c>
      <c r="BK747" s="147">
        <f>ROUND(I747*H747,0)</f>
        <v>0</v>
      </c>
      <c r="BL747" s="17" t="s">
        <v>340</v>
      </c>
      <c r="BM747" s="146" t="s">
        <v>1203</v>
      </c>
    </row>
    <row r="748" spans="2:65" s="12" customFormat="1">
      <c r="B748" s="148"/>
      <c r="D748" s="149" t="s">
        <v>266</v>
      </c>
      <c r="E748" s="150" t="s">
        <v>1</v>
      </c>
      <c r="F748" s="151" t="s">
        <v>1204</v>
      </c>
      <c r="H748" s="152">
        <v>3.5000000000000003E-2</v>
      </c>
      <c r="I748" s="153"/>
      <c r="L748" s="148"/>
      <c r="M748" s="154"/>
      <c r="T748" s="155"/>
      <c r="AT748" s="150" t="s">
        <v>266</v>
      </c>
      <c r="AU748" s="150" t="s">
        <v>85</v>
      </c>
      <c r="AV748" s="12" t="s">
        <v>85</v>
      </c>
      <c r="AW748" s="12" t="s">
        <v>33</v>
      </c>
      <c r="AX748" s="12" t="s">
        <v>8</v>
      </c>
      <c r="AY748" s="150" t="s">
        <v>258</v>
      </c>
    </row>
    <row r="749" spans="2:65" s="1" customFormat="1" ht="24.2" customHeight="1">
      <c r="B749" s="134"/>
      <c r="C749" s="135" t="s">
        <v>1205</v>
      </c>
      <c r="D749" s="135" t="s">
        <v>260</v>
      </c>
      <c r="E749" s="136" t="s">
        <v>1206</v>
      </c>
      <c r="F749" s="137" t="s">
        <v>1207</v>
      </c>
      <c r="G749" s="138" t="s">
        <v>263</v>
      </c>
      <c r="H749" s="139">
        <v>1.6519999999999999</v>
      </c>
      <c r="I749" s="140"/>
      <c r="J749" s="141">
        <f>ROUND(I749*H749,0)</f>
        <v>0</v>
      </c>
      <c r="K749" s="137" t="s">
        <v>264</v>
      </c>
      <c r="L749" s="32"/>
      <c r="M749" s="142" t="s">
        <v>1</v>
      </c>
      <c r="N749" s="143" t="s">
        <v>42</v>
      </c>
      <c r="P749" s="144">
        <f>O749*H749</f>
        <v>0</v>
      </c>
      <c r="Q749" s="144">
        <v>2.3367804999999998E-2</v>
      </c>
      <c r="R749" s="144">
        <f>Q749*H749</f>
        <v>3.8603613859999997E-2</v>
      </c>
      <c r="S749" s="144">
        <v>0</v>
      </c>
      <c r="T749" s="145">
        <f>S749*H749</f>
        <v>0</v>
      </c>
      <c r="AR749" s="146" t="s">
        <v>340</v>
      </c>
      <c r="AT749" s="146" t="s">
        <v>260</v>
      </c>
      <c r="AU749" s="146" t="s">
        <v>85</v>
      </c>
      <c r="AY749" s="17" t="s">
        <v>258</v>
      </c>
      <c r="BE749" s="147">
        <f>IF(N749="základní",J749,0)</f>
        <v>0</v>
      </c>
      <c r="BF749" s="147">
        <f>IF(N749="snížená",J749,0)</f>
        <v>0</v>
      </c>
      <c r="BG749" s="147">
        <f>IF(N749="zákl. přenesená",J749,0)</f>
        <v>0</v>
      </c>
      <c r="BH749" s="147">
        <f>IF(N749="sníž. přenesená",J749,0)</f>
        <v>0</v>
      </c>
      <c r="BI749" s="147">
        <f>IF(N749="nulová",J749,0)</f>
        <v>0</v>
      </c>
      <c r="BJ749" s="17" t="s">
        <v>8</v>
      </c>
      <c r="BK749" s="147">
        <f>ROUND(I749*H749,0)</f>
        <v>0</v>
      </c>
      <c r="BL749" s="17" t="s">
        <v>340</v>
      </c>
      <c r="BM749" s="146" t="s">
        <v>1208</v>
      </c>
    </row>
    <row r="750" spans="2:65" s="12" customFormat="1">
      <c r="B750" s="148"/>
      <c r="D750" s="149" t="s">
        <v>266</v>
      </c>
      <c r="E750" s="150" t="s">
        <v>1</v>
      </c>
      <c r="F750" s="151" t="s">
        <v>1209</v>
      </c>
      <c r="H750" s="152">
        <v>1.6519999999999999</v>
      </c>
      <c r="I750" s="153"/>
      <c r="L750" s="148"/>
      <c r="M750" s="154"/>
      <c r="T750" s="155"/>
      <c r="AT750" s="150" t="s">
        <v>266</v>
      </c>
      <c r="AU750" s="150" t="s">
        <v>85</v>
      </c>
      <c r="AV750" s="12" t="s">
        <v>85</v>
      </c>
      <c r="AW750" s="12" t="s">
        <v>33</v>
      </c>
      <c r="AX750" s="12" t="s">
        <v>8</v>
      </c>
      <c r="AY750" s="150" t="s">
        <v>258</v>
      </c>
    </row>
    <row r="751" spans="2:65" s="1" customFormat="1" ht="37.9" customHeight="1">
      <c r="B751" s="134"/>
      <c r="C751" s="135" t="s">
        <v>1210</v>
      </c>
      <c r="D751" s="135" t="s">
        <v>260</v>
      </c>
      <c r="E751" s="136" t="s">
        <v>1211</v>
      </c>
      <c r="F751" s="137" t="s">
        <v>1212</v>
      </c>
      <c r="G751" s="138" t="s">
        <v>343</v>
      </c>
      <c r="H751" s="139">
        <v>23.96</v>
      </c>
      <c r="I751" s="140"/>
      <c r="J751" s="141">
        <f>ROUND(I751*H751,0)</f>
        <v>0</v>
      </c>
      <c r="K751" s="137" t="s">
        <v>264</v>
      </c>
      <c r="L751" s="32"/>
      <c r="M751" s="142" t="s">
        <v>1</v>
      </c>
      <c r="N751" s="143" t="s">
        <v>42</v>
      </c>
      <c r="P751" s="144">
        <f>O751*H751</f>
        <v>0</v>
      </c>
      <c r="Q751" s="144">
        <v>0</v>
      </c>
      <c r="R751" s="144">
        <f>Q751*H751</f>
        <v>0</v>
      </c>
      <c r="S751" s="144">
        <v>4.3220000000000001E-2</v>
      </c>
      <c r="T751" s="145">
        <f>S751*H751</f>
        <v>1.0355512</v>
      </c>
      <c r="AR751" s="146" t="s">
        <v>340</v>
      </c>
      <c r="AT751" s="146" t="s">
        <v>260</v>
      </c>
      <c r="AU751" s="146" t="s">
        <v>85</v>
      </c>
      <c r="AY751" s="17" t="s">
        <v>258</v>
      </c>
      <c r="BE751" s="147">
        <f>IF(N751="základní",J751,0)</f>
        <v>0</v>
      </c>
      <c r="BF751" s="147">
        <f>IF(N751="snížená",J751,0)</f>
        <v>0</v>
      </c>
      <c r="BG751" s="147">
        <f>IF(N751="zákl. přenesená",J751,0)</f>
        <v>0</v>
      </c>
      <c r="BH751" s="147">
        <f>IF(N751="sníž. přenesená",J751,0)</f>
        <v>0</v>
      </c>
      <c r="BI751" s="147">
        <f>IF(N751="nulová",J751,0)</f>
        <v>0</v>
      </c>
      <c r="BJ751" s="17" t="s">
        <v>8</v>
      </c>
      <c r="BK751" s="147">
        <f>ROUND(I751*H751,0)</f>
        <v>0</v>
      </c>
      <c r="BL751" s="17" t="s">
        <v>340</v>
      </c>
      <c r="BM751" s="146" t="s">
        <v>1213</v>
      </c>
    </row>
    <row r="752" spans="2:65" s="12" customFormat="1">
      <c r="B752" s="148"/>
      <c r="D752" s="149" t="s">
        <v>266</v>
      </c>
      <c r="E752" s="150" t="s">
        <v>1</v>
      </c>
      <c r="F752" s="151" t="s">
        <v>151</v>
      </c>
      <c r="H752" s="152">
        <v>23.96</v>
      </c>
      <c r="I752" s="153"/>
      <c r="L752" s="148"/>
      <c r="M752" s="154"/>
      <c r="T752" s="155"/>
      <c r="AT752" s="150" t="s">
        <v>266</v>
      </c>
      <c r="AU752" s="150" t="s">
        <v>85</v>
      </c>
      <c r="AV752" s="12" t="s">
        <v>85</v>
      </c>
      <c r="AW752" s="12" t="s">
        <v>33</v>
      </c>
      <c r="AX752" s="12" t="s">
        <v>8</v>
      </c>
      <c r="AY752" s="150" t="s">
        <v>258</v>
      </c>
    </row>
    <row r="753" spans="2:65" s="1" customFormat="1" ht="37.9" customHeight="1">
      <c r="B753" s="134"/>
      <c r="C753" s="135" t="s">
        <v>1214</v>
      </c>
      <c r="D753" s="135" t="s">
        <v>260</v>
      </c>
      <c r="E753" s="136" t="s">
        <v>1215</v>
      </c>
      <c r="F753" s="137" t="s">
        <v>1216</v>
      </c>
      <c r="G753" s="138" t="s">
        <v>343</v>
      </c>
      <c r="H753" s="139">
        <v>19.11</v>
      </c>
      <c r="I753" s="140"/>
      <c r="J753" s="141">
        <f>ROUND(I753*H753,0)</f>
        <v>0</v>
      </c>
      <c r="K753" s="137" t="s">
        <v>264</v>
      </c>
      <c r="L753" s="32"/>
      <c r="M753" s="142" t="s">
        <v>1</v>
      </c>
      <c r="N753" s="143" t="s">
        <v>42</v>
      </c>
      <c r="P753" s="144">
        <f>O753*H753</f>
        <v>0</v>
      </c>
      <c r="Q753" s="144">
        <v>3.6820800000000001E-2</v>
      </c>
      <c r="R753" s="144">
        <f>Q753*H753</f>
        <v>0.70364548800000004</v>
      </c>
      <c r="S753" s="144">
        <v>0</v>
      </c>
      <c r="T753" s="145">
        <f>S753*H753</f>
        <v>0</v>
      </c>
      <c r="AR753" s="146" t="s">
        <v>340</v>
      </c>
      <c r="AT753" s="146" t="s">
        <v>260</v>
      </c>
      <c r="AU753" s="146" t="s">
        <v>85</v>
      </c>
      <c r="AY753" s="17" t="s">
        <v>258</v>
      </c>
      <c r="BE753" s="147">
        <f>IF(N753="základní",J753,0)</f>
        <v>0</v>
      </c>
      <c r="BF753" s="147">
        <f>IF(N753="snížená",J753,0)</f>
        <v>0</v>
      </c>
      <c r="BG753" s="147">
        <f>IF(N753="zákl. přenesená",J753,0)</f>
        <v>0</v>
      </c>
      <c r="BH753" s="147">
        <f>IF(N753="sníž. přenesená",J753,0)</f>
        <v>0</v>
      </c>
      <c r="BI753" s="147">
        <f>IF(N753="nulová",J753,0)</f>
        <v>0</v>
      </c>
      <c r="BJ753" s="17" t="s">
        <v>8</v>
      </c>
      <c r="BK753" s="147">
        <f>ROUND(I753*H753,0)</f>
        <v>0</v>
      </c>
      <c r="BL753" s="17" t="s">
        <v>340</v>
      </c>
      <c r="BM753" s="146" t="s">
        <v>1217</v>
      </c>
    </row>
    <row r="754" spans="2:65" s="12" customFormat="1">
      <c r="B754" s="148"/>
      <c r="D754" s="149" t="s">
        <v>266</v>
      </c>
      <c r="E754" s="150" t="s">
        <v>1</v>
      </c>
      <c r="F754" s="151" t="s">
        <v>153</v>
      </c>
      <c r="H754" s="152">
        <v>19.11</v>
      </c>
      <c r="I754" s="153"/>
      <c r="L754" s="148"/>
      <c r="M754" s="154"/>
      <c r="T754" s="155"/>
      <c r="AT754" s="150" t="s">
        <v>266</v>
      </c>
      <c r="AU754" s="150" t="s">
        <v>85</v>
      </c>
      <c r="AV754" s="12" t="s">
        <v>85</v>
      </c>
      <c r="AW754" s="12" t="s">
        <v>33</v>
      </c>
      <c r="AX754" s="12" t="s">
        <v>8</v>
      </c>
      <c r="AY754" s="150" t="s">
        <v>258</v>
      </c>
    </row>
    <row r="755" spans="2:65" s="1" customFormat="1" ht="37.9" customHeight="1">
      <c r="B755" s="134"/>
      <c r="C755" s="135" t="s">
        <v>1218</v>
      </c>
      <c r="D755" s="135" t="s">
        <v>260</v>
      </c>
      <c r="E755" s="136" t="s">
        <v>1219</v>
      </c>
      <c r="F755" s="137" t="s">
        <v>1220</v>
      </c>
      <c r="G755" s="138" t="s">
        <v>343</v>
      </c>
      <c r="H755" s="139">
        <v>23.96</v>
      </c>
      <c r="I755" s="140"/>
      <c r="J755" s="141">
        <f>ROUND(I755*H755,0)</f>
        <v>0</v>
      </c>
      <c r="K755" s="137" t="s">
        <v>264</v>
      </c>
      <c r="L755" s="32"/>
      <c r="M755" s="142" t="s">
        <v>1</v>
      </c>
      <c r="N755" s="143" t="s">
        <v>42</v>
      </c>
      <c r="P755" s="144">
        <f>O755*H755</f>
        <v>0</v>
      </c>
      <c r="Q755" s="144">
        <v>4.3138799999999998E-2</v>
      </c>
      <c r="R755" s="144">
        <f>Q755*H755</f>
        <v>1.033605648</v>
      </c>
      <c r="S755" s="144">
        <v>0</v>
      </c>
      <c r="T755" s="145">
        <f>S755*H755</f>
        <v>0</v>
      </c>
      <c r="AR755" s="146" t="s">
        <v>340</v>
      </c>
      <c r="AT755" s="146" t="s">
        <v>260</v>
      </c>
      <c r="AU755" s="146" t="s">
        <v>85</v>
      </c>
      <c r="AY755" s="17" t="s">
        <v>258</v>
      </c>
      <c r="BE755" s="147">
        <f>IF(N755="základní",J755,0)</f>
        <v>0</v>
      </c>
      <c r="BF755" s="147">
        <f>IF(N755="snížená",J755,0)</f>
        <v>0</v>
      </c>
      <c r="BG755" s="147">
        <f>IF(N755="zákl. přenesená",J755,0)</f>
        <v>0</v>
      </c>
      <c r="BH755" s="147">
        <f>IF(N755="sníž. přenesená",J755,0)</f>
        <v>0</v>
      </c>
      <c r="BI755" s="147">
        <f>IF(N755="nulová",J755,0)</f>
        <v>0</v>
      </c>
      <c r="BJ755" s="17" t="s">
        <v>8</v>
      </c>
      <c r="BK755" s="147">
        <f>ROUND(I755*H755,0)</f>
        <v>0</v>
      </c>
      <c r="BL755" s="17" t="s">
        <v>340</v>
      </c>
      <c r="BM755" s="146" t="s">
        <v>1221</v>
      </c>
    </row>
    <row r="756" spans="2:65" s="12" customFormat="1">
      <c r="B756" s="148"/>
      <c r="D756" s="149" t="s">
        <v>266</v>
      </c>
      <c r="E756" s="150" t="s">
        <v>1</v>
      </c>
      <c r="F756" s="151" t="s">
        <v>151</v>
      </c>
      <c r="H756" s="152">
        <v>23.96</v>
      </c>
      <c r="I756" s="153"/>
      <c r="L756" s="148"/>
      <c r="M756" s="154"/>
      <c r="T756" s="155"/>
      <c r="AT756" s="150" t="s">
        <v>266</v>
      </c>
      <c r="AU756" s="150" t="s">
        <v>85</v>
      </c>
      <c r="AV756" s="12" t="s">
        <v>85</v>
      </c>
      <c r="AW756" s="12" t="s">
        <v>33</v>
      </c>
      <c r="AX756" s="12" t="s">
        <v>8</v>
      </c>
      <c r="AY756" s="150" t="s">
        <v>258</v>
      </c>
    </row>
    <row r="757" spans="2:65" s="1" customFormat="1" ht="21.75" customHeight="1">
      <c r="B757" s="134"/>
      <c r="C757" s="135" t="s">
        <v>1222</v>
      </c>
      <c r="D757" s="135" t="s">
        <v>260</v>
      </c>
      <c r="E757" s="136" t="s">
        <v>1223</v>
      </c>
      <c r="F757" s="137" t="s">
        <v>1224</v>
      </c>
      <c r="G757" s="138" t="s">
        <v>343</v>
      </c>
      <c r="H757" s="139">
        <v>36.369999999999997</v>
      </c>
      <c r="I757" s="140"/>
      <c r="J757" s="141">
        <f>ROUND(I757*H757,0)</f>
        <v>0</v>
      </c>
      <c r="K757" s="137" t="s">
        <v>264</v>
      </c>
      <c r="L757" s="32"/>
      <c r="M757" s="142" t="s">
        <v>1</v>
      </c>
      <c r="N757" s="143" t="s">
        <v>42</v>
      </c>
      <c r="P757" s="144">
        <f>O757*H757</f>
        <v>0</v>
      </c>
      <c r="Q757" s="144">
        <v>0</v>
      </c>
      <c r="R757" s="144">
        <f>Q757*H757</f>
        <v>0</v>
      </c>
      <c r="S757" s="144">
        <v>1.7999999999999999E-2</v>
      </c>
      <c r="T757" s="145">
        <f>S757*H757</f>
        <v>0.65465999999999991</v>
      </c>
      <c r="AR757" s="146" t="s">
        <v>340</v>
      </c>
      <c r="AT757" s="146" t="s">
        <v>260</v>
      </c>
      <c r="AU757" s="146" t="s">
        <v>85</v>
      </c>
      <c r="AY757" s="17" t="s">
        <v>258</v>
      </c>
      <c r="BE757" s="147">
        <f>IF(N757="základní",J757,0)</f>
        <v>0</v>
      </c>
      <c r="BF757" s="147">
        <f>IF(N757="snížená",J757,0)</f>
        <v>0</v>
      </c>
      <c r="BG757" s="147">
        <f>IF(N757="zákl. přenesená",J757,0)</f>
        <v>0</v>
      </c>
      <c r="BH757" s="147">
        <f>IF(N757="sníž. přenesená",J757,0)</f>
        <v>0</v>
      </c>
      <c r="BI757" s="147">
        <f>IF(N757="nulová",J757,0)</f>
        <v>0</v>
      </c>
      <c r="BJ757" s="17" t="s">
        <v>8</v>
      </c>
      <c r="BK757" s="147">
        <f>ROUND(I757*H757,0)</f>
        <v>0</v>
      </c>
      <c r="BL757" s="17" t="s">
        <v>340</v>
      </c>
      <c r="BM757" s="146" t="s">
        <v>1225</v>
      </c>
    </row>
    <row r="758" spans="2:65" s="12" customFormat="1">
      <c r="B758" s="148"/>
      <c r="D758" s="149" t="s">
        <v>266</v>
      </c>
      <c r="E758" s="150" t="s">
        <v>1</v>
      </c>
      <c r="F758" s="151" t="s">
        <v>155</v>
      </c>
      <c r="H758" s="152">
        <v>36.369999999999997</v>
      </c>
      <c r="I758" s="153"/>
      <c r="L758" s="148"/>
      <c r="M758" s="154"/>
      <c r="T758" s="155"/>
      <c r="AT758" s="150" t="s">
        <v>266</v>
      </c>
      <c r="AU758" s="150" t="s">
        <v>85</v>
      </c>
      <c r="AV758" s="12" t="s">
        <v>85</v>
      </c>
      <c r="AW758" s="12" t="s">
        <v>33</v>
      </c>
      <c r="AX758" s="12" t="s">
        <v>8</v>
      </c>
      <c r="AY758" s="150" t="s">
        <v>258</v>
      </c>
    </row>
    <row r="759" spans="2:65" s="1" customFormat="1" ht="16.5" customHeight="1">
      <c r="B759" s="134"/>
      <c r="C759" s="135" t="s">
        <v>1226</v>
      </c>
      <c r="D759" s="135" t="s">
        <v>260</v>
      </c>
      <c r="E759" s="136" t="s">
        <v>1227</v>
      </c>
      <c r="F759" s="137" t="s">
        <v>1228</v>
      </c>
      <c r="G759" s="138" t="s">
        <v>343</v>
      </c>
      <c r="H759" s="139">
        <v>88.23</v>
      </c>
      <c r="I759" s="140"/>
      <c r="J759" s="141">
        <f>ROUND(I759*H759,0)</f>
        <v>0</v>
      </c>
      <c r="K759" s="137" t="s">
        <v>264</v>
      </c>
      <c r="L759" s="32"/>
      <c r="M759" s="142" t="s">
        <v>1</v>
      </c>
      <c r="N759" s="143" t="s">
        <v>42</v>
      </c>
      <c r="P759" s="144">
        <f>O759*H759</f>
        <v>0</v>
      </c>
      <c r="Q759" s="144">
        <v>0</v>
      </c>
      <c r="R759" s="144">
        <f>Q759*H759</f>
        <v>0</v>
      </c>
      <c r="S759" s="144">
        <v>0</v>
      </c>
      <c r="T759" s="145">
        <f>S759*H759</f>
        <v>0</v>
      </c>
      <c r="AR759" s="146" t="s">
        <v>340</v>
      </c>
      <c r="AT759" s="146" t="s">
        <v>260</v>
      </c>
      <c r="AU759" s="146" t="s">
        <v>85</v>
      </c>
      <c r="AY759" s="17" t="s">
        <v>258</v>
      </c>
      <c r="BE759" s="147">
        <f>IF(N759="základní",J759,0)</f>
        <v>0</v>
      </c>
      <c r="BF759" s="147">
        <f>IF(N759="snížená",J759,0)</f>
        <v>0</v>
      </c>
      <c r="BG759" s="147">
        <f>IF(N759="zákl. přenesená",J759,0)</f>
        <v>0</v>
      </c>
      <c r="BH759" s="147">
        <f>IF(N759="sníž. přenesená",J759,0)</f>
        <v>0</v>
      </c>
      <c r="BI759" s="147">
        <f>IF(N759="nulová",J759,0)</f>
        <v>0</v>
      </c>
      <c r="BJ759" s="17" t="s">
        <v>8</v>
      </c>
      <c r="BK759" s="147">
        <f>ROUND(I759*H759,0)</f>
        <v>0</v>
      </c>
      <c r="BL759" s="17" t="s">
        <v>340</v>
      </c>
      <c r="BM759" s="146" t="s">
        <v>1229</v>
      </c>
    </row>
    <row r="760" spans="2:65" s="12" customFormat="1">
      <c r="B760" s="148"/>
      <c r="D760" s="149" t="s">
        <v>266</v>
      </c>
      <c r="E760" s="150" t="s">
        <v>1</v>
      </c>
      <c r="F760" s="151" t="s">
        <v>149</v>
      </c>
      <c r="H760" s="152">
        <v>88.23</v>
      </c>
      <c r="I760" s="153"/>
      <c r="L760" s="148"/>
      <c r="M760" s="154"/>
      <c r="T760" s="155"/>
      <c r="AT760" s="150" t="s">
        <v>266</v>
      </c>
      <c r="AU760" s="150" t="s">
        <v>85</v>
      </c>
      <c r="AV760" s="12" t="s">
        <v>85</v>
      </c>
      <c r="AW760" s="12" t="s">
        <v>33</v>
      </c>
      <c r="AX760" s="12" t="s">
        <v>8</v>
      </c>
      <c r="AY760" s="150" t="s">
        <v>258</v>
      </c>
    </row>
    <row r="761" spans="2:65" s="1" customFormat="1" ht="24.2" customHeight="1">
      <c r="B761" s="134"/>
      <c r="C761" s="170" t="s">
        <v>1230</v>
      </c>
      <c r="D761" s="170" t="s">
        <v>425</v>
      </c>
      <c r="E761" s="171" t="s">
        <v>1231</v>
      </c>
      <c r="F761" s="172" t="s">
        <v>1232</v>
      </c>
      <c r="G761" s="173" t="s">
        <v>343</v>
      </c>
      <c r="H761" s="174">
        <v>97.052999999999997</v>
      </c>
      <c r="I761" s="175"/>
      <c r="J761" s="176">
        <f>ROUND(I761*H761,0)</f>
        <v>0</v>
      </c>
      <c r="K761" s="172" t="s">
        <v>264</v>
      </c>
      <c r="L761" s="177"/>
      <c r="M761" s="178" t="s">
        <v>1</v>
      </c>
      <c r="N761" s="179" t="s">
        <v>42</v>
      </c>
      <c r="P761" s="144">
        <f>O761*H761</f>
        <v>0</v>
      </c>
      <c r="Q761" s="144">
        <v>1.32E-2</v>
      </c>
      <c r="R761" s="144">
        <f>Q761*H761</f>
        <v>1.2810995999999999</v>
      </c>
      <c r="S761" s="144">
        <v>0</v>
      </c>
      <c r="T761" s="145">
        <f>S761*H761</f>
        <v>0</v>
      </c>
      <c r="AR761" s="146" t="s">
        <v>448</v>
      </c>
      <c r="AT761" s="146" t="s">
        <v>425</v>
      </c>
      <c r="AU761" s="146" t="s">
        <v>85</v>
      </c>
      <c r="AY761" s="17" t="s">
        <v>258</v>
      </c>
      <c r="BE761" s="147">
        <f>IF(N761="základní",J761,0)</f>
        <v>0</v>
      </c>
      <c r="BF761" s="147">
        <f>IF(N761="snížená",J761,0)</f>
        <v>0</v>
      </c>
      <c r="BG761" s="147">
        <f>IF(N761="zákl. přenesená",J761,0)</f>
        <v>0</v>
      </c>
      <c r="BH761" s="147">
        <f>IF(N761="sníž. přenesená",J761,0)</f>
        <v>0</v>
      </c>
      <c r="BI761" s="147">
        <f>IF(N761="nulová",J761,0)</f>
        <v>0</v>
      </c>
      <c r="BJ761" s="17" t="s">
        <v>8</v>
      </c>
      <c r="BK761" s="147">
        <f>ROUND(I761*H761,0)</f>
        <v>0</v>
      </c>
      <c r="BL761" s="17" t="s">
        <v>340</v>
      </c>
      <c r="BM761" s="146" t="s">
        <v>1233</v>
      </c>
    </row>
    <row r="762" spans="2:65" s="12" customFormat="1">
      <c r="B762" s="148"/>
      <c r="D762" s="149" t="s">
        <v>266</v>
      </c>
      <c r="E762" s="150" t="s">
        <v>1</v>
      </c>
      <c r="F762" s="151" t="s">
        <v>1234</v>
      </c>
      <c r="H762" s="152">
        <v>97.052999999999997</v>
      </c>
      <c r="I762" s="153"/>
      <c r="L762" s="148"/>
      <c r="M762" s="154"/>
      <c r="T762" s="155"/>
      <c r="AT762" s="150" t="s">
        <v>266</v>
      </c>
      <c r="AU762" s="150" t="s">
        <v>85</v>
      </c>
      <c r="AV762" s="12" t="s">
        <v>85</v>
      </c>
      <c r="AW762" s="12" t="s">
        <v>33</v>
      </c>
      <c r="AX762" s="12" t="s">
        <v>8</v>
      </c>
      <c r="AY762" s="150" t="s">
        <v>258</v>
      </c>
    </row>
    <row r="763" spans="2:65" s="1" customFormat="1" ht="24.2" customHeight="1">
      <c r="B763" s="134"/>
      <c r="C763" s="135" t="s">
        <v>1235</v>
      </c>
      <c r="D763" s="135" t="s">
        <v>260</v>
      </c>
      <c r="E763" s="136" t="s">
        <v>1236</v>
      </c>
      <c r="F763" s="137" t="s">
        <v>1237</v>
      </c>
      <c r="G763" s="138" t="s">
        <v>343</v>
      </c>
      <c r="H763" s="139">
        <v>88.23</v>
      </c>
      <c r="I763" s="140"/>
      <c r="J763" s="141">
        <f>ROUND(I763*H763,0)</f>
        <v>0</v>
      </c>
      <c r="K763" s="137" t="s">
        <v>264</v>
      </c>
      <c r="L763" s="32"/>
      <c r="M763" s="142" t="s">
        <v>1</v>
      </c>
      <c r="N763" s="143" t="s">
        <v>42</v>
      </c>
      <c r="P763" s="144">
        <f>O763*H763</f>
        <v>0</v>
      </c>
      <c r="Q763" s="144">
        <v>0</v>
      </c>
      <c r="R763" s="144">
        <f>Q763*H763</f>
        <v>0</v>
      </c>
      <c r="S763" s="144">
        <v>0</v>
      </c>
      <c r="T763" s="145">
        <f>S763*H763</f>
        <v>0</v>
      </c>
      <c r="AR763" s="146" t="s">
        <v>340</v>
      </c>
      <c r="AT763" s="146" t="s">
        <v>260</v>
      </c>
      <c r="AU763" s="146" t="s">
        <v>85</v>
      </c>
      <c r="AY763" s="17" t="s">
        <v>258</v>
      </c>
      <c r="BE763" s="147">
        <f>IF(N763="základní",J763,0)</f>
        <v>0</v>
      </c>
      <c r="BF763" s="147">
        <f>IF(N763="snížená",J763,0)</f>
        <v>0</v>
      </c>
      <c r="BG763" s="147">
        <f>IF(N763="zákl. přenesená",J763,0)</f>
        <v>0</v>
      </c>
      <c r="BH763" s="147">
        <f>IF(N763="sníž. přenesená",J763,0)</f>
        <v>0</v>
      </c>
      <c r="BI763" s="147">
        <f>IF(N763="nulová",J763,0)</f>
        <v>0</v>
      </c>
      <c r="BJ763" s="17" t="s">
        <v>8</v>
      </c>
      <c r="BK763" s="147">
        <f>ROUND(I763*H763,0)</f>
        <v>0</v>
      </c>
      <c r="BL763" s="17" t="s">
        <v>340</v>
      </c>
      <c r="BM763" s="146" t="s">
        <v>1238</v>
      </c>
    </row>
    <row r="764" spans="2:65" s="12" customFormat="1">
      <c r="B764" s="148"/>
      <c r="D764" s="149" t="s">
        <v>266</v>
      </c>
      <c r="E764" s="150" t="s">
        <v>1</v>
      </c>
      <c r="F764" s="151" t="s">
        <v>149</v>
      </c>
      <c r="H764" s="152">
        <v>88.23</v>
      </c>
      <c r="I764" s="153"/>
      <c r="L764" s="148"/>
      <c r="M764" s="154"/>
      <c r="T764" s="155"/>
      <c r="AT764" s="150" t="s">
        <v>266</v>
      </c>
      <c r="AU764" s="150" t="s">
        <v>85</v>
      </c>
      <c r="AV764" s="12" t="s">
        <v>85</v>
      </c>
      <c r="AW764" s="12" t="s">
        <v>33</v>
      </c>
      <c r="AX764" s="12" t="s">
        <v>8</v>
      </c>
      <c r="AY764" s="150" t="s">
        <v>258</v>
      </c>
    </row>
    <row r="765" spans="2:65" s="1" customFormat="1" ht="21.75" customHeight="1">
      <c r="B765" s="134"/>
      <c r="C765" s="170" t="s">
        <v>1239</v>
      </c>
      <c r="D765" s="170" t="s">
        <v>425</v>
      </c>
      <c r="E765" s="171" t="s">
        <v>1240</v>
      </c>
      <c r="F765" s="172" t="s">
        <v>1241</v>
      </c>
      <c r="G765" s="173" t="s">
        <v>263</v>
      </c>
      <c r="H765" s="174">
        <v>0.95299999999999996</v>
      </c>
      <c r="I765" s="175"/>
      <c r="J765" s="176">
        <f>ROUND(I765*H765,0)</f>
        <v>0</v>
      </c>
      <c r="K765" s="172" t="s">
        <v>264</v>
      </c>
      <c r="L765" s="177"/>
      <c r="M765" s="178" t="s">
        <v>1</v>
      </c>
      <c r="N765" s="179" t="s">
        <v>42</v>
      </c>
      <c r="P765" s="144">
        <f>O765*H765</f>
        <v>0</v>
      </c>
      <c r="Q765" s="144">
        <v>0.55000000000000004</v>
      </c>
      <c r="R765" s="144">
        <f>Q765*H765</f>
        <v>0.52415</v>
      </c>
      <c r="S765" s="144">
        <v>0</v>
      </c>
      <c r="T765" s="145">
        <f>S765*H765</f>
        <v>0</v>
      </c>
      <c r="AR765" s="146" t="s">
        <v>448</v>
      </c>
      <c r="AT765" s="146" t="s">
        <v>425</v>
      </c>
      <c r="AU765" s="146" t="s">
        <v>85</v>
      </c>
      <c r="AY765" s="17" t="s">
        <v>258</v>
      </c>
      <c r="BE765" s="147">
        <f>IF(N765="základní",J765,0)</f>
        <v>0</v>
      </c>
      <c r="BF765" s="147">
        <f>IF(N765="snížená",J765,0)</f>
        <v>0</v>
      </c>
      <c r="BG765" s="147">
        <f>IF(N765="zákl. přenesená",J765,0)</f>
        <v>0</v>
      </c>
      <c r="BH765" s="147">
        <f>IF(N765="sníž. přenesená",J765,0)</f>
        <v>0</v>
      </c>
      <c r="BI765" s="147">
        <f>IF(N765="nulová",J765,0)</f>
        <v>0</v>
      </c>
      <c r="BJ765" s="17" t="s">
        <v>8</v>
      </c>
      <c r="BK765" s="147">
        <f>ROUND(I765*H765,0)</f>
        <v>0</v>
      </c>
      <c r="BL765" s="17" t="s">
        <v>340</v>
      </c>
      <c r="BM765" s="146" t="s">
        <v>1242</v>
      </c>
    </row>
    <row r="766" spans="2:65" s="12" customFormat="1">
      <c r="B766" s="148"/>
      <c r="D766" s="149" t="s">
        <v>266</v>
      </c>
      <c r="E766" s="150" t="s">
        <v>1</v>
      </c>
      <c r="F766" s="151" t="s">
        <v>1243</v>
      </c>
      <c r="H766" s="152">
        <v>0.95299999999999996</v>
      </c>
      <c r="I766" s="153"/>
      <c r="L766" s="148"/>
      <c r="M766" s="154"/>
      <c r="T766" s="155"/>
      <c r="AT766" s="150" t="s">
        <v>266</v>
      </c>
      <c r="AU766" s="150" t="s">
        <v>85</v>
      </c>
      <c r="AV766" s="12" t="s">
        <v>85</v>
      </c>
      <c r="AW766" s="12" t="s">
        <v>33</v>
      </c>
      <c r="AX766" s="12" t="s">
        <v>8</v>
      </c>
      <c r="AY766" s="150" t="s">
        <v>258</v>
      </c>
    </row>
    <row r="767" spans="2:65" s="1" customFormat="1" ht="24.2" customHeight="1">
      <c r="B767" s="134"/>
      <c r="C767" s="135" t="s">
        <v>1244</v>
      </c>
      <c r="D767" s="135" t="s">
        <v>260</v>
      </c>
      <c r="E767" s="136" t="s">
        <v>1245</v>
      </c>
      <c r="F767" s="137" t="s">
        <v>1246</v>
      </c>
      <c r="G767" s="138" t="s">
        <v>343</v>
      </c>
      <c r="H767" s="139">
        <v>107.34</v>
      </c>
      <c r="I767" s="140"/>
      <c r="J767" s="141">
        <f>ROUND(I767*H767,0)</f>
        <v>0</v>
      </c>
      <c r="K767" s="137" t="s">
        <v>264</v>
      </c>
      <c r="L767" s="32"/>
      <c r="M767" s="142" t="s">
        <v>1</v>
      </c>
      <c r="N767" s="143" t="s">
        <v>42</v>
      </c>
      <c r="P767" s="144">
        <f>O767*H767</f>
        <v>0</v>
      </c>
      <c r="Q767" s="144">
        <v>0</v>
      </c>
      <c r="R767" s="144">
        <f>Q767*H767</f>
        <v>0</v>
      </c>
      <c r="S767" s="144">
        <v>1.6E-2</v>
      </c>
      <c r="T767" s="145">
        <f>S767*H767</f>
        <v>1.7174400000000001</v>
      </c>
      <c r="AR767" s="146" t="s">
        <v>340</v>
      </c>
      <c r="AT767" s="146" t="s">
        <v>260</v>
      </c>
      <c r="AU767" s="146" t="s">
        <v>85</v>
      </c>
      <c r="AY767" s="17" t="s">
        <v>258</v>
      </c>
      <c r="BE767" s="147">
        <f>IF(N767="základní",J767,0)</f>
        <v>0</v>
      </c>
      <c r="BF767" s="147">
        <f>IF(N767="snížená",J767,0)</f>
        <v>0</v>
      </c>
      <c r="BG767" s="147">
        <f>IF(N767="zákl. přenesená",J767,0)</f>
        <v>0</v>
      </c>
      <c r="BH767" s="147">
        <f>IF(N767="sníž. přenesená",J767,0)</f>
        <v>0</v>
      </c>
      <c r="BI767" s="147">
        <f>IF(N767="nulová",J767,0)</f>
        <v>0</v>
      </c>
      <c r="BJ767" s="17" t="s">
        <v>8</v>
      </c>
      <c r="BK767" s="147">
        <f>ROUND(I767*H767,0)</f>
        <v>0</v>
      </c>
      <c r="BL767" s="17" t="s">
        <v>340</v>
      </c>
      <c r="BM767" s="146" t="s">
        <v>1247</v>
      </c>
    </row>
    <row r="768" spans="2:65" s="12" customFormat="1">
      <c r="B768" s="148"/>
      <c r="D768" s="149" t="s">
        <v>266</v>
      </c>
      <c r="E768" s="150" t="s">
        <v>1</v>
      </c>
      <c r="F768" s="151" t="s">
        <v>149</v>
      </c>
      <c r="H768" s="152">
        <v>88.23</v>
      </c>
      <c r="I768" s="153"/>
      <c r="L768" s="148"/>
      <c r="M768" s="154"/>
      <c r="T768" s="155"/>
      <c r="AT768" s="150" t="s">
        <v>266</v>
      </c>
      <c r="AU768" s="150" t="s">
        <v>85</v>
      </c>
      <c r="AV768" s="12" t="s">
        <v>85</v>
      </c>
      <c r="AW768" s="12" t="s">
        <v>33</v>
      </c>
      <c r="AX768" s="12" t="s">
        <v>77</v>
      </c>
      <c r="AY768" s="150" t="s">
        <v>258</v>
      </c>
    </row>
    <row r="769" spans="2:65" s="12" customFormat="1">
      <c r="B769" s="148"/>
      <c r="D769" s="149" t="s">
        <v>266</v>
      </c>
      <c r="E769" s="150" t="s">
        <v>1</v>
      </c>
      <c r="F769" s="151" t="s">
        <v>153</v>
      </c>
      <c r="H769" s="152">
        <v>19.11</v>
      </c>
      <c r="I769" s="153"/>
      <c r="L769" s="148"/>
      <c r="M769" s="154"/>
      <c r="T769" s="155"/>
      <c r="AT769" s="150" t="s">
        <v>266</v>
      </c>
      <c r="AU769" s="150" t="s">
        <v>85</v>
      </c>
      <c r="AV769" s="12" t="s">
        <v>85</v>
      </c>
      <c r="AW769" s="12" t="s">
        <v>33</v>
      </c>
      <c r="AX769" s="12" t="s">
        <v>77</v>
      </c>
      <c r="AY769" s="150" t="s">
        <v>258</v>
      </c>
    </row>
    <row r="770" spans="2:65" s="13" customFormat="1">
      <c r="B770" s="156"/>
      <c r="D770" s="149" t="s">
        <v>266</v>
      </c>
      <c r="E770" s="157" t="s">
        <v>1</v>
      </c>
      <c r="F770" s="158" t="s">
        <v>272</v>
      </c>
      <c r="H770" s="159">
        <v>107.34</v>
      </c>
      <c r="I770" s="160"/>
      <c r="L770" s="156"/>
      <c r="M770" s="161"/>
      <c r="T770" s="162"/>
      <c r="AT770" s="157" t="s">
        <v>266</v>
      </c>
      <c r="AU770" s="157" t="s">
        <v>85</v>
      </c>
      <c r="AV770" s="13" t="s">
        <v>88</v>
      </c>
      <c r="AW770" s="13" t="s">
        <v>33</v>
      </c>
      <c r="AX770" s="13" t="s">
        <v>8</v>
      </c>
      <c r="AY770" s="157" t="s">
        <v>258</v>
      </c>
    </row>
    <row r="771" spans="2:65" s="1" customFormat="1" ht="24.2" customHeight="1">
      <c r="B771" s="134"/>
      <c r="C771" s="135" t="s">
        <v>1248</v>
      </c>
      <c r="D771" s="135" t="s">
        <v>260</v>
      </c>
      <c r="E771" s="136" t="s">
        <v>1249</v>
      </c>
      <c r="F771" s="137" t="s">
        <v>1250</v>
      </c>
      <c r="G771" s="138" t="s">
        <v>343</v>
      </c>
      <c r="H771" s="139">
        <v>219.63399999999999</v>
      </c>
      <c r="I771" s="140"/>
      <c r="J771" s="141">
        <f>ROUND(I771*H771,0)</f>
        <v>0</v>
      </c>
      <c r="K771" s="137" t="s">
        <v>264</v>
      </c>
      <c r="L771" s="32"/>
      <c r="M771" s="142" t="s">
        <v>1</v>
      </c>
      <c r="N771" s="143" t="s">
        <v>42</v>
      </c>
      <c r="P771" s="144">
        <f>O771*H771</f>
        <v>0</v>
      </c>
      <c r="Q771" s="144">
        <v>0</v>
      </c>
      <c r="R771" s="144">
        <f>Q771*H771</f>
        <v>0</v>
      </c>
      <c r="S771" s="144">
        <v>0</v>
      </c>
      <c r="T771" s="145">
        <f>S771*H771</f>
        <v>0</v>
      </c>
      <c r="AR771" s="146" t="s">
        <v>340</v>
      </c>
      <c r="AT771" s="146" t="s">
        <v>260</v>
      </c>
      <c r="AU771" s="146" t="s">
        <v>85</v>
      </c>
      <c r="AY771" s="17" t="s">
        <v>258</v>
      </c>
      <c r="BE771" s="147">
        <f>IF(N771="základní",J771,0)</f>
        <v>0</v>
      </c>
      <c r="BF771" s="147">
        <f>IF(N771="snížená",J771,0)</f>
        <v>0</v>
      </c>
      <c r="BG771" s="147">
        <f>IF(N771="zákl. přenesená",J771,0)</f>
        <v>0</v>
      </c>
      <c r="BH771" s="147">
        <f>IF(N771="sníž. přenesená",J771,0)</f>
        <v>0</v>
      </c>
      <c r="BI771" s="147">
        <f>IF(N771="nulová",J771,0)</f>
        <v>0</v>
      </c>
      <c r="BJ771" s="17" t="s">
        <v>8</v>
      </c>
      <c r="BK771" s="147">
        <f>ROUND(I771*H771,0)</f>
        <v>0</v>
      </c>
      <c r="BL771" s="17" t="s">
        <v>340</v>
      </c>
      <c r="BM771" s="146" t="s">
        <v>1251</v>
      </c>
    </row>
    <row r="772" spans="2:65" s="12" customFormat="1">
      <c r="B772" s="148"/>
      <c r="D772" s="149" t="s">
        <v>266</v>
      </c>
      <c r="E772" s="150" t="s">
        <v>1</v>
      </c>
      <c r="F772" s="151" t="s">
        <v>165</v>
      </c>
      <c r="H772" s="152">
        <v>200.524</v>
      </c>
      <c r="I772" s="153"/>
      <c r="L772" s="148"/>
      <c r="M772" s="154"/>
      <c r="T772" s="155"/>
      <c r="AT772" s="150" t="s">
        <v>266</v>
      </c>
      <c r="AU772" s="150" t="s">
        <v>85</v>
      </c>
      <c r="AV772" s="12" t="s">
        <v>85</v>
      </c>
      <c r="AW772" s="12" t="s">
        <v>33</v>
      </c>
      <c r="AX772" s="12" t="s">
        <v>77</v>
      </c>
      <c r="AY772" s="150" t="s">
        <v>258</v>
      </c>
    </row>
    <row r="773" spans="2:65" s="12" customFormat="1">
      <c r="B773" s="148"/>
      <c r="D773" s="149" t="s">
        <v>266</v>
      </c>
      <c r="E773" s="150" t="s">
        <v>1</v>
      </c>
      <c r="F773" s="151" t="s">
        <v>153</v>
      </c>
      <c r="H773" s="152">
        <v>19.11</v>
      </c>
      <c r="I773" s="153"/>
      <c r="L773" s="148"/>
      <c r="M773" s="154"/>
      <c r="T773" s="155"/>
      <c r="AT773" s="150" t="s">
        <v>266</v>
      </c>
      <c r="AU773" s="150" t="s">
        <v>85</v>
      </c>
      <c r="AV773" s="12" t="s">
        <v>85</v>
      </c>
      <c r="AW773" s="12" t="s">
        <v>33</v>
      </c>
      <c r="AX773" s="12" t="s">
        <v>77</v>
      </c>
      <c r="AY773" s="150" t="s">
        <v>258</v>
      </c>
    </row>
    <row r="774" spans="2:65" s="13" customFormat="1">
      <c r="B774" s="156"/>
      <c r="D774" s="149" t="s">
        <v>266</v>
      </c>
      <c r="E774" s="157" t="s">
        <v>1</v>
      </c>
      <c r="F774" s="158" t="s">
        <v>272</v>
      </c>
      <c r="H774" s="159">
        <v>219.63399999999999</v>
      </c>
      <c r="I774" s="160"/>
      <c r="L774" s="156"/>
      <c r="M774" s="161"/>
      <c r="T774" s="162"/>
      <c r="AT774" s="157" t="s">
        <v>266</v>
      </c>
      <c r="AU774" s="157" t="s">
        <v>85</v>
      </c>
      <c r="AV774" s="13" t="s">
        <v>88</v>
      </c>
      <c r="AW774" s="13" t="s">
        <v>33</v>
      </c>
      <c r="AX774" s="13" t="s">
        <v>8</v>
      </c>
      <c r="AY774" s="157" t="s">
        <v>258</v>
      </c>
    </row>
    <row r="775" spans="2:65" s="1" customFormat="1" ht="24.2" customHeight="1">
      <c r="B775" s="134"/>
      <c r="C775" s="170" t="s">
        <v>1252</v>
      </c>
      <c r="D775" s="170" t="s">
        <v>425</v>
      </c>
      <c r="E775" s="171" t="s">
        <v>1253</v>
      </c>
      <c r="F775" s="172" t="s">
        <v>1254</v>
      </c>
      <c r="G775" s="173" t="s">
        <v>263</v>
      </c>
      <c r="H775" s="174">
        <v>3</v>
      </c>
      <c r="I775" s="175"/>
      <c r="J775" s="176">
        <f>ROUND(I775*H775,0)</f>
        <v>0</v>
      </c>
      <c r="K775" s="172" t="s">
        <v>264</v>
      </c>
      <c r="L775" s="177"/>
      <c r="M775" s="178" t="s">
        <v>1</v>
      </c>
      <c r="N775" s="179" t="s">
        <v>42</v>
      </c>
      <c r="P775" s="144">
        <f>O775*H775</f>
        <v>0</v>
      </c>
      <c r="Q775" s="144">
        <v>0.55000000000000004</v>
      </c>
      <c r="R775" s="144">
        <f>Q775*H775</f>
        <v>1.6500000000000001</v>
      </c>
      <c r="S775" s="144">
        <v>0</v>
      </c>
      <c r="T775" s="145">
        <f>S775*H775</f>
        <v>0</v>
      </c>
      <c r="AR775" s="146" t="s">
        <v>448</v>
      </c>
      <c r="AT775" s="146" t="s">
        <v>425</v>
      </c>
      <c r="AU775" s="146" t="s">
        <v>85</v>
      </c>
      <c r="AY775" s="17" t="s">
        <v>258</v>
      </c>
      <c r="BE775" s="147">
        <f>IF(N775="základní",J775,0)</f>
        <v>0</v>
      </c>
      <c r="BF775" s="147">
        <f>IF(N775="snížená",J775,0)</f>
        <v>0</v>
      </c>
      <c r="BG775" s="147">
        <f>IF(N775="zákl. přenesená",J775,0)</f>
        <v>0</v>
      </c>
      <c r="BH775" s="147">
        <f>IF(N775="sníž. přenesená",J775,0)</f>
        <v>0</v>
      </c>
      <c r="BI775" s="147">
        <f>IF(N775="nulová",J775,0)</f>
        <v>0</v>
      </c>
      <c r="BJ775" s="17" t="s">
        <v>8</v>
      </c>
      <c r="BK775" s="147">
        <f>ROUND(I775*H775,0)</f>
        <v>0</v>
      </c>
      <c r="BL775" s="17" t="s">
        <v>340</v>
      </c>
      <c r="BM775" s="146" t="s">
        <v>1255</v>
      </c>
    </row>
    <row r="776" spans="2:65" s="12" customFormat="1">
      <c r="B776" s="148"/>
      <c r="D776" s="149" t="s">
        <v>266</v>
      </c>
      <c r="E776" s="150" t="s">
        <v>1</v>
      </c>
      <c r="F776" s="151" t="s">
        <v>1256</v>
      </c>
      <c r="H776" s="152">
        <v>2.6469999999999998</v>
      </c>
      <c r="I776" s="153"/>
      <c r="L776" s="148"/>
      <c r="M776" s="154"/>
      <c r="T776" s="155"/>
      <c r="AT776" s="150" t="s">
        <v>266</v>
      </c>
      <c r="AU776" s="150" t="s">
        <v>85</v>
      </c>
      <c r="AV776" s="12" t="s">
        <v>85</v>
      </c>
      <c r="AW776" s="12" t="s">
        <v>33</v>
      </c>
      <c r="AX776" s="12" t="s">
        <v>77</v>
      </c>
      <c r="AY776" s="150" t="s">
        <v>258</v>
      </c>
    </row>
    <row r="777" spans="2:65" s="12" customFormat="1">
      <c r="B777" s="148"/>
      <c r="D777" s="149" t="s">
        <v>266</v>
      </c>
      <c r="E777" s="150" t="s">
        <v>1</v>
      </c>
      <c r="F777" s="151" t="s">
        <v>1257</v>
      </c>
      <c r="H777" s="152">
        <v>0.35299999999999998</v>
      </c>
      <c r="I777" s="153"/>
      <c r="L777" s="148"/>
      <c r="M777" s="154"/>
      <c r="T777" s="155"/>
      <c r="AT777" s="150" t="s">
        <v>266</v>
      </c>
      <c r="AU777" s="150" t="s">
        <v>85</v>
      </c>
      <c r="AV777" s="12" t="s">
        <v>85</v>
      </c>
      <c r="AW777" s="12" t="s">
        <v>33</v>
      </c>
      <c r="AX777" s="12" t="s">
        <v>77</v>
      </c>
      <c r="AY777" s="150" t="s">
        <v>258</v>
      </c>
    </row>
    <row r="778" spans="2:65" s="13" customFormat="1">
      <c r="B778" s="156"/>
      <c r="D778" s="149" t="s">
        <v>266</v>
      </c>
      <c r="E778" s="157" t="s">
        <v>1</v>
      </c>
      <c r="F778" s="158" t="s">
        <v>272</v>
      </c>
      <c r="H778" s="159">
        <v>3</v>
      </c>
      <c r="I778" s="160"/>
      <c r="L778" s="156"/>
      <c r="M778" s="161"/>
      <c r="T778" s="162"/>
      <c r="AT778" s="157" t="s">
        <v>266</v>
      </c>
      <c r="AU778" s="157" t="s">
        <v>85</v>
      </c>
      <c r="AV778" s="13" t="s">
        <v>88</v>
      </c>
      <c r="AW778" s="13" t="s">
        <v>33</v>
      </c>
      <c r="AX778" s="13" t="s">
        <v>8</v>
      </c>
      <c r="AY778" s="157" t="s">
        <v>258</v>
      </c>
    </row>
    <row r="779" spans="2:65" s="1" customFormat="1" ht="24.2" customHeight="1">
      <c r="B779" s="134"/>
      <c r="C779" s="170" t="s">
        <v>1258</v>
      </c>
      <c r="D779" s="170" t="s">
        <v>425</v>
      </c>
      <c r="E779" s="171" t="s">
        <v>1259</v>
      </c>
      <c r="F779" s="172" t="s">
        <v>1260</v>
      </c>
      <c r="G779" s="173" t="s">
        <v>263</v>
      </c>
      <c r="H779" s="174">
        <v>2.798</v>
      </c>
      <c r="I779" s="175"/>
      <c r="J779" s="176">
        <f>ROUND(I779*H779,0)</f>
        <v>0</v>
      </c>
      <c r="K779" s="172" t="s">
        <v>1</v>
      </c>
      <c r="L779" s="177"/>
      <c r="M779" s="178" t="s">
        <v>1</v>
      </c>
      <c r="N779" s="179" t="s">
        <v>42</v>
      </c>
      <c r="P779" s="144">
        <f>O779*H779</f>
        <v>0</v>
      </c>
      <c r="Q779" s="144">
        <v>0.55000000000000004</v>
      </c>
      <c r="R779" s="144">
        <f>Q779*H779</f>
        <v>1.5389000000000002</v>
      </c>
      <c r="S779" s="144">
        <v>0</v>
      </c>
      <c r="T779" s="145">
        <f>S779*H779</f>
        <v>0</v>
      </c>
      <c r="AR779" s="146" t="s">
        <v>448</v>
      </c>
      <c r="AT779" s="146" t="s">
        <v>425</v>
      </c>
      <c r="AU779" s="146" t="s">
        <v>85</v>
      </c>
      <c r="AY779" s="17" t="s">
        <v>258</v>
      </c>
      <c r="BE779" s="147">
        <f>IF(N779="základní",J779,0)</f>
        <v>0</v>
      </c>
      <c r="BF779" s="147">
        <f>IF(N779="snížená",J779,0)</f>
        <v>0</v>
      </c>
      <c r="BG779" s="147">
        <f>IF(N779="zákl. přenesená",J779,0)</f>
        <v>0</v>
      </c>
      <c r="BH779" s="147">
        <f>IF(N779="sníž. přenesená",J779,0)</f>
        <v>0</v>
      </c>
      <c r="BI779" s="147">
        <f>IF(N779="nulová",J779,0)</f>
        <v>0</v>
      </c>
      <c r="BJ779" s="17" t="s">
        <v>8</v>
      </c>
      <c r="BK779" s="147">
        <f>ROUND(I779*H779,0)</f>
        <v>0</v>
      </c>
      <c r="BL779" s="17" t="s">
        <v>340</v>
      </c>
      <c r="BM779" s="146" t="s">
        <v>1261</v>
      </c>
    </row>
    <row r="780" spans="2:65" s="12" customFormat="1">
      <c r="B780" s="148"/>
      <c r="D780" s="149" t="s">
        <v>266</v>
      </c>
      <c r="E780" s="150" t="s">
        <v>1</v>
      </c>
      <c r="F780" s="151" t="s">
        <v>1256</v>
      </c>
      <c r="H780" s="152">
        <v>2.6469999999999998</v>
      </c>
      <c r="I780" s="153"/>
      <c r="L780" s="148"/>
      <c r="M780" s="154"/>
      <c r="T780" s="155"/>
      <c r="AT780" s="150" t="s">
        <v>266</v>
      </c>
      <c r="AU780" s="150" t="s">
        <v>85</v>
      </c>
      <c r="AV780" s="12" t="s">
        <v>85</v>
      </c>
      <c r="AW780" s="12" t="s">
        <v>33</v>
      </c>
      <c r="AX780" s="12" t="s">
        <v>77</v>
      </c>
      <c r="AY780" s="150" t="s">
        <v>258</v>
      </c>
    </row>
    <row r="781" spans="2:65" s="12" customFormat="1">
      <c r="B781" s="148"/>
      <c r="D781" s="149" t="s">
        <v>266</v>
      </c>
      <c r="E781" s="150" t="s">
        <v>1</v>
      </c>
      <c r="F781" s="151" t="s">
        <v>1262</v>
      </c>
      <c r="H781" s="152">
        <v>0.151</v>
      </c>
      <c r="I781" s="153"/>
      <c r="L781" s="148"/>
      <c r="M781" s="154"/>
      <c r="T781" s="155"/>
      <c r="AT781" s="150" t="s">
        <v>266</v>
      </c>
      <c r="AU781" s="150" t="s">
        <v>85</v>
      </c>
      <c r="AV781" s="12" t="s">
        <v>85</v>
      </c>
      <c r="AW781" s="12" t="s">
        <v>33</v>
      </c>
      <c r="AX781" s="12" t="s">
        <v>77</v>
      </c>
      <c r="AY781" s="150" t="s">
        <v>258</v>
      </c>
    </row>
    <row r="782" spans="2:65" s="13" customFormat="1">
      <c r="B782" s="156"/>
      <c r="D782" s="149" t="s">
        <v>266</v>
      </c>
      <c r="E782" s="157" t="s">
        <v>1</v>
      </c>
      <c r="F782" s="158" t="s">
        <v>272</v>
      </c>
      <c r="H782" s="159">
        <v>2.798</v>
      </c>
      <c r="I782" s="160"/>
      <c r="L782" s="156"/>
      <c r="M782" s="161"/>
      <c r="T782" s="162"/>
      <c r="AT782" s="157" t="s">
        <v>266</v>
      </c>
      <c r="AU782" s="157" t="s">
        <v>85</v>
      </c>
      <c r="AV782" s="13" t="s">
        <v>88</v>
      </c>
      <c r="AW782" s="13" t="s">
        <v>33</v>
      </c>
      <c r="AX782" s="13" t="s">
        <v>8</v>
      </c>
      <c r="AY782" s="157" t="s">
        <v>258</v>
      </c>
    </row>
    <row r="783" spans="2:65" s="1" customFormat="1" ht="24.2" customHeight="1">
      <c r="B783" s="134"/>
      <c r="C783" s="135" t="s">
        <v>1263</v>
      </c>
      <c r="D783" s="135" t="s">
        <v>260</v>
      </c>
      <c r="E783" s="136" t="s">
        <v>1264</v>
      </c>
      <c r="F783" s="137" t="s">
        <v>1265</v>
      </c>
      <c r="G783" s="138" t="s">
        <v>343</v>
      </c>
      <c r="H783" s="139">
        <v>88.23</v>
      </c>
      <c r="I783" s="140"/>
      <c r="J783" s="141">
        <f>ROUND(I783*H783,0)</f>
        <v>0</v>
      </c>
      <c r="K783" s="137" t="s">
        <v>264</v>
      </c>
      <c r="L783" s="32"/>
      <c r="M783" s="142" t="s">
        <v>1</v>
      </c>
      <c r="N783" s="143" t="s">
        <v>42</v>
      </c>
      <c r="P783" s="144">
        <f>O783*H783</f>
        <v>0</v>
      </c>
      <c r="Q783" s="144">
        <v>0</v>
      </c>
      <c r="R783" s="144">
        <f>Q783*H783</f>
        <v>0</v>
      </c>
      <c r="S783" s="144">
        <v>0</v>
      </c>
      <c r="T783" s="145">
        <f>S783*H783</f>
        <v>0</v>
      </c>
      <c r="AR783" s="146" t="s">
        <v>340</v>
      </c>
      <c r="AT783" s="146" t="s">
        <v>260</v>
      </c>
      <c r="AU783" s="146" t="s">
        <v>85</v>
      </c>
      <c r="AY783" s="17" t="s">
        <v>258</v>
      </c>
      <c r="BE783" s="147">
        <f>IF(N783="základní",J783,0)</f>
        <v>0</v>
      </c>
      <c r="BF783" s="147">
        <f>IF(N783="snížená",J783,0)</f>
        <v>0</v>
      </c>
      <c r="BG783" s="147">
        <f>IF(N783="zákl. přenesená",J783,0)</f>
        <v>0</v>
      </c>
      <c r="BH783" s="147">
        <f>IF(N783="sníž. přenesená",J783,0)</f>
        <v>0</v>
      </c>
      <c r="BI783" s="147">
        <f>IF(N783="nulová",J783,0)</f>
        <v>0</v>
      </c>
      <c r="BJ783" s="17" t="s">
        <v>8</v>
      </c>
      <c r="BK783" s="147">
        <f>ROUND(I783*H783,0)</f>
        <v>0</v>
      </c>
      <c r="BL783" s="17" t="s">
        <v>340</v>
      </c>
      <c r="BM783" s="146" t="s">
        <v>1266</v>
      </c>
    </row>
    <row r="784" spans="2:65" s="12" customFormat="1">
      <c r="B784" s="148"/>
      <c r="D784" s="149" t="s">
        <v>266</v>
      </c>
      <c r="E784" s="150" t="s">
        <v>1</v>
      </c>
      <c r="F784" s="151" t="s">
        <v>149</v>
      </c>
      <c r="H784" s="152">
        <v>88.23</v>
      </c>
      <c r="I784" s="153"/>
      <c r="L784" s="148"/>
      <c r="M784" s="154"/>
      <c r="T784" s="155"/>
      <c r="AT784" s="150" t="s">
        <v>266</v>
      </c>
      <c r="AU784" s="150" t="s">
        <v>85</v>
      </c>
      <c r="AV784" s="12" t="s">
        <v>85</v>
      </c>
      <c r="AW784" s="12" t="s">
        <v>33</v>
      </c>
      <c r="AX784" s="12" t="s">
        <v>8</v>
      </c>
      <c r="AY784" s="150" t="s">
        <v>258</v>
      </c>
    </row>
    <row r="785" spans="2:65" s="1" customFormat="1" ht="21.75" customHeight="1">
      <c r="B785" s="134"/>
      <c r="C785" s="170" t="s">
        <v>1267</v>
      </c>
      <c r="D785" s="170" t="s">
        <v>425</v>
      </c>
      <c r="E785" s="171" t="s">
        <v>1268</v>
      </c>
      <c r="F785" s="172" t="s">
        <v>1269</v>
      </c>
      <c r="G785" s="173" t="s">
        <v>263</v>
      </c>
      <c r="H785" s="174">
        <v>3.3969999999999998</v>
      </c>
      <c r="I785" s="175"/>
      <c r="J785" s="176">
        <f>ROUND(I785*H785,0)</f>
        <v>0</v>
      </c>
      <c r="K785" s="172" t="s">
        <v>264</v>
      </c>
      <c r="L785" s="177"/>
      <c r="M785" s="178" t="s">
        <v>1</v>
      </c>
      <c r="N785" s="179" t="s">
        <v>42</v>
      </c>
      <c r="P785" s="144">
        <f>O785*H785</f>
        <v>0</v>
      </c>
      <c r="Q785" s="144">
        <v>0.55000000000000004</v>
      </c>
      <c r="R785" s="144">
        <f>Q785*H785</f>
        <v>1.86835</v>
      </c>
      <c r="S785" s="144">
        <v>0</v>
      </c>
      <c r="T785" s="145">
        <f>S785*H785</f>
        <v>0</v>
      </c>
      <c r="AR785" s="146" t="s">
        <v>448</v>
      </c>
      <c r="AT785" s="146" t="s">
        <v>425</v>
      </c>
      <c r="AU785" s="146" t="s">
        <v>85</v>
      </c>
      <c r="AY785" s="17" t="s">
        <v>258</v>
      </c>
      <c r="BE785" s="147">
        <f>IF(N785="základní",J785,0)</f>
        <v>0</v>
      </c>
      <c r="BF785" s="147">
        <f>IF(N785="snížená",J785,0)</f>
        <v>0</v>
      </c>
      <c r="BG785" s="147">
        <f>IF(N785="zákl. přenesená",J785,0)</f>
        <v>0</v>
      </c>
      <c r="BH785" s="147">
        <f>IF(N785="sníž. přenesená",J785,0)</f>
        <v>0</v>
      </c>
      <c r="BI785" s="147">
        <f>IF(N785="nulová",J785,0)</f>
        <v>0</v>
      </c>
      <c r="BJ785" s="17" t="s">
        <v>8</v>
      </c>
      <c r="BK785" s="147">
        <f>ROUND(I785*H785,0)</f>
        <v>0</v>
      </c>
      <c r="BL785" s="17" t="s">
        <v>340</v>
      </c>
      <c r="BM785" s="146" t="s">
        <v>1270</v>
      </c>
    </row>
    <row r="786" spans="2:65" s="12" customFormat="1">
      <c r="B786" s="148"/>
      <c r="D786" s="149" t="s">
        <v>266</v>
      </c>
      <c r="E786" s="150" t="s">
        <v>1</v>
      </c>
      <c r="F786" s="151" t="s">
        <v>1271</v>
      </c>
      <c r="H786" s="152">
        <v>3.3969999999999998</v>
      </c>
      <c r="I786" s="153"/>
      <c r="L786" s="148"/>
      <c r="M786" s="154"/>
      <c r="T786" s="155"/>
      <c r="AT786" s="150" t="s">
        <v>266</v>
      </c>
      <c r="AU786" s="150" t="s">
        <v>85</v>
      </c>
      <c r="AV786" s="12" t="s">
        <v>85</v>
      </c>
      <c r="AW786" s="12" t="s">
        <v>33</v>
      </c>
      <c r="AX786" s="12" t="s">
        <v>8</v>
      </c>
      <c r="AY786" s="150" t="s">
        <v>258</v>
      </c>
    </row>
    <row r="787" spans="2:65" s="1" customFormat="1" ht="21.75" customHeight="1">
      <c r="B787" s="134"/>
      <c r="C787" s="135" t="s">
        <v>1272</v>
      </c>
      <c r="D787" s="135" t="s">
        <v>260</v>
      </c>
      <c r="E787" s="136" t="s">
        <v>1273</v>
      </c>
      <c r="F787" s="137" t="s">
        <v>1274</v>
      </c>
      <c r="G787" s="138" t="s">
        <v>343</v>
      </c>
      <c r="H787" s="139">
        <v>100.262</v>
      </c>
      <c r="I787" s="140"/>
      <c r="J787" s="141">
        <f>ROUND(I787*H787,0)</f>
        <v>0</v>
      </c>
      <c r="K787" s="137" t="s">
        <v>264</v>
      </c>
      <c r="L787" s="32"/>
      <c r="M787" s="142" t="s">
        <v>1</v>
      </c>
      <c r="N787" s="143" t="s">
        <v>42</v>
      </c>
      <c r="P787" s="144">
        <f>O787*H787</f>
        <v>0</v>
      </c>
      <c r="Q787" s="144">
        <v>0</v>
      </c>
      <c r="R787" s="144">
        <f>Q787*H787</f>
        <v>0</v>
      </c>
      <c r="S787" s="144">
        <v>1.4E-2</v>
      </c>
      <c r="T787" s="145">
        <f>S787*H787</f>
        <v>1.4036680000000001</v>
      </c>
      <c r="AR787" s="146" t="s">
        <v>340</v>
      </c>
      <c r="AT787" s="146" t="s">
        <v>260</v>
      </c>
      <c r="AU787" s="146" t="s">
        <v>85</v>
      </c>
      <c r="AY787" s="17" t="s">
        <v>258</v>
      </c>
      <c r="BE787" s="147">
        <f>IF(N787="základní",J787,0)</f>
        <v>0</v>
      </c>
      <c r="BF787" s="147">
        <f>IF(N787="snížená",J787,0)</f>
        <v>0</v>
      </c>
      <c r="BG787" s="147">
        <f>IF(N787="zákl. přenesená",J787,0)</f>
        <v>0</v>
      </c>
      <c r="BH787" s="147">
        <f>IF(N787="sníž. přenesená",J787,0)</f>
        <v>0</v>
      </c>
      <c r="BI787" s="147">
        <f>IF(N787="nulová",J787,0)</f>
        <v>0</v>
      </c>
      <c r="BJ787" s="17" t="s">
        <v>8</v>
      </c>
      <c r="BK787" s="147">
        <f>ROUND(I787*H787,0)</f>
        <v>0</v>
      </c>
      <c r="BL787" s="17" t="s">
        <v>340</v>
      </c>
      <c r="BM787" s="146" t="s">
        <v>1275</v>
      </c>
    </row>
    <row r="788" spans="2:65" s="12" customFormat="1">
      <c r="B788" s="148"/>
      <c r="D788" s="149" t="s">
        <v>266</v>
      </c>
      <c r="E788" s="150" t="s">
        <v>1</v>
      </c>
      <c r="F788" s="151" t="s">
        <v>1276</v>
      </c>
      <c r="H788" s="152">
        <v>142.405</v>
      </c>
      <c r="I788" s="153"/>
      <c r="L788" s="148"/>
      <c r="M788" s="154"/>
      <c r="T788" s="155"/>
      <c r="AT788" s="150" t="s">
        <v>266</v>
      </c>
      <c r="AU788" s="150" t="s">
        <v>85</v>
      </c>
      <c r="AV788" s="12" t="s">
        <v>85</v>
      </c>
      <c r="AW788" s="12" t="s">
        <v>33</v>
      </c>
      <c r="AX788" s="12" t="s">
        <v>77</v>
      </c>
      <c r="AY788" s="150" t="s">
        <v>258</v>
      </c>
    </row>
    <row r="789" spans="2:65" s="12" customFormat="1">
      <c r="B789" s="148"/>
      <c r="D789" s="149" t="s">
        <v>266</v>
      </c>
      <c r="E789" s="150" t="s">
        <v>1</v>
      </c>
      <c r="F789" s="151" t="s">
        <v>1277</v>
      </c>
      <c r="H789" s="152">
        <v>5.5890000000000004</v>
      </c>
      <c r="I789" s="153"/>
      <c r="L789" s="148"/>
      <c r="M789" s="154"/>
      <c r="T789" s="155"/>
      <c r="AT789" s="150" t="s">
        <v>266</v>
      </c>
      <c r="AU789" s="150" t="s">
        <v>85</v>
      </c>
      <c r="AV789" s="12" t="s">
        <v>85</v>
      </c>
      <c r="AW789" s="12" t="s">
        <v>33</v>
      </c>
      <c r="AX789" s="12" t="s">
        <v>77</v>
      </c>
      <c r="AY789" s="150" t="s">
        <v>258</v>
      </c>
    </row>
    <row r="790" spans="2:65" s="12" customFormat="1">
      <c r="B790" s="148"/>
      <c r="D790" s="149" t="s">
        <v>266</v>
      </c>
      <c r="E790" s="150" t="s">
        <v>1</v>
      </c>
      <c r="F790" s="151" t="s">
        <v>1278</v>
      </c>
      <c r="H790" s="152">
        <v>-1.4</v>
      </c>
      <c r="I790" s="153"/>
      <c r="L790" s="148"/>
      <c r="M790" s="154"/>
      <c r="T790" s="155"/>
      <c r="AT790" s="150" t="s">
        <v>266</v>
      </c>
      <c r="AU790" s="150" t="s">
        <v>85</v>
      </c>
      <c r="AV790" s="12" t="s">
        <v>85</v>
      </c>
      <c r="AW790" s="12" t="s">
        <v>33</v>
      </c>
      <c r="AX790" s="12" t="s">
        <v>77</v>
      </c>
      <c r="AY790" s="150" t="s">
        <v>258</v>
      </c>
    </row>
    <row r="791" spans="2:65" s="12" customFormat="1">
      <c r="B791" s="148"/>
      <c r="D791" s="149" t="s">
        <v>266</v>
      </c>
      <c r="E791" s="150" t="s">
        <v>1</v>
      </c>
      <c r="F791" s="151" t="s">
        <v>1279</v>
      </c>
      <c r="H791" s="152">
        <v>63.21</v>
      </c>
      <c r="I791" s="153"/>
      <c r="L791" s="148"/>
      <c r="M791" s="154"/>
      <c r="T791" s="155"/>
      <c r="AT791" s="150" t="s">
        <v>266</v>
      </c>
      <c r="AU791" s="150" t="s">
        <v>85</v>
      </c>
      <c r="AV791" s="12" t="s">
        <v>85</v>
      </c>
      <c r="AW791" s="12" t="s">
        <v>33</v>
      </c>
      <c r="AX791" s="12" t="s">
        <v>77</v>
      </c>
      <c r="AY791" s="150" t="s">
        <v>258</v>
      </c>
    </row>
    <row r="792" spans="2:65" s="12" customFormat="1">
      <c r="B792" s="148"/>
      <c r="D792" s="149" t="s">
        <v>266</v>
      </c>
      <c r="E792" s="150" t="s">
        <v>1</v>
      </c>
      <c r="F792" s="151" t="s">
        <v>1280</v>
      </c>
      <c r="H792" s="152">
        <v>-9.2799999999999994</v>
      </c>
      <c r="I792" s="153"/>
      <c r="L792" s="148"/>
      <c r="M792" s="154"/>
      <c r="T792" s="155"/>
      <c r="AT792" s="150" t="s">
        <v>266</v>
      </c>
      <c r="AU792" s="150" t="s">
        <v>85</v>
      </c>
      <c r="AV792" s="12" t="s">
        <v>85</v>
      </c>
      <c r="AW792" s="12" t="s">
        <v>33</v>
      </c>
      <c r="AX792" s="12" t="s">
        <v>77</v>
      </c>
      <c r="AY792" s="150" t="s">
        <v>258</v>
      </c>
    </row>
    <row r="793" spans="2:65" s="13" customFormat="1">
      <c r="B793" s="156"/>
      <c r="D793" s="149" t="s">
        <v>266</v>
      </c>
      <c r="E793" s="157" t="s">
        <v>165</v>
      </c>
      <c r="F793" s="158" t="s">
        <v>272</v>
      </c>
      <c r="H793" s="159">
        <v>200.524</v>
      </c>
      <c r="I793" s="160"/>
      <c r="L793" s="156"/>
      <c r="M793" s="161"/>
      <c r="T793" s="162"/>
      <c r="AT793" s="157" t="s">
        <v>266</v>
      </c>
      <c r="AU793" s="157" t="s">
        <v>85</v>
      </c>
      <c r="AV793" s="13" t="s">
        <v>88</v>
      </c>
      <c r="AW793" s="13" t="s">
        <v>33</v>
      </c>
      <c r="AX793" s="13" t="s">
        <v>77</v>
      </c>
      <c r="AY793" s="157" t="s">
        <v>258</v>
      </c>
    </row>
    <row r="794" spans="2:65" s="12" customFormat="1">
      <c r="B794" s="148"/>
      <c r="D794" s="149" t="s">
        <v>266</v>
      </c>
      <c r="E794" s="150" t="s">
        <v>1</v>
      </c>
      <c r="F794" s="151" t="s">
        <v>1281</v>
      </c>
      <c r="H794" s="152">
        <v>100.262</v>
      </c>
      <c r="I794" s="153"/>
      <c r="L794" s="148"/>
      <c r="M794" s="154"/>
      <c r="T794" s="155"/>
      <c r="AT794" s="150" t="s">
        <v>266</v>
      </c>
      <c r="AU794" s="150" t="s">
        <v>85</v>
      </c>
      <c r="AV794" s="12" t="s">
        <v>85</v>
      </c>
      <c r="AW794" s="12" t="s">
        <v>33</v>
      </c>
      <c r="AX794" s="12" t="s">
        <v>8</v>
      </c>
      <c r="AY794" s="150" t="s">
        <v>258</v>
      </c>
    </row>
    <row r="795" spans="2:65" s="1" customFormat="1" ht="24.2" customHeight="1">
      <c r="B795" s="134"/>
      <c r="C795" s="135" t="s">
        <v>1282</v>
      </c>
      <c r="D795" s="135" t="s">
        <v>260</v>
      </c>
      <c r="E795" s="136" t="s">
        <v>1283</v>
      </c>
      <c r="F795" s="137" t="s">
        <v>1284</v>
      </c>
      <c r="G795" s="138" t="s">
        <v>343</v>
      </c>
      <c r="H795" s="139">
        <v>100.262</v>
      </c>
      <c r="I795" s="140"/>
      <c r="J795" s="141">
        <f>ROUND(I795*H795,0)</f>
        <v>0</v>
      </c>
      <c r="K795" s="137" t="s">
        <v>264</v>
      </c>
      <c r="L795" s="32"/>
      <c r="M795" s="142" t="s">
        <v>1</v>
      </c>
      <c r="N795" s="143" t="s">
        <v>42</v>
      </c>
      <c r="P795" s="144">
        <f>O795*H795</f>
        <v>0</v>
      </c>
      <c r="Q795" s="144">
        <v>0</v>
      </c>
      <c r="R795" s="144">
        <f>Q795*H795</f>
        <v>0</v>
      </c>
      <c r="S795" s="144">
        <v>1.4E-2</v>
      </c>
      <c r="T795" s="145">
        <f>S795*H795</f>
        <v>1.4036680000000001</v>
      </c>
      <c r="AR795" s="146" t="s">
        <v>340</v>
      </c>
      <c r="AT795" s="146" t="s">
        <v>260</v>
      </c>
      <c r="AU795" s="146" t="s">
        <v>85</v>
      </c>
      <c r="AY795" s="17" t="s">
        <v>258</v>
      </c>
      <c r="BE795" s="147">
        <f>IF(N795="základní",J795,0)</f>
        <v>0</v>
      </c>
      <c r="BF795" s="147">
        <f>IF(N795="snížená",J795,0)</f>
        <v>0</v>
      </c>
      <c r="BG795" s="147">
        <f>IF(N795="zákl. přenesená",J795,0)</f>
        <v>0</v>
      </c>
      <c r="BH795" s="147">
        <f>IF(N795="sníž. přenesená",J795,0)</f>
        <v>0</v>
      </c>
      <c r="BI795" s="147">
        <f>IF(N795="nulová",J795,0)</f>
        <v>0</v>
      </c>
      <c r="BJ795" s="17" t="s">
        <v>8</v>
      </c>
      <c r="BK795" s="147">
        <f>ROUND(I795*H795,0)</f>
        <v>0</v>
      </c>
      <c r="BL795" s="17" t="s">
        <v>340</v>
      </c>
      <c r="BM795" s="146" t="s">
        <v>1285</v>
      </c>
    </row>
    <row r="796" spans="2:65" s="12" customFormat="1">
      <c r="B796" s="148"/>
      <c r="D796" s="149" t="s">
        <v>266</v>
      </c>
      <c r="E796" s="150" t="s">
        <v>1</v>
      </c>
      <c r="F796" s="151" t="s">
        <v>1281</v>
      </c>
      <c r="H796" s="152">
        <v>100.262</v>
      </c>
      <c r="I796" s="153"/>
      <c r="L796" s="148"/>
      <c r="M796" s="154"/>
      <c r="T796" s="155"/>
      <c r="AT796" s="150" t="s">
        <v>266</v>
      </c>
      <c r="AU796" s="150" t="s">
        <v>85</v>
      </c>
      <c r="AV796" s="12" t="s">
        <v>85</v>
      </c>
      <c r="AW796" s="12" t="s">
        <v>33</v>
      </c>
      <c r="AX796" s="12" t="s">
        <v>8</v>
      </c>
      <c r="AY796" s="150" t="s">
        <v>258</v>
      </c>
    </row>
    <row r="797" spans="2:65" s="1" customFormat="1" ht="24.2" customHeight="1">
      <c r="B797" s="134"/>
      <c r="C797" s="135" t="s">
        <v>1286</v>
      </c>
      <c r="D797" s="135" t="s">
        <v>260</v>
      </c>
      <c r="E797" s="136" t="s">
        <v>1287</v>
      </c>
      <c r="F797" s="137" t="s">
        <v>1288</v>
      </c>
      <c r="G797" s="138" t="s">
        <v>420</v>
      </c>
      <c r="H797" s="139">
        <v>3.4</v>
      </c>
      <c r="I797" s="140"/>
      <c r="J797" s="141">
        <f>ROUND(I797*H797,0)</f>
        <v>0</v>
      </c>
      <c r="K797" s="137" t="s">
        <v>264</v>
      </c>
      <c r="L797" s="32"/>
      <c r="M797" s="142" t="s">
        <v>1</v>
      </c>
      <c r="N797" s="143" t="s">
        <v>42</v>
      </c>
      <c r="P797" s="144">
        <f>O797*H797</f>
        <v>0</v>
      </c>
      <c r="Q797" s="144">
        <v>8.2000000000000001E-5</v>
      </c>
      <c r="R797" s="144">
        <f>Q797*H797</f>
        <v>2.788E-4</v>
      </c>
      <c r="S797" s="144">
        <v>0</v>
      </c>
      <c r="T797" s="145">
        <f>S797*H797</f>
        <v>0</v>
      </c>
      <c r="AR797" s="146" t="s">
        <v>340</v>
      </c>
      <c r="AT797" s="146" t="s">
        <v>260</v>
      </c>
      <c r="AU797" s="146" t="s">
        <v>85</v>
      </c>
      <c r="AY797" s="17" t="s">
        <v>258</v>
      </c>
      <c r="BE797" s="147">
        <f>IF(N797="základní",J797,0)</f>
        <v>0</v>
      </c>
      <c r="BF797" s="147">
        <f>IF(N797="snížená",J797,0)</f>
        <v>0</v>
      </c>
      <c r="BG797" s="147">
        <f>IF(N797="zákl. přenesená",J797,0)</f>
        <v>0</v>
      </c>
      <c r="BH797" s="147">
        <f>IF(N797="sníž. přenesená",J797,0)</f>
        <v>0</v>
      </c>
      <c r="BI797" s="147">
        <f>IF(N797="nulová",J797,0)</f>
        <v>0</v>
      </c>
      <c r="BJ797" s="17" t="s">
        <v>8</v>
      </c>
      <c r="BK797" s="147">
        <f>ROUND(I797*H797,0)</f>
        <v>0</v>
      </c>
      <c r="BL797" s="17" t="s">
        <v>340</v>
      </c>
      <c r="BM797" s="146" t="s">
        <v>1289</v>
      </c>
    </row>
    <row r="798" spans="2:65" s="12" customFormat="1">
      <c r="B798" s="148"/>
      <c r="D798" s="149" t="s">
        <v>266</v>
      </c>
      <c r="E798" s="150" t="s">
        <v>1</v>
      </c>
      <c r="F798" s="151" t="s">
        <v>1290</v>
      </c>
      <c r="H798" s="152">
        <v>3.4</v>
      </c>
      <c r="I798" s="153"/>
      <c r="L798" s="148"/>
      <c r="M798" s="154"/>
      <c r="T798" s="155"/>
      <c r="AT798" s="150" t="s">
        <v>266</v>
      </c>
      <c r="AU798" s="150" t="s">
        <v>85</v>
      </c>
      <c r="AV798" s="12" t="s">
        <v>85</v>
      </c>
      <c r="AW798" s="12" t="s">
        <v>33</v>
      </c>
      <c r="AX798" s="12" t="s">
        <v>8</v>
      </c>
      <c r="AY798" s="150" t="s">
        <v>258</v>
      </c>
    </row>
    <row r="799" spans="2:65" s="1" customFormat="1" ht="21.75" customHeight="1">
      <c r="B799" s="134"/>
      <c r="C799" s="170" t="s">
        <v>1291</v>
      </c>
      <c r="D799" s="170" t="s">
        <v>425</v>
      </c>
      <c r="E799" s="171" t="s">
        <v>1136</v>
      </c>
      <c r="F799" s="172" t="s">
        <v>1137</v>
      </c>
      <c r="G799" s="173" t="s">
        <v>263</v>
      </c>
      <c r="H799" s="174">
        <v>0.06</v>
      </c>
      <c r="I799" s="175"/>
      <c r="J799" s="176">
        <f>ROUND(I799*H799,0)</f>
        <v>0</v>
      </c>
      <c r="K799" s="172" t="s">
        <v>264</v>
      </c>
      <c r="L799" s="177"/>
      <c r="M799" s="178" t="s">
        <v>1</v>
      </c>
      <c r="N799" s="179" t="s">
        <v>42</v>
      </c>
      <c r="P799" s="144">
        <f>O799*H799</f>
        <v>0</v>
      </c>
      <c r="Q799" s="144">
        <v>0.55000000000000004</v>
      </c>
      <c r="R799" s="144">
        <f>Q799*H799</f>
        <v>3.3000000000000002E-2</v>
      </c>
      <c r="S799" s="144">
        <v>0</v>
      </c>
      <c r="T799" s="145">
        <f>S799*H799</f>
        <v>0</v>
      </c>
      <c r="AR799" s="146" t="s">
        <v>448</v>
      </c>
      <c r="AT799" s="146" t="s">
        <v>425</v>
      </c>
      <c r="AU799" s="146" t="s">
        <v>85</v>
      </c>
      <c r="AY799" s="17" t="s">
        <v>258</v>
      </c>
      <c r="BE799" s="147">
        <f>IF(N799="základní",J799,0)</f>
        <v>0</v>
      </c>
      <c r="BF799" s="147">
        <f>IF(N799="snížená",J799,0)</f>
        <v>0</v>
      </c>
      <c r="BG799" s="147">
        <f>IF(N799="zákl. přenesená",J799,0)</f>
        <v>0</v>
      </c>
      <c r="BH799" s="147">
        <f>IF(N799="sníž. přenesená",J799,0)</f>
        <v>0</v>
      </c>
      <c r="BI799" s="147">
        <f>IF(N799="nulová",J799,0)</f>
        <v>0</v>
      </c>
      <c r="BJ799" s="17" t="s">
        <v>8</v>
      </c>
      <c r="BK799" s="147">
        <f>ROUND(I799*H799,0)</f>
        <v>0</v>
      </c>
      <c r="BL799" s="17" t="s">
        <v>340</v>
      </c>
      <c r="BM799" s="146" t="s">
        <v>1292</v>
      </c>
    </row>
    <row r="800" spans="2:65" s="12" customFormat="1">
      <c r="B800" s="148"/>
      <c r="D800" s="149" t="s">
        <v>266</v>
      </c>
      <c r="E800" s="150" t="s">
        <v>1</v>
      </c>
      <c r="F800" s="151" t="s">
        <v>1293</v>
      </c>
      <c r="H800" s="152">
        <v>0.06</v>
      </c>
      <c r="I800" s="153"/>
      <c r="L800" s="148"/>
      <c r="M800" s="154"/>
      <c r="T800" s="155"/>
      <c r="AT800" s="150" t="s">
        <v>266</v>
      </c>
      <c r="AU800" s="150" t="s">
        <v>85</v>
      </c>
      <c r="AV800" s="12" t="s">
        <v>85</v>
      </c>
      <c r="AW800" s="12" t="s">
        <v>33</v>
      </c>
      <c r="AX800" s="12" t="s">
        <v>8</v>
      </c>
      <c r="AY800" s="150" t="s">
        <v>258</v>
      </c>
    </row>
    <row r="801" spans="2:65" s="1" customFormat="1" ht="24.2" customHeight="1">
      <c r="B801" s="134"/>
      <c r="C801" s="135" t="s">
        <v>1294</v>
      </c>
      <c r="D801" s="135" t="s">
        <v>260</v>
      </c>
      <c r="E801" s="136" t="s">
        <v>1295</v>
      </c>
      <c r="F801" s="137" t="s">
        <v>1296</v>
      </c>
      <c r="G801" s="138" t="s">
        <v>343</v>
      </c>
      <c r="H801" s="139">
        <v>19.5</v>
      </c>
      <c r="I801" s="140"/>
      <c r="J801" s="141">
        <f>ROUND(I801*H801,0)</f>
        <v>0</v>
      </c>
      <c r="K801" s="137" t="s">
        <v>264</v>
      </c>
      <c r="L801" s="32"/>
      <c r="M801" s="142" t="s">
        <v>1</v>
      </c>
      <c r="N801" s="143" t="s">
        <v>42</v>
      </c>
      <c r="P801" s="144">
        <f>O801*H801</f>
        <v>0</v>
      </c>
      <c r="Q801" s="144">
        <v>0</v>
      </c>
      <c r="R801" s="144">
        <f>Q801*H801</f>
        <v>0</v>
      </c>
      <c r="S801" s="144">
        <v>0</v>
      </c>
      <c r="T801" s="145">
        <f>S801*H801</f>
        <v>0</v>
      </c>
      <c r="AR801" s="146" t="s">
        <v>340</v>
      </c>
      <c r="AT801" s="146" t="s">
        <v>260</v>
      </c>
      <c r="AU801" s="146" t="s">
        <v>85</v>
      </c>
      <c r="AY801" s="17" t="s">
        <v>258</v>
      </c>
      <c r="BE801" s="147">
        <f>IF(N801="základní",J801,0)</f>
        <v>0</v>
      </c>
      <c r="BF801" s="147">
        <f>IF(N801="snížená",J801,0)</f>
        <v>0</v>
      </c>
      <c r="BG801" s="147">
        <f>IF(N801="zákl. přenesená",J801,0)</f>
        <v>0</v>
      </c>
      <c r="BH801" s="147">
        <f>IF(N801="sníž. přenesená",J801,0)</f>
        <v>0</v>
      </c>
      <c r="BI801" s="147">
        <f>IF(N801="nulová",J801,0)</f>
        <v>0</v>
      </c>
      <c r="BJ801" s="17" t="s">
        <v>8</v>
      </c>
      <c r="BK801" s="147">
        <f>ROUND(I801*H801,0)</f>
        <v>0</v>
      </c>
      <c r="BL801" s="17" t="s">
        <v>340</v>
      </c>
      <c r="BM801" s="146" t="s">
        <v>1297</v>
      </c>
    </row>
    <row r="802" spans="2:65" s="12" customFormat="1">
      <c r="B802" s="148"/>
      <c r="D802" s="149" t="s">
        <v>266</v>
      </c>
      <c r="E802" s="150" t="s">
        <v>1</v>
      </c>
      <c r="F802" s="151" t="s">
        <v>1298</v>
      </c>
      <c r="H802" s="152">
        <v>19.5</v>
      </c>
      <c r="I802" s="153"/>
      <c r="L802" s="148"/>
      <c r="M802" s="154"/>
      <c r="T802" s="155"/>
      <c r="AT802" s="150" t="s">
        <v>266</v>
      </c>
      <c r="AU802" s="150" t="s">
        <v>85</v>
      </c>
      <c r="AV802" s="12" t="s">
        <v>85</v>
      </c>
      <c r="AW802" s="12" t="s">
        <v>33</v>
      </c>
      <c r="AX802" s="12" t="s">
        <v>8</v>
      </c>
      <c r="AY802" s="150" t="s">
        <v>258</v>
      </c>
    </row>
    <row r="803" spans="2:65" s="1" customFormat="1" ht="24.2" customHeight="1">
      <c r="B803" s="134"/>
      <c r="C803" s="170" t="s">
        <v>1299</v>
      </c>
      <c r="D803" s="170" t="s">
        <v>425</v>
      </c>
      <c r="E803" s="171" t="s">
        <v>1253</v>
      </c>
      <c r="F803" s="172" t="s">
        <v>1254</v>
      </c>
      <c r="G803" s="173" t="s">
        <v>263</v>
      </c>
      <c r="H803" s="174">
        <v>0.51500000000000001</v>
      </c>
      <c r="I803" s="175"/>
      <c r="J803" s="176">
        <f>ROUND(I803*H803,0)</f>
        <v>0</v>
      </c>
      <c r="K803" s="172" t="s">
        <v>264</v>
      </c>
      <c r="L803" s="177"/>
      <c r="M803" s="178" t="s">
        <v>1</v>
      </c>
      <c r="N803" s="179" t="s">
        <v>42</v>
      </c>
      <c r="P803" s="144">
        <f>O803*H803</f>
        <v>0</v>
      </c>
      <c r="Q803" s="144">
        <v>0.55000000000000004</v>
      </c>
      <c r="R803" s="144">
        <f>Q803*H803</f>
        <v>0.28325000000000006</v>
      </c>
      <c r="S803" s="144">
        <v>0</v>
      </c>
      <c r="T803" s="145">
        <f>S803*H803</f>
        <v>0</v>
      </c>
      <c r="AR803" s="146" t="s">
        <v>448</v>
      </c>
      <c r="AT803" s="146" t="s">
        <v>425</v>
      </c>
      <c r="AU803" s="146" t="s">
        <v>85</v>
      </c>
      <c r="AY803" s="17" t="s">
        <v>258</v>
      </c>
      <c r="BE803" s="147">
        <f>IF(N803="základní",J803,0)</f>
        <v>0</v>
      </c>
      <c r="BF803" s="147">
        <f>IF(N803="snížená",J803,0)</f>
        <v>0</v>
      </c>
      <c r="BG803" s="147">
        <f>IF(N803="zákl. přenesená",J803,0)</f>
        <v>0</v>
      </c>
      <c r="BH803" s="147">
        <f>IF(N803="sníž. přenesená",J803,0)</f>
        <v>0</v>
      </c>
      <c r="BI803" s="147">
        <f>IF(N803="nulová",J803,0)</f>
        <v>0</v>
      </c>
      <c r="BJ803" s="17" t="s">
        <v>8</v>
      </c>
      <c r="BK803" s="147">
        <f>ROUND(I803*H803,0)</f>
        <v>0</v>
      </c>
      <c r="BL803" s="17" t="s">
        <v>340</v>
      </c>
      <c r="BM803" s="146" t="s">
        <v>1300</v>
      </c>
    </row>
    <row r="804" spans="2:65" s="12" customFormat="1">
      <c r="B804" s="148"/>
      <c r="D804" s="149" t="s">
        <v>266</v>
      </c>
      <c r="E804" s="150" t="s">
        <v>1</v>
      </c>
      <c r="F804" s="151" t="s">
        <v>1301</v>
      </c>
      <c r="H804" s="152">
        <v>0.51500000000000001</v>
      </c>
      <c r="I804" s="153"/>
      <c r="L804" s="148"/>
      <c r="M804" s="154"/>
      <c r="T804" s="155"/>
      <c r="AT804" s="150" t="s">
        <v>266</v>
      </c>
      <c r="AU804" s="150" t="s">
        <v>85</v>
      </c>
      <c r="AV804" s="12" t="s">
        <v>85</v>
      </c>
      <c r="AW804" s="12" t="s">
        <v>33</v>
      </c>
      <c r="AX804" s="12" t="s">
        <v>8</v>
      </c>
      <c r="AY804" s="150" t="s">
        <v>258</v>
      </c>
    </row>
    <row r="805" spans="2:65" s="1" customFormat="1" ht="24.2" customHeight="1">
      <c r="B805" s="134"/>
      <c r="C805" s="135" t="s">
        <v>1302</v>
      </c>
      <c r="D805" s="135" t="s">
        <v>260</v>
      </c>
      <c r="E805" s="136" t="s">
        <v>1303</v>
      </c>
      <c r="F805" s="137" t="s">
        <v>1304</v>
      </c>
      <c r="G805" s="138" t="s">
        <v>343</v>
      </c>
      <c r="H805" s="139">
        <v>2.5</v>
      </c>
      <c r="I805" s="140"/>
      <c r="J805" s="141">
        <f>ROUND(I805*H805,0)</f>
        <v>0</v>
      </c>
      <c r="K805" s="137" t="s">
        <v>264</v>
      </c>
      <c r="L805" s="32"/>
      <c r="M805" s="142" t="s">
        <v>1</v>
      </c>
      <c r="N805" s="143" t="s">
        <v>42</v>
      </c>
      <c r="P805" s="144">
        <f>O805*H805</f>
        <v>0</v>
      </c>
      <c r="Q805" s="144">
        <v>1E-4</v>
      </c>
      <c r="R805" s="144">
        <f>Q805*H805</f>
        <v>2.5000000000000001E-4</v>
      </c>
      <c r="S805" s="144">
        <v>0</v>
      </c>
      <c r="T805" s="145">
        <f>S805*H805</f>
        <v>0</v>
      </c>
      <c r="AR805" s="146" t="s">
        <v>340</v>
      </c>
      <c r="AT805" s="146" t="s">
        <v>260</v>
      </c>
      <c r="AU805" s="146" t="s">
        <v>85</v>
      </c>
      <c r="AY805" s="17" t="s">
        <v>258</v>
      </c>
      <c r="BE805" s="147">
        <f>IF(N805="základní",J805,0)</f>
        <v>0</v>
      </c>
      <c r="BF805" s="147">
        <f>IF(N805="snížená",J805,0)</f>
        <v>0</v>
      </c>
      <c r="BG805" s="147">
        <f>IF(N805="zákl. přenesená",J805,0)</f>
        <v>0</v>
      </c>
      <c r="BH805" s="147">
        <f>IF(N805="sníž. přenesená",J805,0)</f>
        <v>0</v>
      </c>
      <c r="BI805" s="147">
        <f>IF(N805="nulová",J805,0)</f>
        <v>0</v>
      </c>
      <c r="BJ805" s="17" t="s">
        <v>8</v>
      </c>
      <c r="BK805" s="147">
        <f>ROUND(I805*H805,0)</f>
        <v>0</v>
      </c>
      <c r="BL805" s="17" t="s">
        <v>340</v>
      </c>
      <c r="BM805" s="146" t="s">
        <v>1305</v>
      </c>
    </row>
    <row r="806" spans="2:65" s="12" customFormat="1">
      <c r="B806" s="148"/>
      <c r="D806" s="149" t="s">
        <v>266</v>
      </c>
      <c r="E806" s="150" t="s">
        <v>1</v>
      </c>
      <c r="F806" s="151" t="s">
        <v>1306</v>
      </c>
      <c r="H806" s="152">
        <v>2.5</v>
      </c>
      <c r="I806" s="153"/>
      <c r="L806" s="148"/>
      <c r="M806" s="154"/>
      <c r="T806" s="155"/>
      <c r="AT806" s="150" t="s">
        <v>266</v>
      </c>
      <c r="AU806" s="150" t="s">
        <v>85</v>
      </c>
      <c r="AV806" s="12" t="s">
        <v>85</v>
      </c>
      <c r="AW806" s="12" t="s">
        <v>33</v>
      </c>
      <c r="AX806" s="12" t="s">
        <v>8</v>
      </c>
      <c r="AY806" s="150" t="s">
        <v>258</v>
      </c>
    </row>
    <row r="807" spans="2:65" s="1" customFormat="1" ht="24.2" customHeight="1">
      <c r="B807" s="134"/>
      <c r="C807" s="170" t="s">
        <v>1307</v>
      </c>
      <c r="D807" s="170" t="s">
        <v>425</v>
      </c>
      <c r="E807" s="171" t="s">
        <v>1253</v>
      </c>
      <c r="F807" s="172" t="s">
        <v>1254</v>
      </c>
      <c r="G807" s="173" t="s">
        <v>263</v>
      </c>
      <c r="H807" s="174">
        <v>6.6000000000000003E-2</v>
      </c>
      <c r="I807" s="175"/>
      <c r="J807" s="176">
        <f>ROUND(I807*H807,0)</f>
        <v>0</v>
      </c>
      <c r="K807" s="172" t="s">
        <v>264</v>
      </c>
      <c r="L807" s="177"/>
      <c r="M807" s="178" t="s">
        <v>1</v>
      </c>
      <c r="N807" s="179" t="s">
        <v>42</v>
      </c>
      <c r="P807" s="144">
        <f>O807*H807</f>
        <v>0</v>
      </c>
      <c r="Q807" s="144">
        <v>0.55000000000000004</v>
      </c>
      <c r="R807" s="144">
        <f>Q807*H807</f>
        <v>3.6300000000000006E-2</v>
      </c>
      <c r="S807" s="144">
        <v>0</v>
      </c>
      <c r="T807" s="145">
        <f>S807*H807</f>
        <v>0</v>
      </c>
      <c r="AR807" s="146" t="s">
        <v>448</v>
      </c>
      <c r="AT807" s="146" t="s">
        <v>425</v>
      </c>
      <c r="AU807" s="146" t="s">
        <v>85</v>
      </c>
      <c r="AY807" s="17" t="s">
        <v>258</v>
      </c>
      <c r="BE807" s="147">
        <f>IF(N807="základní",J807,0)</f>
        <v>0</v>
      </c>
      <c r="BF807" s="147">
        <f>IF(N807="snížená",J807,0)</f>
        <v>0</v>
      </c>
      <c r="BG807" s="147">
        <f>IF(N807="zákl. přenesená",J807,0)</f>
        <v>0</v>
      </c>
      <c r="BH807" s="147">
        <f>IF(N807="sníž. přenesená",J807,0)</f>
        <v>0</v>
      </c>
      <c r="BI807" s="147">
        <f>IF(N807="nulová",J807,0)</f>
        <v>0</v>
      </c>
      <c r="BJ807" s="17" t="s">
        <v>8</v>
      </c>
      <c r="BK807" s="147">
        <f>ROUND(I807*H807,0)</f>
        <v>0</v>
      </c>
      <c r="BL807" s="17" t="s">
        <v>340</v>
      </c>
      <c r="BM807" s="146" t="s">
        <v>1308</v>
      </c>
    </row>
    <row r="808" spans="2:65" s="12" customFormat="1">
      <c r="B808" s="148"/>
      <c r="D808" s="149" t="s">
        <v>266</v>
      </c>
      <c r="E808" s="150" t="s">
        <v>1</v>
      </c>
      <c r="F808" s="151" t="s">
        <v>1309</v>
      </c>
      <c r="H808" s="152">
        <v>6.6000000000000003E-2</v>
      </c>
      <c r="I808" s="153"/>
      <c r="L808" s="148"/>
      <c r="M808" s="154"/>
      <c r="T808" s="155"/>
      <c r="AT808" s="150" t="s">
        <v>266</v>
      </c>
      <c r="AU808" s="150" t="s">
        <v>85</v>
      </c>
      <c r="AV808" s="12" t="s">
        <v>85</v>
      </c>
      <c r="AW808" s="12" t="s">
        <v>33</v>
      </c>
      <c r="AX808" s="12" t="s">
        <v>8</v>
      </c>
      <c r="AY808" s="150" t="s">
        <v>258</v>
      </c>
    </row>
    <row r="809" spans="2:65" s="1" customFormat="1" ht="24.2" customHeight="1">
      <c r="B809" s="134"/>
      <c r="C809" s="135" t="s">
        <v>1310</v>
      </c>
      <c r="D809" s="135" t="s">
        <v>260</v>
      </c>
      <c r="E809" s="136" t="s">
        <v>1311</v>
      </c>
      <c r="F809" s="137" t="s">
        <v>1312</v>
      </c>
      <c r="G809" s="138" t="s">
        <v>263</v>
      </c>
      <c r="H809" s="139">
        <v>0.46800000000000003</v>
      </c>
      <c r="I809" s="140"/>
      <c r="J809" s="141">
        <f>ROUND(I809*H809,0)</f>
        <v>0</v>
      </c>
      <c r="K809" s="137" t="s">
        <v>264</v>
      </c>
      <c r="L809" s="32"/>
      <c r="M809" s="142" t="s">
        <v>1</v>
      </c>
      <c r="N809" s="143" t="s">
        <v>42</v>
      </c>
      <c r="P809" s="144">
        <f>O809*H809</f>
        <v>0</v>
      </c>
      <c r="Q809" s="144">
        <v>2.8080000000000002E-3</v>
      </c>
      <c r="R809" s="144">
        <f>Q809*H809</f>
        <v>1.3141440000000002E-3</v>
      </c>
      <c r="S809" s="144">
        <v>0</v>
      </c>
      <c r="T809" s="145">
        <f>S809*H809</f>
        <v>0</v>
      </c>
      <c r="AR809" s="146" t="s">
        <v>340</v>
      </c>
      <c r="AT809" s="146" t="s">
        <v>260</v>
      </c>
      <c r="AU809" s="146" t="s">
        <v>85</v>
      </c>
      <c r="AY809" s="17" t="s">
        <v>258</v>
      </c>
      <c r="BE809" s="147">
        <f>IF(N809="základní",J809,0)</f>
        <v>0</v>
      </c>
      <c r="BF809" s="147">
        <f>IF(N809="snížená",J809,0)</f>
        <v>0</v>
      </c>
      <c r="BG809" s="147">
        <f>IF(N809="zákl. přenesená",J809,0)</f>
        <v>0</v>
      </c>
      <c r="BH809" s="147">
        <f>IF(N809="sníž. přenesená",J809,0)</f>
        <v>0</v>
      </c>
      <c r="BI809" s="147">
        <f>IF(N809="nulová",J809,0)</f>
        <v>0</v>
      </c>
      <c r="BJ809" s="17" t="s">
        <v>8</v>
      </c>
      <c r="BK809" s="147">
        <f>ROUND(I809*H809,0)</f>
        <v>0</v>
      </c>
      <c r="BL809" s="17" t="s">
        <v>340</v>
      </c>
      <c r="BM809" s="146" t="s">
        <v>1313</v>
      </c>
    </row>
    <row r="810" spans="2:65" s="12" customFormat="1">
      <c r="B810" s="148"/>
      <c r="D810" s="149" t="s">
        <v>266</v>
      </c>
      <c r="E810" s="150" t="s">
        <v>1</v>
      </c>
      <c r="F810" s="151" t="s">
        <v>1314</v>
      </c>
      <c r="H810" s="152">
        <v>0.46800000000000003</v>
      </c>
      <c r="I810" s="153"/>
      <c r="L810" s="148"/>
      <c r="M810" s="154"/>
      <c r="T810" s="155"/>
      <c r="AT810" s="150" t="s">
        <v>266</v>
      </c>
      <c r="AU810" s="150" t="s">
        <v>85</v>
      </c>
      <c r="AV810" s="12" t="s">
        <v>85</v>
      </c>
      <c r="AW810" s="12" t="s">
        <v>33</v>
      </c>
      <c r="AX810" s="12" t="s">
        <v>77</v>
      </c>
      <c r="AY810" s="150" t="s">
        <v>258</v>
      </c>
    </row>
    <row r="811" spans="2:65" s="13" customFormat="1">
      <c r="B811" s="156"/>
      <c r="D811" s="149" t="s">
        <v>266</v>
      </c>
      <c r="E811" s="157" t="s">
        <v>1</v>
      </c>
      <c r="F811" s="158" t="s">
        <v>272</v>
      </c>
      <c r="H811" s="159">
        <v>0.46800000000000003</v>
      </c>
      <c r="I811" s="160"/>
      <c r="L811" s="156"/>
      <c r="M811" s="161"/>
      <c r="T811" s="162"/>
      <c r="AT811" s="157" t="s">
        <v>266</v>
      </c>
      <c r="AU811" s="157" t="s">
        <v>85</v>
      </c>
      <c r="AV811" s="13" t="s">
        <v>88</v>
      </c>
      <c r="AW811" s="13" t="s">
        <v>33</v>
      </c>
      <c r="AX811" s="13" t="s">
        <v>8</v>
      </c>
      <c r="AY811" s="157" t="s">
        <v>258</v>
      </c>
    </row>
    <row r="812" spans="2:65" s="1" customFormat="1" ht="24.2" customHeight="1">
      <c r="B812" s="134"/>
      <c r="C812" s="135" t="s">
        <v>1315</v>
      </c>
      <c r="D812" s="135" t="s">
        <v>260</v>
      </c>
      <c r="E812" s="136" t="s">
        <v>1316</v>
      </c>
      <c r="F812" s="137" t="s">
        <v>1317</v>
      </c>
      <c r="G812" s="138" t="s">
        <v>308</v>
      </c>
      <c r="H812" s="139">
        <v>12.18</v>
      </c>
      <c r="I812" s="140"/>
      <c r="J812" s="141">
        <f>ROUND(I812*H812,0)</f>
        <v>0</v>
      </c>
      <c r="K812" s="137" t="s">
        <v>264</v>
      </c>
      <c r="L812" s="32"/>
      <c r="M812" s="142" t="s">
        <v>1</v>
      </c>
      <c r="N812" s="143" t="s">
        <v>42</v>
      </c>
      <c r="P812" s="144">
        <f>O812*H812</f>
        <v>0</v>
      </c>
      <c r="Q812" s="144">
        <v>0</v>
      </c>
      <c r="R812" s="144">
        <f>Q812*H812</f>
        <v>0</v>
      </c>
      <c r="S812" s="144">
        <v>0</v>
      </c>
      <c r="T812" s="145">
        <f>S812*H812</f>
        <v>0</v>
      </c>
      <c r="AR812" s="146" t="s">
        <v>340</v>
      </c>
      <c r="AT812" s="146" t="s">
        <v>260</v>
      </c>
      <c r="AU812" s="146" t="s">
        <v>85</v>
      </c>
      <c r="AY812" s="17" t="s">
        <v>258</v>
      </c>
      <c r="BE812" s="147">
        <f>IF(N812="základní",J812,0)</f>
        <v>0</v>
      </c>
      <c r="BF812" s="147">
        <f>IF(N812="snížená",J812,0)</f>
        <v>0</v>
      </c>
      <c r="BG812" s="147">
        <f>IF(N812="zákl. přenesená",J812,0)</f>
        <v>0</v>
      </c>
      <c r="BH812" s="147">
        <f>IF(N812="sníž. přenesená",J812,0)</f>
        <v>0</v>
      </c>
      <c r="BI812" s="147">
        <f>IF(N812="nulová",J812,0)</f>
        <v>0</v>
      </c>
      <c r="BJ812" s="17" t="s">
        <v>8</v>
      </c>
      <c r="BK812" s="147">
        <f>ROUND(I812*H812,0)</f>
        <v>0</v>
      </c>
      <c r="BL812" s="17" t="s">
        <v>340</v>
      </c>
      <c r="BM812" s="146" t="s">
        <v>1318</v>
      </c>
    </row>
    <row r="813" spans="2:65" s="11" customFormat="1" ht="22.9" customHeight="1">
      <c r="B813" s="122"/>
      <c r="D813" s="123" t="s">
        <v>76</v>
      </c>
      <c r="E813" s="132" t="s">
        <v>1319</v>
      </c>
      <c r="F813" s="132" t="s">
        <v>1320</v>
      </c>
      <c r="I813" s="125"/>
      <c r="J813" s="133">
        <f>BK813</f>
        <v>0</v>
      </c>
      <c r="L813" s="122"/>
      <c r="M813" s="127"/>
      <c r="P813" s="128">
        <f>SUM(P814:P830)</f>
        <v>0</v>
      </c>
      <c r="R813" s="128">
        <f>SUM(R814:R830)</f>
        <v>0.29230522439999995</v>
      </c>
      <c r="T813" s="129">
        <f>SUM(T814:T830)</f>
        <v>0</v>
      </c>
      <c r="AR813" s="123" t="s">
        <v>85</v>
      </c>
      <c r="AT813" s="130" t="s">
        <v>76</v>
      </c>
      <c r="AU813" s="130" t="s">
        <v>8</v>
      </c>
      <c r="AY813" s="123" t="s">
        <v>258</v>
      </c>
      <c r="BK813" s="131">
        <f>SUM(BK814:BK830)</f>
        <v>0</v>
      </c>
    </row>
    <row r="814" spans="2:65" s="1" customFormat="1" ht="24.2" customHeight="1">
      <c r="B814" s="134"/>
      <c r="C814" s="135" t="s">
        <v>1321</v>
      </c>
      <c r="D814" s="135" t="s">
        <v>260</v>
      </c>
      <c r="E814" s="136" t="s">
        <v>1322</v>
      </c>
      <c r="F814" s="137" t="s">
        <v>1323</v>
      </c>
      <c r="G814" s="138" t="s">
        <v>343</v>
      </c>
      <c r="H814" s="139">
        <v>3.645</v>
      </c>
      <c r="I814" s="140"/>
      <c r="J814" s="141">
        <f>ROUND(I814*H814,0)</f>
        <v>0</v>
      </c>
      <c r="K814" s="137" t="s">
        <v>264</v>
      </c>
      <c r="L814" s="32"/>
      <c r="M814" s="142" t="s">
        <v>1</v>
      </c>
      <c r="N814" s="143" t="s">
        <v>42</v>
      </c>
      <c r="P814" s="144">
        <f>O814*H814</f>
        <v>0</v>
      </c>
      <c r="Q814" s="144">
        <v>1.384872E-2</v>
      </c>
      <c r="R814" s="144">
        <f>Q814*H814</f>
        <v>5.0478584399999998E-2</v>
      </c>
      <c r="S814" s="144">
        <v>0</v>
      </c>
      <c r="T814" s="145">
        <f>S814*H814</f>
        <v>0</v>
      </c>
      <c r="AR814" s="146" t="s">
        <v>340</v>
      </c>
      <c r="AT814" s="146" t="s">
        <v>260</v>
      </c>
      <c r="AU814" s="146" t="s">
        <v>85</v>
      </c>
      <c r="AY814" s="17" t="s">
        <v>258</v>
      </c>
      <c r="BE814" s="147">
        <f>IF(N814="základní",J814,0)</f>
        <v>0</v>
      </c>
      <c r="BF814" s="147">
        <f>IF(N814="snížená",J814,0)</f>
        <v>0</v>
      </c>
      <c r="BG814" s="147">
        <f>IF(N814="zákl. přenesená",J814,0)</f>
        <v>0</v>
      </c>
      <c r="BH814" s="147">
        <f>IF(N814="sníž. přenesená",J814,0)</f>
        <v>0</v>
      </c>
      <c r="BI814" s="147">
        <f>IF(N814="nulová",J814,0)</f>
        <v>0</v>
      </c>
      <c r="BJ814" s="17" t="s">
        <v>8</v>
      </c>
      <c r="BK814" s="147">
        <f>ROUND(I814*H814,0)</f>
        <v>0</v>
      </c>
      <c r="BL814" s="17" t="s">
        <v>340</v>
      </c>
      <c r="BM814" s="146" t="s">
        <v>1324</v>
      </c>
    </row>
    <row r="815" spans="2:65" s="12" customFormat="1">
      <c r="B815" s="148"/>
      <c r="D815" s="149" t="s">
        <v>266</v>
      </c>
      <c r="E815" s="150" t="s">
        <v>1</v>
      </c>
      <c r="F815" s="151" t="s">
        <v>1325</v>
      </c>
      <c r="H815" s="152">
        <v>3.645</v>
      </c>
      <c r="I815" s="153"/>
      <c r="L815" s="148"/>
      <c r="M815" s="154"/>
      <c r="T815" s="155"/>
      <c r="AT815" s="150" t="s">
        <v>266</v>
      </c>
      <c r="AU815" s="150" t="s">
        <v>85</v>
      </c>
      <c r="AV815" s="12" t="s">
        <v>85</v>
      </c>
      <c r="AW815" s="12" t="s">
        <v>33</v>
      </c>
      <c r="AX815" s="12" t="s">
        <v>8</v>
      </c>
      <c r="AY815" s="150" t="s">
        <v>258</v>
      </c>
    </row>
    <row r="816" spans="2:65" s="1" customFormat="1" ht="16.5" customHeight="1">
      <c r="B816" s="134"/>
      <c r="C816" s="135" t="s">
        <v>1326</v>
      </c>
      <c r="D816" s="135" t="s">
        <v>260</v>
      </c>
      <c r="E816" s="136" t="s">
        <v>1327</v>
      </c>
      <c r="F816" s="137" t="s">
        <v>1328</v>
      </c>
      <c r="G816" s="138" t="s">
        <v>343</v>
      </c>
      <c r="H816" s="139">
        <v>3.645</v>
      </c>
      <c r="I816" s="140"/>
      <c r="J816" s="141">
        <f>ROUND(I816*H816,0)</f>
        <v>0</v>
      </c>
      <c r="K816" s="137" t="s">
        <v>264</v>
      </c>
      <c r="L816" s="32"/>
      <c r="M816" s="142" t="s">
        <v>1</v>
      </c>
      <c r="N816" s="143" t="s">
        <v>42</v>
      </c>
      <c r="P816" s="144">
        <f>O816*H816</f>
        <v>0</v>
      </c>
      <c r="Q816" s="144">
        <v>0</v>
      </c>
      <c r="R816" s="144">
        <f>Q816*H816</f>
        <v>0</v>
      </c>
      <c r="S816" s="144">
        <v>0</v>
      </c>
      <c r="T816" s="145">
        <f>S816*H816</f>
        <v>0</v>
      </c>
      <c r="AR816" s="146" t="s">
        <v>340</v>
      </c>
      <c r="AT816" s="146" t="s">
        <v>260</v>
      </c>
      <c r="AU816" s="146" t="s">
        <v>85</v>
      </c>
      <c r="AY816" s="17" t="s">
        <v>258</v>
      </c>
      <c r="BE816" s="147">
        <f>IF(N816="základní",J816,0)</f>
        <v>0</v>
      </c>
      <c r="BF816" s="147">
        <f>IF(N816="snížená",J816,0)</f>
        <v>0</v>
      </c>
      <c r="BG816" s="147">
        <f>IF(N816="zákl. přenesená",J816,0)</f>
        <v>0</v>
      </c>
      <c r="BH816" s="147">
        <f>IF(N816="sníž. přenesená",J816,0)</f>
        <v>0</v>
      </c>
      <c r="BI816" s="147">
        <f>IF(N816="nulová",J816,0)</f>
        <v>0</v>
      </c>
      <c r="BJ816" s="17" t="s">
        <v>8</v>
      </c>
      <c r="BK816" s="147">
        <f>ROUND(I816*H816,0)</f>
        <v>0</v>
      </c>
      <c r="BL816" s="17" t="s">
        <v>340</v>
      </c>
      <c r="BM816" s="146" t="s">
        <v>1329</v>
      </c>
    </row>
    <row r="817" spans="2:65" s="12" customFormat="1">
      <c r="B817" s="148"/>
      <c r="D817" s="149" t="s">
        <v>266</v>
      </c>
      <c r="E817" s="150" t="s">
        <v>1</v>
      </c>
      <c r="F817" s="151" t="s">
        <v>1325</v>
      </c>
      <c r="H817" s="152">
        <v>3.645</v>
      </c>
      <c r="I817" s="153"/>
      <c r="L817" s="148"/>
      <c r="M817" s="154"/>
      <c r="T817" s="155"/>
      <c r="AT817" s="150" t="s">
        <v>266</v>
      </c>
      <c r="AU817" s="150" t="s">
        <v>85</v>
      </c>
      <c r="AV817" s="12" t="s">
        <v>85</v>
      </c>
      <c r="AW817" s="12" t="s">
        <v>33</v>
      </c>
      <c r="AX817" s="12" t="s">
        <v>8</v>
      </c>
      <c r="AY817" s="150" t="s">
        <v>258</v>
      </c>
    </row>
    <row r="818" spans="2:65" s="1" customFormat="1" ht="24.2" customHeight="1">
      <c r="B818" s="134"/>
      <c r="C818" s="170" t="s">
        <v>1330</v>
      </c>
      <c r="D818" s="170" t="s">
        <v>425</v>
      </c>
      <c r="E818" s="171" t="s">
        <v>1331</v>
      </c>
      <c r="F818" s="172" t="s">
        <v>1332</v>
      </c>
      <c r="G818" s="173" t="s">
        <v>343</v>
      </c>
      <c r="H818" s="174">
        <v>4.1920000000000002</v>
      </c>
      <c r="I818" s="175"/>
      <c r="J818" s="176">
        <f>ROUND(I818*H818,0)</f>
        <v>0</v>
      </c>
      <c r="K818" s="172" t="s">
        <v>264</v>
      </c>
      <c r="L818" s="177"/>
      <c r="M818" s="178" t="s">
        <v>1</v>
      </c>
      <c r="N818" s="179" t="s">
        <v>42</v>
      </c>
      <c r="P818" s="144">
        <f>O818*H818</f>
        <v>0</v>
      </c>
      <c r="Q818" s="144">
        <v>1.7000000000000001E-4</v>
      </c>
      <c r="R818" s="144">
        <f>Q818*H818</f>
        <v>7.1264000000000006E-4</v>
      </c>
      <c r="S818" s="144">
        <v>0</v>
      </c>
      <c r="T818" s="145">
        <f>S818*H818</f>
        <v>0</v>
      </c>
      <c r="AR818" s="146" t="s">
        <v>448</v>
      </c>
      <c r="AT818" s="146" t="s">
        <v>425</v>
      </c>
      <c r="AU818" s="146" t="s">
        <v>85</v>
      </c>
      <c r="AY818" s="17" t="s">
        <v>258</v>
      </c>
      <c r="BE818" s="147">
        <f>IF(N818="základní",J818,0)</f>
        <v>0</v>
      </c>
      <c r="BF818" s="147">
        <f>IF(N818="snížená",J818,0)</f>
        <v>0</v>
      </c>
      <c r="BG818" s="147">
        <f>IF(N818="zákl. přenesená",J818,0)</f>
        <v>0</v>
      </c>
      <c r="BH818" s="147">
        <f>IF(N818="sníž. přenesená",J818,0)</f>
        <v>0</v>
      </c>
      <c r="BI818" s="147">
        <f>IF(N818="nulová",J818,0)</f>
        <v>0</v>
      </c>
      <c r="BJ818" s="17" t="s">
        <v>8</v>
      </c>
      <c r="BK818" s="147">
        <f>ROUND(I818*H818,0)</f>
        <v>0</v>
      </c>
      <c r="BL818" s="17" t="s">
        <v>340</v>
      </c>
      <c r="BM818" s="146" t="s">
        <v>1333</v>
      </c>
    </row>
    <row r="819" spans="2:65" s="12" customFormat="1">
      <c r="B819" s="148"/>
      <c r="D819" s="149" t="s">
        <v>266</v>
      </c>
      <c r="E819" s="150" t="s">
        <v>1</v>
      </c>
      <c r="F819" s="151" t="s">
        <v>1334</v>
      </c>
      <c r="H819" s="152">
        <v>4.1920000000000002</v>
      </c>
      <c r="I819" s="153"/>
      <c r="L819" s="148"/>
      <c r="M819" s="154"/>
      <c r="T819" s="155"/>
      <c r="AT819" s="150" t="s">
        <v>266</v>
      </c>
      <c r="AU819" s="150" t="s">
        <v>85</v>
      </c>
      <c r="AV819" s="12" t="s">
        <v>85</v>
      </c>
      <c r="AW819" s="12" t="s">
        <v>33</v>
      </c>
      <c r="AX819" s="12" t="s">
        <v>8</v>
      </c>
      <c r="AY819" s="150" t="s">
        <v>258</v>
      </c>
    </row>
    <row r="820" spans="2:65" s="1" customFormat="1" ht="21.75" customHeight="1">
      <c r="B820" s="134"/>
      <c r="C820" s="135" t="s">
        <v>1335</v>
      </c>
      <c r="D820" s="135" t="s">
        <v>260</v>
      </c>
      <c r="E820" s="136" t="s">
        <v>1336</v>
      </c>
      <c r="F820" s="137" t="s">
        <v>1337</v>
      </c>
      <c r="G820" s="138" t="s">
        <v>343</v>
      </c>
      <c r="H820" s="139">
        <v>7.29</v>
      </c>
      <c r="I820" s="140"/>
      <c r="J820" s="141">
        <f>ROUND(I820*H820,0)</f>
        <v>0</v>
      </c>
      <c r="K820" s="137" t="s">
        <v>264</v>
      </c>
      <c r="L820" s="32"/>
      <c r="M820" s="142" t="s">
        <v>1</v>
      </c>
      <c r="N820" s="143" t="s">
        <v>42</v>
      </c>
      <c r="P820" s="144">
        <f>O820*H820</f>
        <v>0</v>
      </c>
      <c r="Q820" s="144">
        <v>0</v>
      </c>
      <c r="R820" s="144">
        <f>Q820*H820</f>
        <v>0</v>
      </c>
      <c r="S820" s="144">
        <v>0</v>
      </c>
      <c r="T820" s="145">
        <f>S820*H820</f>
        <v>0</v>
      </c>
      <c r="AR820" s="146" t="s">
        <v>340</v>
      </c>
      <c r="AT820" s="146" t="s">
        <v>260</v>
      </c>
      <c r="AU820" s="146" t="s">
        <v>85</v>
      </c>
      <c r="AY820" s="17" t="s">
        <v>258</v>
      </c>
      <c r="BE820" s="147">
        <f>IF(N820="základní",J820,0)</f>
        <v>0</v>
      </c>
      <c r="BF820" s="147">
        <f>IF(N820="snížená",J820,0)</f>
        <v>0</v>
      </c>
      <c r="BG820" s="147">
        <f>IF(N820="zákl. přenesená",J820,0)</f>
        <v>0</v>
      </c>
      <c r="BH820" s="147">
        <f>IF(N820="sníž. přenesená",J820,0)</f>
        <v>0</v>
      </c>
      <c r="BI820" s="147">
        <f>IF(N820="nulová",J820,0)</f>
        <v>0</v>
      </c>
      <c r="BJ820" s="17" t="s">
        <v>8</v>
      </c>
      <c r="BK820" s="147">
        <f>ROUND(I820*H820,0)</f>
        <v>0</v>
      </c>
      <c r="BL820" s="17" t="s">
        <v>340</v>
      </c>
      <c r="BM820" s="146" t="s">
        <v>1338</v>
      </c>
    </row>
    <row r="821" spans="2:65" s="12" customFormat="1">
      <c r="B821" s="148"/>
      <c r="D821" s="149" t="s">
        <v>266</v>
      </c>
      <c r="E821" s="150" t="s">
        <v>1</v>
      </c>
      <c r="F821" s="151" t="s">
        <v>1339</v>
      </c>
      <c r="H821" s="152">
        <v>7.29</v>
      </c>
      <c r="I821" s="153"/>
      <c r="L821" s="148"/>
      <c r="M821" s="154"/>
      <c r="T821" s="155"/>
      <c r="AT821" s="150" t="s">
        <v>266</v>
      </c>
      <c r="AU821" s="150" t="s">
        <v>85</v>
      </c>
      <c r="AV821" s="12" t="s">
        <v>85</v>
      </c>
      <c r="AW821" s="12" t="s">
        <v>33</v>
      </c>
      <c r="AX821" s="12" t="s">
        <v>8</v>
      </c>
      <c r="AY821" s="150" t="s">
        <v>258</v>
      </c>
    </row>
    <row r="822" spans="2:65" s="1" customFormat="1" ht="24.2" customHeight="1">
      <c r="B822" s="134"/>
      <c r="C822" s="170" t="s">
        <v>1340</v>
      </c>
      <c r="D822" s="170" t="s">
        <v>425</v>
      </c>
      <c r="E822" s="171" t="s">
        <v>1033</v>
      </c>
      <c r="F822" s="172" t="s">
        <v>1034</v>
      </c>
      <c r="G822" s="173" t="s">
        <v>343</v>
      </c>
      <c r="H822" s="174">
        <v>3.718</v>
      </c>
      <c r="I822" s="175"/>
      <c r="J822" s="176">
        <f>ROUND(I822*H822,0)</f>
        <v>0</v>
      </c>
      <c r="K822" s="172" t="s">
        <v>264</v>
      </c>
      <c r="L822" s="177"/>
      <c r="M822" s="178" t="s">
        <v>1</v>
      </c>
      <c r="N822" s="179" t="s">
        <v>42</v>
      </c>
      <c r="P822" s="144">
        <f>O822*H822</f>
        <v>0</v>
      </c>
      <c r="Q822" s="144">
        <v>4.1999999999999997E-3</v>
      </c>
      <c r="R822" s="144">
        <f>Q822*H822</f>
        <v>1.5615599999999999E-2</v>
      </c>
      <c r="S822" s="144">
        <v>0</v>
      </c>
      <c r="T822" s="145">
        <f>S822*H822</f>
        <v>0</v>
      </c>
      <c r="AR822" s="146" t="s">
        <v>448</v>
      </c>
      <c r="AT822" s="146" t="s">
        <v>425</v>
      </c>
      <c r="AU822" s="146" t="s">
        <v>85</v>
      </c>
      <c r="AY822" s="17" t="s">
        <v>258</v>
      </c>
      <c r="BE822" s="147">
        <f>IF(N822="základní",J822,0)</f>
        <v>0</v>
      </c>
      <c r="BF822" s="147">
        <f>IF(N822="snížená",J822,0)</f>
        <v>0</v>
      </c>
      <c r="BG822" s="147">
        <f>IF(N822="zákl. přenesená",J822,0)</f>
        <v>0</v>
      </c>
      <c r="BH822" s="147">
        <f>IF(N822="sníž. přenesená",J822,0)</f>
        <v>0</v>
      </c>
      <c r="BI822" s="147">
        <f>IF(N822="nulová",J822,0)</f>
        <v>0</v>
      </c>
      <c r="BJ822" s="17" t="s">
        <v>8</v>
      </c>
      <c r="BK822" s="147">
        <f>ROUND(I822*H822,0)</f>
        <v>0</v>
      </c>
      <c r="BL822" s="17" t="s">
        <v>340</v>
      </c>
      <c r="BM822" s="146" t="s">
        <v>1341</v>
      </c>
    </row>
    <row r="823" spans="2:65" s="12" customFormat="1">
      <c r="B823" s="148"/>
      <c r="D823" s="149" t="s">
        <v>266</v>
      </c>
      <c r="E823" s="150" t="s">
        <v>1</v>
      </c>
      <c r="F823" s="151" t="s">
        <v>1342</v>
      </c>
      <c r="H823" s="152">
        <v>3.718</v>
      </c>
      <c r="I823" s="153"/>
      <c r="L823" s="148"/>
      <c r="M823" s="154"/>
      <c r="T823" s="155"/>
      <c r="AT823" s="150" t="s">
        <v>266</v>
      </c>
      <c r="AU823" s="150" t="s">
        <v>85</v>
      </c>
      <c r="AV823" s="12" t="s">
        <v>85</v>
      </c>
      <c r="AW823" s="12" t="s">
        <v>33</v>
      </c>
      <c r="AX823" s="12" t="s">
        <v>8</v>
      </c>
      <c r="AY823" s="150" t="s">
        <v>258</v>
      </c>
    </row>
    <row r="824" spans="2:65" s="1" customFormat="1" ht="24.2" customHeight="1">
      <c r="B824" s="134"/>
      <c r="C824" s="170" t="s">
        <v>1343</v>
      </c>
      <c r="D824" s="170" t="s">
        <v>425</v>
      </c>
      <c r="E824" s="171" t="s">
        <v>1020</v>
      </c>
      <c r="F824" s="172" t="s">
        <v>1021</v>
      </c>
      <c r="G824" s="173" t="s">
        <v>343</v>
      </c>
      <c r="H824" s="174">
        <v>3.718</v>
      </c>
      <c r="I824" s="175"/>
      <c r="J824" s="176">
        <f>ROUND(I824*H824,0)</f>
        <v>0</v>
      </c>
      <c r="K824" s="172" t="s">
        <v>264</v>
      </c>
      <c r="L824" s="177"/>
      <c r="M824" s="178" t="s">
        <v>1</v>
      </c>
      <c r="N824" s="179" t="s">
        <v>42</v>
      </c>
      <c r="P824" s="144">
        <f>O824*H824</f>
        <v>0</v>
      </c>
      <c r="Q824" s="144">
        <v>3.5000000000000001E-3</v>
      </c>
      <c r="R824" s="144">
        <f>Q824*H824</f>
        <v>1.3013E-2</v>
      </c>
      <c r="S824" s="144">
        <v>0</v>
      </c>
      <c r="T824" s="145">
        <f>S824*H824</f>
        <v>0</v>
      </c>
      <c r="AR824" s="146" t="s">
        <v>448</v>
      </c>
      <c r="AT824" s="146" t="s">
        <v>425</v>
      </c>
      <c r="AU824" s="146" t="s">
        <v>85</v>
      </c>
      <c r="AY824" s="17" t="s">
        <v>258</v>
      </c>
      <c r="BE824" s="147">
        <f>IF(N824="základní",J824,0)</f>
        <v>0</v>
      </c>
      <c r="BF824" s="147">
        <f>IF(N824="snížená",J824,0)</f>
        <v>0</v>
      </c>
      <c r="BG824" s="147">
        <f>IF(N824="zákl. přenesená",J824,0)</f>
        <v>0</v>
      </c>
      <c r="BH824" s="147">
        <f>IF(N824="sníž. přenesená",J824,0)</f>
        <v>0</v>
      </c>
      <c r="BI824" s="147">
        <f>IF(N824="nulová",J824,0)</f>
        <v>0</v>
      </c>
      <c r="BJ824" s="17" t="s">
        <v>8</v>
      </c>
      <c r="BK824" s="147">
        <f>ROUND(I824*H824,0)</f>
        <v>0</v>
      </c>
      <c r="BL824" s="17" t="s">
        <v>340</v>
      </c>
      <c r="BM824" s="146" t="s">
        <v>1344</v>
      </c>
    </row>
    <row r="825" spans="2:65" s="12" customFormat="1">
      <c r="B825" s="148"/>
      <c r="D825" s="149" t="s">
        <v>266</v>
      </c>
      <c r="E825" s="150" t="s">
        <v>1</v>
      </c>
      <c r="F825" s="151" t="s">
        <v>1342</v>
      </c>
      <c r="H825" s="152">
        <v>3.718</v>
      </c>
      <c r="I825" s="153"/>
      <c r="L825" s="148"/>
      <c r="M825" s="154"/>
      <c r="T825" s="155"/>
      <c r="AT825" s="150" t="s">
        <v>266</v>
      </c>
      <c r="AU825" s="150" t="s">
        <v>85</v>
      </c>
      <c r="AV825" s="12" t="s">
        <v>85</v>
      </c>
      <c r="AW825" s="12" t="s">
        <v>33</v>
      </c>
      <c r="AX825" s="12" t="s">
        <v>8</v>
      </c>
      <c r="AY825" s="150" t="s">
        <v>258</v>
      </c>
    </row>
    <row r="826" spans="2:65" s="1" customFormat="1" ht="21.75" customHeight="1">
      <c r="B826" s="134"/>
      <c r="C826" s="135" t="s">
        <v>1345</v>
      </c>
      <c r="D826" s="135" t="s">
        <v>260</v>
      </c>
      <c r="E826" s="136" t="s">
        <v>1346</v>
      </c>
      <c r="F826" s="137" t="s">
        <v>1347</v>
      </c>
      <c r="G826" s="138" t="s">
        <v>420</v>
      </c>
      <c r="H826" s="139">
        <v>6.5</v>
      </c>
      <c r="I826" s="140"/>
      <c r="J826" s="141">
        <f>ROUND(I826*H826,0)</f>
        <v>0</v>
      </c>
      <c r="K826" s="137" t="s">
        <v>264</v>
      </c>
      <c r="L826" s="32"/>
      <c r="M826" s="142" t="s">
        <v>1</v>
      </c>
      <c r="N826" s="143" t="s">
        <v>42</v>
      </c>
      <c r="P826" s="144">
        <f>O826*H826</f>
        <v>0</v>
      </c>
      <c r="Q826" s="144">
        <v>1.4864799999999999E-2</v>
      </c>
      <c r="R826" s="144">
        <f>Q826*H826</f>
        <v>9.662119999999999E-2</v>
      </c>
      <c r="S826" s="144">
        <v>0</v>
      </c>
      <c r="T826" s="145">
        <f>S826*H826</f>
        <v>0</v>
      </c>
      <c r="AR826" s="146" t="s">
        <v>340</v>
      </c>
      <c r="AT826" s="146" t="s">
        <v>260</v>
      </c>
      <c r="AU826" s="146" t="s">
        <v>85</v>
      </c>
      <c r="AY826" s="17" t="s">
        <v>258</v>
      </c>
      <c r="BE826" s="147">
        <f>IF(N826="základní",J826,0)</f>
        <v>0</v>
      </c>
      <c r="BF826" s="147">
        <f>IF(N826="snížená",J826,0)</f>
        <v>0</v>
      </c>
      <c r="BG826" s="147">
        <f>IF(N826="zákl. přenesená",J826,0)</f>
        <v>0</v>
      </c>
      <c r="BH826" s="147">
        <f>IF(N826="sníž. přenesená",J826,0)</f>
        <v>0</v>
      </c>
      <c r="BI826" s="147">
        <f>IF(N826="nulová",J826,0)</f>
        <v>0</v>
      </c>
      <c r="BJ826" s="17" t="s">
        <v>8</v>
      </c>
      <c r="BK826" s="147">
        <f>ROUND(I826*H826,0)</f>
        <v>0</v>
      </c>
      <c r="BL826" s="17" t="s">
        <v>340</v>
      </c>
      <c r="BM826" s="146" t="s">
        <v>1348</v>
      </c>
    </row>
    <row r="827" spans="2:65" s="12" customFormat="1">
      <c r="B827" s="148"/>
      <c r="D827" s="149" t="s">
        <v>266</v>
      </c>
      <c r="E827" s="150" t="s">
        <v>1</v>
      </c>
      <c r="F827" s="151" t="s">
        <v>1349</v>
      </c>
      <c r="H827" s="152">
        <v>6.5</v>
      </c>
      <c r="I827" s="153"/>
      <c r="L827" s="148"/>
      <c r="M827" s="154"/>
      <c r="T827" s="155"/>
      <c r="AT827" s="150" t="s">
        <v>266</v>
      </c>
      <c r="AU827" s="150" t="s">
        <v>85</v>
      </c>
      <c r="AV827" s="12" t="s">
        <v>85</v>
      </c>
      <c r="AW827" s="12" t="s">
        <v>33</v>
      </c>
      <c r="AX827" s="12" t="s">
        <v>8</v>
      </c>
      <c r="AY827" s="150" t="s">
        <v>258</v>
      </c>
    </row>
    <row r="828" spans="2:65" s="1" customFormat="1" ht="24.2" customHeight="1">
      <c r="B828" s="134"/>
      <c r="C828" s="135" t="s">
        <v>1350</v>
      </c>
      <c r="D828" s="135" t="s">
        <v>260</v>
      </c>
      <c r="E828" s="136" t="s">
        <v>1351</v>
      </c>
      <c r="F828" s="137" t="s">
        <v>1352</v>
      </c>
      <c r="G828" s="138" t="s">
        <v>420</v>
      </c>
      <c r="H828" s="139">
        <v>6</v>
      </c>
      <c r="I828" s="140"/>
      <c r="J828" s="141">
        <f>ROUND(I828*H828,0)</f>
        <v>0</v>
      </c>
      <c r="K828" s="137" t="s">
        <v>264</v>
      </c>
      <c r="L828" s="32"/>
      <c r="M828" s="142" t="s">
        <v>1</v>
      </c>
      <c r="N828" s="143" t="s">
        <v>42</v>
      </c>
      <c r="P828" s="144">
        <f>O828*H828</f>
        <v>0</v>
      </c>
      <c r="Q828" s="144">
        <v>1.93107E-2</v>
      </c>
      <c r="R828" s="144">
        <f>Q828*H828</f>
        <v>0.1158642</v>
      </c>
      <c r="S828" s="144">
        <v>0</v>
      </c>
      <c r="T828" s="145">
        <f>S828*H828</f>
        <v>0</v>
      </c>
      <c r="AR828" s="146" t="s">
        <v>340</v>
      </c>
      <c r="AT828" s="146" t="s">
        <v>260</v>
      </c>
      <c r="AU828" s="146" t="s">
        <v>85</v>
      </c>
      <c r="AY828" s="17" t="s">
        <v>258</v>
      </c>
      <c r="BE828" s="147">
        <f>IF(N828="základní",J828,0)</f>
        <v>0</v>
      </c>
      <c r="BF828" s="147">
        <f>IF(N828="snížená",J828,0)</f>
        <v>0</v>
      </c>
      <c r="BG828" s="147">
        <f>IF(N828="zákl. přenesená",J828,0)</f>
        <v>0</v>
      </c>
      <c r="BH828" s="147">
        <f>IF(N828="sníž. přenesená",J828,0)</f>
        <v>0</v>
      </c>
      <c r="BI828" s="147">
        <f>IF(N828="nulová",J828,0)</f>
        <v>0</v>
      </c>
      <c r="BJ828" s="17" t="s">
        <v>8</v>
      </c>
      <c r="BK828" s="147">
        <f>ROUND(I828*H828,0)</f>
        <v>0</v>
      </c>
      <c r="BL828" s="17" t="s">
        <v>340</v>
      </c>
      <c r="BM828" s="146" t="s">
        <v>1353</v>
      </c>
    </row>
    <row r="829" spans="2:65" s="12" customFormat="1">
      <c r="B829" s="148"/>
      <c r="D829" s="149" t="s">
        <v>266</v>
      </c>
      <c r="E829" s="150" t="s">
        <v>1</v>
      </c>
      <c r="F829" s="151" t="s">
        <v>1354</v>
      </c>
      <c r="H829" s="152">
        <v>6</v>
      </c>
      <c r="I829" s="153"/>
      <c r="L829" s="148"/>
      <c r="M829" s="154"/>
      <c r="T829" s="155"/>
      <c r="AT829" s="150" t="s">
        <v>266</v>
      </c>
      <c r="AU829" s="150" t="s">
        <v>85</v>
      </c>
      <c r="AV829" s="12" t="s">
        <v>85</v>
      </c>
      <c r="AW829" s="12" t="s">
        <v>33</v>
      </c>
      <c r="AX829" s="12" t="s">
        <v>8</v>
      </c>
      <c r="AY829" s="150" t="s">
        <v>258</v>
      </c>
    </row>
    <row r="830" spans="2:65" s="1" customFormat="1" ht="24.2" customHeight="1">
      <c r="B830" s="134"/>
      <c r="C830" s="135" t="s">
        <v>1355</v>
      </c>
      <c r="D830" s="135" t="s">
        <v>260</v>
      </c>
      <c r="E830" s="136" t="s">
        <v>1356</v>
      </c>
      <c r="F830" s="137" t="s">
        <v>1357</v>
      </c>
      <c r="G830" s="138" t="s">
        <v>308</v>
      </c>
      <c r="H830" s="139">
        <v>0.29199999999999998</v>
      </c>
      <c r="I830" s="140"/>
      <c r="J830" s="141">
        <f>ROUND(I830*H830,0)</f>
        <v>0</v>
      </c>
      <c r="K830" s="137" t="s">
        <v>264</v>
      </c>
      <c r="L830" s="32"/>
      <c r="M830" s="142" t="s">
        <v>1</v>
      </c>
      <c r="N830" s="143" t="s">
        <v>42</v>
      </c>
      <c r="P830" s="144">
        <f>O830*H830</f>
        <v>0</v>
      </c>
      <c r="Q830" s="144">
        <v>0</v>
      </c>
      <c r="R830" s="144">
        <f>Q830*H830</f>
        <v>0</v>
      </c>
      <c r="S830" s="144">
        <v>0</v>
      </c>
      <c r="T830" s="145">
        <f>S830*H830</f>
        <v>0</v>
      </c>
      <c r="AR830" s="146" t="s">
        <v>340</v>
      </c>
      <c r="AT830" s="146" t="s">
        <v>260</v>
      </c>
      <c r="AU830" s="146" t="s">
        <v>85</v>
      </c>
      <c r="AY830" s="17" t="s">
        <v>258</v>
      </c>
      <c r="BE830" s="147">
        <f>IF(N830="základní",J830,0)</f>
        <v>0</v>
      </c>
      <c r="BF830" s="147">
        <f>IF(N830="snížená",J830,0)</f>
        <v>0</v>
      </c>
      <c r="BG830" s="147">
        <f>IF(N830="zákl. přenesená",J830,0)</f>
        <v>0</v>
      </c>
      <c r="BH830" s="147">
        <f>IF(N830="sníž. přenesená",J830,0)</f>
        <v>0</v>
      </c>
      <c r="BI830" s="147">
        <f>IF(N830="nulová",J830,0)</f>
        <v>0</v>
      </c>
      <c r="BJ830" s="17" t="s">
        <v>8</v>
      </c>
      <c r="BK830" s="147">
        <f>ROUND(I830*H830,0)</f>
        <v>0</v>
      </c>
      <c r="BL830" s="17" t="s">
        <v>340</v>
      </c>
      <c r="BM830" s="146" t="s">
        <v>1358</v>
      </c>
    </row>
    <row r="831" spans="2:65" s="11" customFormat="1" ht="22.9" customHeight="1">
      <c r="B831" s="122"/>
      <c r="D831" s="123" t="s">
        <v>76</v>
      </c>
      <c r="E831" s="132" t="s">
        <v>1359</v>
      </c>
      <c r="F831" s="132" t="s">
        <v>1360</v>
      </c>
      <c r="I831" s="125"/>
      <c r="J831" s="133">
        <f>BK831</f>
        <v>0</v>
      </c>
      <c r="L831" s="122"/>
      <c r="M831" s="127"/>
      <c r="P831" s="128">
        <f>SUM(P832:P955)</f>
        <v>0</v>
      </c>
      <c r="R831" s="128">
        <f>SUM(R832:R955)</f>
        <v>1.6685359077999995</v>
      </c>
      <c r="T831" s="129">
        <f>SUM(T832:T955)</f>
        <v>1.0800354999999999</v>
      </c>
      <c r="AR831" s="123" t="s">
        <v>85</v>
      </c>
      <c r="AT831" s="130" t="s">
        <v>76</v>
      </c>
      <c r="AU831" s="130" t="s">
        <v>8</v>
      </c>
      <c r="AY831" s="123" t="s">
        <v>258</v>
      </c>
      <c r="BK831" s="131">
        <f>SUM(BK832:BK955)</f>
        <v>0</v>
      </c>
    </row>
    <row r="832" spans="2:65" s="1" customFormat="1" ht="16.5" customHeight="1">
      <c r="B832" s="134"/>
      <c r="C832" s="135" t="s">
        <v>1361</v>
      </c>
      <c r="D832" s="135" t="s">
        <v>260</v>
      </c>
      <c r="E832" s="136" t="s">
        <v>1362</v>
      </c>
      <c r="F832" s="137" t="s">
        <v>1363</v>
      </c>
      <c r="G832" s="138" t="s">
        <v>343</v>
      </c>
      <c r="H832" s="139">
        <v>86.5</v>
      </c>
      <c r="I832" s="140"/>
      <c r="J832" s="141">
        <f>ROUND(I832*H832,0)</f>
        <v>0</v>
      </c>
      <c r="K832" s="137" t="s">
        <v>264</v>
      </c>
      <c r="L832" s="32"/>
      <c r="M832" s="142" t="s">
        <v>1</v>
      </c>
      <c r="N832" s="143" t="s">
        <v>42</v>
      </c>
      <c r="P832" s="144">
        <f>O832*H832</f>
        <v>0</v>
      </c>
      <c r="Q832" s="144">
        <v>0</v>
      </c>
      <c r="R832" s="144">
        <f>Q832*H832</f>
        <v>0</v>
      </c>
      <c r="S832" s="144">
        <v>5.94E-3</v>
      </c>
      <c r="T832" s="145">
        <f>S832*H832</f>
        <v>0.51380999999999999</v>
      </c>
      <c r="AR832" s="146" t="s">
        <v>340</v>
      </c>
      <c r="AT832" s="146" t="s">
        <v>260</v>
      </c>
      <c r="AU832" s="146" t="s">
        <v>85</v>
      </c>
      <c r="AY832" s="17" t="s">
        <v>258</v>
      </c>
      <c r="BE832" s="147">
        <f>IF(N832="základní",J832,0)</f>
        <v>0</v>
      </c>
      <c r="BF832" s="147">
        <f>IF(N832="snížená",J832,0)</f>
        <v>0</v>
      </c>
      <c r="BG832" s="147">
        <f>IF(N832="zákl. přenesená",J832,0)</f>
        <v>0</v>
      </c>
      <c r="BH832" s="147">
        <f>IF(N832="sníž. přenesená",J832,0)</f>
        <v>0</v>
      </c>
      <c r="BI832" s="147">
        <f>IF(N832="nulová",J832,0)</f>
        <v>0</v>
      </c>
      <c r="BJ832" s="17" t="s">
        <v>8</v>
      </c>
      <c r="BK832" s="147">
        <f>ROUND(I832*H832,0)</f>
        <v>0</v>
      </c>
      <c r="BL832" s="17" t="s">
        <v>340</v>
      </c>
      <c r="BM832" s="146" t="s">
        <v>1364</v>
      </c>
    </row>
    <row r="833" spans="2:65" s="12" customFormat="1">
      <c r="B833" s="148"/>
      <c r="D833" s="149" t="s">
        <v>266</v>
      </c>
      <c r="E833" s="150" t="s">
        <v>1</v>
      </c>
      <c r="F833" s="151" t="s">
        <v>1365</v>
      </c>
      <c r="H833" s="152">
        <v>30.742999999999999</v>
      </c>
      <c r="I833" s="153"/>
      <c r="L833" s="148"/>
      <c r="M833" s="154"/>
      <c r="T833" s="155"/>
      <c r="AT833" s="150" t="s">
        <v>266</v>
      </c>
      <c r="AU833" s="150" t="s">
        <v>85</v>
      </c>
      <c r="AV833" s="12" t="s">
        <v>85</v>
      </c>
      <c r="AW833" s="12" t="s">
        <v>33</v>
      </c>
      <c r="AX833" s="12" t="s">
        <v>77</v>
      </c>
      <c r="AY833" s="150" t="s">
        <v>258</v>
      </c>
    </row>
    <row r="834" spans="2:65" s="12" customFormat="1">
      <c r="B834" s="148"/>
      <c r="D834" s="149" t="s">
        <v>266</v>
      </c>
      <c r="E834" s="150" t="s">
        <v>1</v>
      </c>
      <c r="F834" s="151" t="s">
        <v>1366</v>
      </c>
      <c r="H834" s="152">
        <v>21.9</v>
      </c>
      <c r="I834" s="153"/>
      <c r="L834" s="148"/>
      <c r="M834" s="154"/>
      <c r="T834" s="155"/>
      <c r="AT834" s="150" t="s">
        <v>266</v>
      </c>
      <c r="AU834" s="150" t="s">
        <v>85</v>
      </c>
      <c r="AV834" s="12" t="s">
        <v>85</v>
      </c>
      <c r="AW834" s="12" t="s">
        <v>33</v>
      </c>
      <c r="AX834" s="12" t="s">
        <v>77</v>
      </c>
      <c r="AY834" s="150" t="s">
        <v>258</v>
      </c>
    </row>
    <row r="835" spans="2:65" s="13" customFormat="1">
      <c r="B835" s="156"/>
      <c r="D835" s="149" t="s">
        <v>266</v>
      </c>
      <c r="E835" s="157" t="s">
        <v>1</v>
      </c>
      <c r="F835" s="158" t="s">
        <v>1367</v>
      </c>
      <c r="H835" s="159">
        <v>52.643000000000001</v>
      </c>
      <c r="I835" s="160"/>
      <c r="L835" s="156"/>
      <c r="M835" s="161"/>
      <c r="T835" s="162"/>
      <c r="AT835" s="157" t="s">
        <v>266</v>
      </c>
      <c r="AU835" s="157" t="s">
        <v>85</v>
      </c>
      <c r="AV835" s="13" t="s">
        <v>88</v>
      </c>
      <c r="AW835" s="13" t="s">
        <v>33</v>
      </c>
      <c r="AX835" s="13" t="s">
        <v>77</v>
      </c>
      <c r="AY835" s="157" t="s">
        <v>258</v>
      </c>
    </row>
    <row r="836" spans="2:65" s="12" customFormat="1">
      <c r="B836" s="148"/>
      <c r="D836" s="149" t="s">
        <v>266</v>
      </c>
      <c r="E836" s="150" t="s">
        <v>1</v>
      </c>
      <c r="F836" s="151" t="s">
        <v>1368</v>
      </c>
      <c r="H836" s="152">
        <v>9.6809999999999992</v>
      </c>
      <c r="I836" s="153"/>
      <c r="L836" s="148"/>
      <c r="M836" s="154"/>
      <c r="T836" s="155"/>
      <c r="AT836" s="150" t="s">
        <v>266</v>
      </c>
      <c r="AU836" s="150" t="s">
        <v>85</v>
      </c>
      <c r="AV836" s="12" t="s">
        <v>85</v>
      </c>
      <c r="AW836" s="12" t="s">
        <v>33</v>
      </c>
      <c r="AX836" s="12" t="s">
        <v>77</v>
      </c>
      <c r="AY836" s="150" t="s">
        <v>258</v>
      </c>
    </row>
    <row r="837" spans="2:65" s="12" customFormat="1">
      <c r="B837" s="148"/>
      <c r="D837" s="149" t="s">
        <v>266</v>
      </c>
      <c r="E837" s="150" t="s">
        <v>1</v>
      </c>
      <c r="F837" s="151" t="s">
        <v>1369</v>
      </c>
      <c r="H837" s="152">
        <v>10.676</v>
      </c>
      <c r="I837" s="153"/>
      <c r="L837" s="148"/>
      <c r="M837" s="154"/>
      <c r="T837" s="155"/>
      <c r="AT837" s="150" t="s">
        <v>266</v>
      </c>
      <c r="AU837" s="150" t="s">
        <v>85</v>
      </c>
      <c r="AV837" s="12" t="s">
        <v>85</v>
      </c>
      <c r="AW837" s="12" t="s">
        <v>33</v>
      </c>
      <c r="AX837" s="12" t="s">
        <v>77</v>
      </c>
      <c r="AY837" s="150" t="s">
        <v>258</v>
      </c>
    </row>
    <row r="838" spans="2:65" s="12" customFormat="1">
      <c r="B838" s="148"/>
      <c r="D838" s="149" t="s">
        <v>266</v>
      </c>
      <c r="E838" s="150" t="s">
        <v>1</v>
      </c>
      <c r="F838" s="151" t="s">
        <v>1370</v>
      </c>
      <c r="H838" s="152">
        <v>6.3650000000000002</v>
      </c>
      <c r="I838" s="153"/>
      <c r="L838" s="148"/>
      <c r="M838" s="154"/>
      <c r="T838" s="155"/>
      <c r="AT838" s="150" t="s">
        <v>266</v>
      </c>
      <c r="AU838" s="150" t="s">
        <v>85</v>
      </c>
      <c r="AV838" s="12" t="s">
        <v>85</v>
      </c>
      <c r="AW838" s="12" t="s">
        <v>33</v>
      </c>
      <c r="AX838" s="12" t="s">
        <v>77</v>
      </c>
      <c r="AY838" s="150" t="s">
        <v>258</v>
      </c>
    </row>
    <row r="839" spans="2:65" s="12" customFormat="1">
      <c r="B839" s="148"/>
      <c r="D839" s="149" t="s">
        <v>266</v>
      </c>
      <c r="E839" s="150" t="s">
        <v>1</v>
      </c>
      <c r="F839" s="151" t="s">
        <v>1371</v>
      </c>
      <c r="H839" s="152">
        <v>3.01</v>
      </c>
      <c r="I839" s="153"/>
      <c r="L839" s="148"/>
      <c r="M839" s="154"/>
      <c r="T839" s="155"/>
      <c r="AT839" s="150" t="s">
        <v>266</v>
      </c>
      <c r="AU839" s="150" t="s">
        <v>85</v>
      </c>
      <c r="AV839" s="12" t="s">
        <v>85</v>
      </c>
      <c r="AW839" s="12" t="s">
        <v>33</v>
      </c>
      <c r="AX839" s="12" t="s">
        <v>77</v>
      </c>
      <c r="AY839" s="150" t="s">
        <v>258</v>
      </c>
    </row>
    <row r="840" spans="2:65" s="13" customFormat="1">
      <c r="B840" s="156"/>
      <c r="D840" s="149" t="s">
        <v>266</v>
      </c>
      <c r="E840" s="157" t="s">
        <v>1</v>
      </c>
      <c r="F840" s="158" t="s">
        <v>1372</v>
      </c>
      <c r="H840" s="159">
        <v>29.731999999999999</v>
      </c>
      <c r="I840" s="160"/>
      <c r="L840" s="156"/>
      <c r="M840" s="161"/>
      <c r="T840" s="162"/>
      <c r="AT840" s="157" t="s">
        <v>266</v>
      </c>
      <c r="AU840" s="157" t="s">
        <v>85</v>
      </c>
      <c r="AV840" s="13" t="s">
        <v>88</v>
      </c>
      <c r="AW840" s="13" t="s">
        <v>33</v>
      </c>
      <c r="AX840" s="13" t="s">
        <v>77</v>
      </c>
      <c r="AY840" s="157" t="s">
        <v>258</v>
      </c>
    </row>
    <row r="841" spans="2:65" s="12" customFormat="1">
      <c r="B841" s="148"/>
      <c r="D841" s="149" t="s">
        <v>266</v>
      </c>
      <c r="E841" s="150" t="s">
        <v>1</v>
      </c>
      <c r="F841" s="151" t="s">
        <v>1373</v>
      </c>
      <c r="H841" s="152">
        <v>1.7250000000000001</v>
      </c>
      <c r="I841" s="153"/>
      <c r="L841" s="148"/>
      <c r="M841" s="154"/>
      <c r="T841" s="155"/>
      <c r="AT841" s="150" t="s">
        <v>266</v>
      </c>
      <c r="AU841" s="150" t="s">
        <v>85</v>
      </c>
      <c r="AV841" s="12" t="s">
        <v>85</v>
      </c>
      <c r="AW841" s="12" t="s">
        <v>33</v>
      </c>
      <c r="AX841" s="12" t="s">
        <v>77</v>
      </c>
      <c r="AY841" s="150" t="s">
        <v>258</v>
      </c>
    </row>
    <row r="842" spans="2:65" s="12" customFormat="1">
      <c r="B842" s="148"/>
      <c r="D842" s="149" t="s">
        <v>266</v>
      </c>
      <c r="E842" s="150" t="s">
        <v>1</v>
      </c>
      <c r="F842" s="151" t="s">
        <v>1374</v>
      </c>
      <c r="H842" s="152">
        <v>2.4</v>
      </c>
      <c r="I842" s="153"/>
      <c r="L842" s="148"/>
      <c r="M842" s="154"/>
      <c r="T842" s="155"/>
      <c r="AT842" s="150" t="s">
        <v>266</v>
      </c>
      <c r="AU842" s="150" t="s">
        <v>85</v>
      </c>
      <c r="AV842" s="12" t="s">
        <v>85</v>
      </c>
      <c r="AW842" s="12" t="s">
        <v>33</v>
      </c>
      <c r="AX842" s="12" t="s">
        <v>77</v>
      </c>
      <c r="AY842" s="150" t="s">
        <v>258</v>
      </c>
    </row>
    <row r="843" spans="2:65" s="13" customFormat="1">
      <c r="B843" s="156"/>
      <c r="D843" s="149" t="s">
        <v>266</v>
      </c>
      <c r="E843" s="157" t="s">
        <v>1</v>
      </c>
      <c r="F843" s="158" t="s">
        <v>1375</v>
      </c>
      <c r="H843" s="159">
        <v>4.125</v>
      </c>
      <c r="I843" s="160"/>
      <c r="L843" s="156"/>
      <c r="M843" s="161"/>
      <c r="T843" s="162"/>
      <c r="AT843" s="157" t="s">
        <v>266</v>
      </c>
      <c r="AU843" s="157" t="s">
        <v>85</v>
      </c>
      <c r="AV843" s="13" t="s">
        <v>88</v>
      </c>
      <c r="AW843" s="13" t="s">
        <v>33</v>
      </c>
      <c r="AX843" s="13" t="s">
        <v>77</v>
      </c>
      <c r="AY843" s="157" t="s">
        <v>258</v>
      </c>
    </row>
    <row r="844" spans="2:65" s="14" customFormat="1">
      <c r="B844" s="163"/>
      <c r="D844" s="149" t="s">
        <v>266</v>
      </c>
      <c r="E844" s="164" t="s">
        <v>1</v>
      </c>
      <c r="F844" s="165" t="s">
        <v>364</v>
      </c>
      <c r="H844" s="166">
        <v>86.5</v>
      </c>
      <c r="I844" s="167"/>
      <c r="L844" s="163"/>
      <c r="M844" s="168"/>
      <c r="T844" s="169"/>
      <c r="AT844" s="164" t="s">
        <v>266</v>
      </c>
      <c r="AU844" s="164" t="s">
        <v>85</v>
      </c>
      <c r="AV844" s="14" t="s">
        <v>91</v>
      </c>
      <c r="AW844" s="14" t="s">
        <v>33</v>
      </c>
      <c r="AX844" s="14" t="s">
        <v>8</v>
      </c>
      <c r="AY844" s="164" t="s">
        <v>258</v>
      </c>
    </row>
    <row r="845" spans="2:65" s="1" customFormat="1" ht="24.2" customHeight="1">
      <c r="B845" s="134"/>
      <c r="C845" s="135" t="s">
        <v>1376</v>
      </c>
      <c r="D845" s="135" t="s">
        <v>260</v>
      </c>
      <c r="E845" s="136" t="s">
        <v>1377</v>
      </c>
      <c r="F845" s="137" t="s">
        <v>1378</v>
      </c>
      <c r="G845" s="138" t="s">
        <v>420</v>
      </c>
      <c r="H845" s="139">
        <v>20.12</v>
      </c>
      <c r="I845" s="140"/>
      <c r="J845" s="141">
        <f>ROUND(I845*H845,0)</f>
        <v>0</v>
      </c>
      <c r="K845" s="137" t="s">
        <v>264</v>
      </c>
      <c r="L845" s="32"/>
      <c r="M845" s="142" t="s">
        <v>1</v>
      </c>
      <c r="N845" s="143" t="s">
        <v>42</v>
      </c>
      <c r="P845" s="144">
        <f>O845*H845</f>
        <v>0</v>
      </c>
      <c r="Q845" s="144">
        <v>0</v>
      </c>
      <c r="R845" s="144">
        <f>Q845*H845</f>
        <v>0</v>
      </c>
      <c r="S845" s="144">
        <v>3.3800000000000002E-3</v>
      </c>
      <c r="T845" s="145">
        <f>S845*H845</f>
        <v>6.8005600000000013E-2</v>
      </c>
      <c r="AR845" s="146" t="s">
        <v>340</v>
      </c>
      <c r="AT845" s="146" t="s">
        <v>260</v>
      </c>
      <c r="AU845" s="146" t="s">
        <v>85</v>
      </c>
      <c r="AY845" s="17" t="s">
        <v>258</v>
      </c>
      <c r="BE845" s="147">
        <f>IF(N845="základní",J845,0)</f>
        <v>0</v>
      </c>
      <c r="BF845" s="147">
        <f>IF(N845="snížená",J845,0)</f>
        <v>0</v>
      </c>
      <c r="BG845" s="147">
        <f>IF(N845="zákl. přenesená",J845,0)</f>
        <v>0</v>
      </c>
      <c r="BH845" s="147">
        <f>IF(N845="sníž. přenesená",J845,0)</f>
        <v>0</v>
      </c>
      <c r="BI845" s="147">
        <f>IF(N845="nulová",J845,0)</f>
        <v>0</v>
      </c>
      <c r="BJ845" s="17" t="s">
        <v>8</v>
      </c>
      <c r="BK845" s="147">
        <f>ROUND(I845*H845,0)</f>
        <v>0</v>
      </c>
      <c r="BL845" s="17" t="s">
        <v>340</v>
      </c>
      <c r="BM845" s="146" t="s">
        <v>1379</v>
      </c>
    </row>
    <row r="846" spans="2:65" s="12" customFormat="1">
      <c r="B846" s="148"/>
      <c r="D846" s="149" t="s">
        <v>266</v>
      </c>
      <c r="E846" s="150" t="s">
        <v>1</v>
      </c>
      <c r="F846" s="151" t="s">
        <v>1380</v>
      </c>
      <c r="H846" s="152">
        <v>20.12</v>
      </c>
      <c r="I846" s="153"/>
      <c r="L846" s="148"/>
      <c r="M846" s="154"/>
      <c r="T846" s="155"/>
      <c r="AT846" s="150" t="s">
        <v>266</v>
      </c>
      <c r="AU846" s="150" t="s">
        <v>85</v>
      </c>
      <c r="AV846" s="12" t="s">
        <v>85</v>
      </c>
      <c r="AW846" s="12" t="s">
        <v>33</v>
      </c>
      <c r="AX846" s="12" t="s">
        <v>8</v>
      </c>
      <c r="AY846" s="150" t="s">
        <v>258</v>
      </c>
    </row>
    <row r="847" spans="2:65" s="1" customFormat="1" ht="16.5" customHeight="1">
      <c r="B847" s="134"/>
      <c r="C847" s="135" t="s">
        <v>1381</v>
      </c>
      <c r="D847" s="135" t="s">
        <v>260</v>
      </c>
      <c r="E847" s="136" t="s">
        <v>1382</v>
      </c>
      <c r="F847" s="137" t="s">
        <v>1383</v>
      </c>
      <c r="G847" s="138" t="s">
        <v>420</v>
      </c>
      <c r="H847" s="139">
        <v>44.62</v>
      </c>
      <c r="I847" s="140"/>
      <c r="J847" s="141">
        <f>ROUND(I847*H847,0)</f>
        <v>0</v>
      </c>
      <c r="K847" s="137" t="s">
        <v>264</v>
      </c>
      <c r="L847" s="32"/>
      <c r="M847" s="142" t="s">
        <v>1</v>
      </c>
      <c r="N847" s="143" t="s">
        <v>42</v>
      </c>
      <c r="P847" s="144">
        <f>O847*H847</f>
        <v>0</v>
      </c>
      <c r="Q847" s="144">
        <v>0</v>
      </c>
      <c r="R847" s="144">
        <f>Q847*H847</f>
        <v>0</v>
      </c>
      <c r="S847" s="144">
        <v>1.6999999999999999E-3</v>
      </c>
      <c r="T847" s="145">
        <f>S847*H847</f>
        <v>7.5853999999999991E-2</v>
      </c>
      <c r="AR847" s="146" t="s">
        <v>340</v>
      </c>
      <c r="AT847" s="146" t="s">
        <v>260</v>
      </c>
      <c r="AU847" s="146" t="s">
        <v>85</v>
      </c>
      <c r="AY847" s="17" t="s">
        <v>258</v>
      </c>
      <c r="BE847" s="147">
        <f>IF(N847="základní",J847,0)</f>
        <v>0</v>
      </c>
      <c r="BF847" s="147">
        <f>IF(N847="snížená",J847,0)</f>
        <v>0</v>
      </c>
      <c r="BG847" s="147">
        <f>IF(N847="zákl. přenesená",J847,0)</f>
        <v>0</v>
      </c>
      <c r="BH847" s="147">
        <f>IF(N847="sníž. přenesená",J847,0)</f>
        <v>0</v>
      </c>
      <c r="BI847" s="147">
        <f>IF(N847="nulová",J847,0)</f>
        <v>0</v>
      </c>
      <c r="BJ847" s="17" t="s">
        <v>8</v>
      </c>
      <c r="BK847" s="147">
        <f>ROUND(I847*H847,0)</f>
        <v>0</v>
      </c>
      <c r="BL847" s="17" t="s">
        <v>340</v>
      </c>
      <c r="BM847" s="146" t="s">
        <v>1384</v>
      </c>
    </row>
    <row r="848" spans="2:65" s="12" customFormat="1">
      <c r="B848" s="148"/>
      <c r="D848" s="149" t="s">
        <v>266</v>
      </c>
      <c r="E848" s="150" t="s">
        <v>1</v>
      </c>
      <c r="F848" s="151" t="s">
        <v>1385</v>
      </c>
      <c r="H848" s="152">
        <v>15.05</v>
      </c>
      <c r="I848" s="153"/>
      <c r="L848" s="148"/>
      <c r="M848" s="154"/>
      <c r="T848" s="155"/>
      <c r="AT848" s="150" t="s">
        <v>266</v>
      </c>
      <c r="AU848" s="150" t="s">
        <v>85</v>
      </c>
      <c r="AV848" s="12" t="s">
        <v>85</v>
      </c>
      <c r="AW848" s="12" t="s">
        <v>33</v>
      </c>
      <c r="AX848" s="12" t="s">
        <v>77</v>
      </c>
      <c r="AY848" s="150" t="s">
        <v>258</v>
      </c>
    </row>
    <row r="849" spans="2:65" s="12" customFormat="1">
      <c r="B849" s="148"/>
      <c r="D849" s="149" t="s">
        <v>266</v>
      </c>
      <c r="E849" s="150" t="s">
        <v>1</v>
      </c>
      <c r="F849" s="151" t="s">
        <v>1386</v>
      </c>
      <c r="H849" s="152">
        <v>11.25</v>
      </c>
      <c r="I849" s="153"/>
      <c r="L849" s="148"/>
      <c r="M849" s="154"/>
      <c r="T849" s="155"/>
      <c r="AT849" s="150" t="s">
        <v>266</v>
      </c>
      <c r="AU849" s="150" t="s">
        <v>85</v>
      </c>
      <c r="AV849" s="12" t="s">
        <v>85</v>
      </c>
      <c r="AW849" s="12" t="s">
        <v>33</v>
      </c>
      <c r="AX849" s="12" t="s">
        <v>77</v>
      </c>
      <c r="AY849" s="150" t="s">
        <v>258</v>
      </c>
    </row>
    <row r="850" spans="2:65" s="12" customFormat="1">
      <c r="B850" s="148"/>
      <c r="D850" s="149" t="s">
        <v>266</v>
      </c>
      <c r="E850" s="150" t="s">
        <v>1</v>
      </c>
      <c r="F850" s="151" t="s">
        <v>1387</v>
      </c>
      <c r="H850" s="152">
        <v>18.32</v>
      </c>
      <c r="I850" s="153"/>
      <c r="L850" s="148"/>
      <c r="M850" s="154"/>
      <c r="T850" s="155"/>
      <c r="AT850" s="150" t="s">
        <v>266</v>
      </c>
      <c r="AU850" s="150" t="s">
        <v>85</v>
      </c>
      <c r="AV850" s="12" t="s">
        <v>85</v>
      </c>
      <c r="AW850" s="12" t="s">
        <v>33</v>
      </c>
      <c r="AX850" s="12" t="s">
        <v>77</v>
      </c>
      <c r="AY850" s="150" t="s">
        <v>258</v>
      </c>
    </row>
    <row r="851" spans="2:65" s="13" customFormat="1">
      <c r="B851" s="156"/>
      <c r="D851" s="149" t="s">
        <v>266</v>
      </c>
      <c r="E851" s="157" t="s">
        <v>1</v>
      </c>
      <c r="F851" s="158" t="s">
        <v>272</v>
      </c>
      <c r="H851" s="159">
        <v>44.62</v>
      </c>
      <c r="I851" s="160"/>
      <c r="L851" s="156"/>
      <c r="M851" s="161"/>
      <c r="T851" s="162"/>
      <c r="AT851" s="157" t="s">
        <v>266</v>
      </c>
      <c r="AU851" s="157" t="s">
        <v>85</v>
      </c>
      <c r="AV851" s="13" t="s">
        <v>88</v>
      </c>
      <c r="AW851" s="13" t="s">
        <v>33</v>
      </c>
      <c r="AX851" s="13" t="s">
        <v>8</v>
      </c>
      <c r="AY851" s="157" t="s">
        <v>258</v>
      </c>
    </row>
    <row r="852" spans="2:65" s="1" customFormat="1" ht="16.5" customHeight="1">
      <c r="B852" s="134"/>
      <c r="C852" s="135" t="s">
        <v>1388</v>
      </c>
      <c r="D852" s="135" t="s">
        <v>260</v>
      </c>
      <c r="E852" s="136" t="s">
        <v>1389</v>
      </c>
      <c r="F852" s="137" t="s">
        <v>1390</v>
      </c>
      <c r="G852" s="138" t="s">
        <v>315</v>
      </c>
      <c r="H852" s="139">
        <v>3</v>
      </c>
      <c r="I852" s="140"/>
      <c r="J852" s="141">
        <f>ROUND(I852*H852,0)</f>
        <v>0</v>
      </c>
      <c r="K852" s="137" t="s">
        <v>264</v>
      </c>
      <c r="L852" s="32"/>
      <c r="M852" s="142" t="s">
        <v>1</v>
      </c>
      <c r="N852" s="143" t="s">
        <v>42</v>
      </c>
      <c r="P852" s="144">
        <f>O852*H852</f>
        <v>0</v>
      </c>
      <c r="Q852" s="144">
        <v>0</v>
      </c>
      <c r="R852" s="144">
        <f>Q852*H852</f>
        <v>0</v>
      </c>
      <c r="S852" s="144">
        <v>9.0600000000000003E-3</v>
      </c>
      <c r="T852" s="145">
        <f>S852*H852</f>
        <v>2.7180000000000003E-2</v>
      </c>
      <c r="AR852" s="146" t="s">
        <v>340</v>
      </c>
      <c r="AT852" s="146" t="s">
        <v>260</v>
      </c>
      <c r="AU852" s="146" t="s">
        <v>85</v>
      </c>
      <c r="AY852" s="17" t="s">
        <v>258</v>
      </c>
      <c r="BE852" s="147">
        <f>IF(N852="základní",J852,0)</f>
        <v>0</v>
      </c>
      <c r="BF852" s="147">
        <f>IF(N852="snížená",J852,0)</f>
        <v>0</v>
      </c>
      <c r="BG852" s="147">
        <f>IF(N852="zákl. přenesená",J852,0)</f>
        <v>0</v>
      </c>
      <c r="BH852" s="147">
        <f>IF(N852="sníž. přenesená",J852,0)</f>
        <v>0</v>
      </c>
      <c r="BI852" s="147">
        <f>IF(N852="nulová",J852,0)</f>
        <v>0</v>
      </c>
      <c r="BJ852" s="17" t="s">
        <v>8</v>
      </c>
      <c r="BK852" s="147">
        <f>ROUND(I852*H852,0)</f>
        <v>0</v>
      </c>
      <c r="BL852" s="17" t="s">
        <v>340</v>
      </c>
      <c r="BM852" s="146" t="s">
        <v>1391</v>
      </c>
    </row>
    <row r="853" spans="2:65" s="12" customFormat="1">
      <c r="B853" s="148"/>
      <c r="D853" s="149" t="s">
        <v>266</v>
      </c>
      <c r="E853" s="150" t="s">
        <v>1</v>
      </c>
      <c r="F853" s="151" t="s">
        <v>88</v>
      </c>
      <c r="H853" s="152">
        <v>3</v>
      </c>
      <c r="I853" s="153"/>
      <c r="L853" s="148"/>
      <c r="M853" s="154"/>
      <c r="T853" s="155"/>
      <c r="AT853" s="150" t="s">
        <v>266</v>
      </c>
      <c r="AU853" s="150" t="s">
        <v>85</v>
      </c>
      <c r="AV853" s="12" t="s">
        <v>85</v>
      </c>
      <c r="AW853" s="12" t="s">
        <v>33</v>
      </c>
      <c r="AX853" s="12" t="s">
        <v>8</v>
      </c>
      <c r="AY853" s="150" t="s">
        <v>258</v>
      </c>
    </row>
    <row r="854" spans="2:65" s="1" customFormat="1" ht="16.5" customHeight="1">
      <c r="B854" s="134"/>
      <c r="C854" s="135" t="s">
        <v>1392</v>
      </c>
      <c r="D854" s="135" t="s">
        <v>260</v>
      </c>
      <c r="E854" s="136" t="s">
        <v>1393</v>
      </c>
      <c r="F854" s="137" t="s">
        <v>1394</v>
      </c>
      <c r="G854" s="138" t="s">
        <v>420</v>
      </c>
      <c r="H854" s="139">
        <v>21.58</v>
      </c>
      <c r="I854" s="140"/>
      <c r="J854" s="141">
        <f>ROUND(I854*H854,0)</f>
        <v>0</v>
      </c>
      <c r="K854" s="137" t="s">
        <v>264</v>
      </c>
      <c r="L854" s="32"/>
      <c r="M854" s="142" t="s">
        <v>1</v>
      </c>
      <c r="N854" s="143" t="s">
        <v>42</v>
      </c>
      <c r="P854" s="144">
        <f>O854*H854</f>
        <v>0</v>
      </c>
      <c r="Q854" s="144">
        <v>0</v>
      </c>
      <c r="R854" s="144">
        <f>Q854*H854</f>
        <v>0</v>
      </c>
      <c r="S854" s="144">
        <v>2E-3</v>
      </c>
      <c r="T854" s="145">
        <f>S854*H854</f>
        <v>4.3159999999999997E-2</v>
      </c>
      <c r="AR854" s="146" t="s">
        <v>340</v>
      </c>
      <c r="AT854" s="146" t="s">
        <v>260</v>
      </c>
      <c r="AU854" s="146" t="s">
        <v>85</v>
      </c>
      <c r="AY854" s="17" t="s">
        <v>258</v>
      </c>
      <c r="BE854" s="147">
        <f>IF(N854="základní",J854,0)</f>
        <v>0</v>
      </c>
      <c r="BF854" s="147">
        <f>IF(N854="snížená",J854,0)</f>
        <v>0</v>
      </c>
      <c r="BG854" s="147">
        <f>IF(N854="zákl. přenesená",J854,0)</f>
        <v>0</v>
      </c>
      <c r="BH854" s="147">
        <f>IF(N854="sníž. přenesená",J854,0)</f>
        <v>0</v>
      </c>
      <c r="BI854" s="147">
        <f>IF(N854="nulová",J854,0)</f>
        <v>0</v>
      </c>
      <c r="BJ854" s="17" t="s">
        <v>8</v>
      </c>
      <c r="BK854" s="147">
        <f>ROUND(I854*H854,0)</f>
        <v>0</v>
      </c>
      <c r="BL854" s="17" t="s">
        <v>340</v>
      </c>
      <c r="BM854" s="146" t="s">
        <v>1395</v>
      </c>
    </row>
    <row r="855" spans="2:65" s="12" customFormat="1">
      <c r="B855" s="148"/>
      <c r="D855" s="149" t="s">
        <v>266</v>
      </c>
      <c r="E855" s="150" t="s">
        <v>1</v>
      </c>
      <c r="F855" s="151" t="s">
        <v>1396</v>
      </c>
      <c r="H855" s="152">
        <v>21.58</v>
      </c>
      <c r="I855" s="153"/>
      <c r="L855" s="148"/>
      <c r="M855" s="154"/>
      <c r="T855" s="155"/>
      <c r="AT855" s="150" t="s">
        <v>266</v>
      </c>
      <c r="AU855" s="150" t="s">
        <v>85</v>
      </c>
      <c r="AV855" s="12" t="s">
        <v>85</v>
      </c>
      <c r="AW855" s="12" t="s">
        <v>33</v>
      </c>
      <c r="AX855" s="12" t="s">
        <v>8</v>
      </c>
      <c r="AY855" s="150" t="s">
        <v>258</v>
      </c>
    </row>
    <row r="856" spans="2:65" s="1" customFormat="1" ht="16.5" customHeight="1">
      <c r="B856" s="134"/>
      <c r="C856" s="135" t="s">
        <v>1397</v>
      </c>
      <c r="D856" s="135" t="s">
        <v>260</v>
      </c>
      <c r="E856" s="136" t="s">
        <v>1398</v>
      </c>
      <c r="F856" s="137" t="s">
        <v>1399</v>
      </c>
      <c r="G856" s="138" t="s">
        <v>420</v>
      </c>
      <c r="H856" s="139">
        <v>13</v>
      </c>
      <c r="I856" s="140"/>
      <c r="J856" s="141">
        <f>ROUND(I856*H856,0)</f>
        <v>0</v>
      </c>
      <c r="K856" s="137" t="s">
        <v>264</v>
      </c>
      <c r="L856" s="32"/>
      <c r="M856" s="142" t="s">
        <v>1</v>
      </c>
      <c r="N856" s="143" t="s">
        <v>42</v>
      </c>
      <c r="P856" s="144">
        <f>O856*H856</f>
        <v>0</v>
      </c>
      <c r="Q856" s="144">
        <v>0</v>
      </c>
      <c r="R856" s="144">
        <f>Q856*H856</f>
        <v>0</v>
      </c>
      <c r="S856" s="144">
        <v>1.75E-3</v>
      </c>
      <c r="T856" s="145">
        <f>S856*H856</f>
        <v>2.2749999999999999E-2</v>
      </c>
      <c r="AR856" s="146" t="s">
        <v>340</v>
      </c>
      <c r="AT856" s="146" t="s">
        <v>260</v>
      </c>
      <c r="AU856" s="146" t="s">
        <v>85</v>
      </c>
      <c r="AY856" s="17" t="s">
        <v>258</v>
      </c>
      <c r="BE856" s="147">
        <f>IF(N856="základní",J856,0)</f>
        <v>0</v>
      </c>
      <c r="BF856" s="147">
        <f>IF(N856="snížená",J856,0)</f>
        <v>0</v>
      </c>
      <c r="BG856" s="147">
        <f>IF(N856="zákl. přenesená",J856,0)</f>
        <v>0</v>
      </c>
      <c r="BH856" s="147">
        <f>IF(N856="sníž. přenesená",J856,0)</f>
        <v>0</v>
      </c>
      <c r="BI856" s="147">
        <f>IF(N856="nulová",J856,0)</f>
        <v>0</v>
      </c>
      <c r="BJ856" s="17" t="s">
        <v>8</v>
      </c>
      <c r="BK856" s="147">
        <f>ROUND(I856*H856,0)</f>
        <v>0</v>
      </c>
      <c r="BL856" s="17" t="s">
        <v>340</v>
      </c>
      <c r="BM856" s="146" t="s">
        <v>1400</v>
      </c>
    </row>
    <row r="857" spans="2:65" s="12" customFormat="1">
      <c r="B857" s="148"/>
      <c r="D857" s="149" t="s">
        <v>266</v>
      </c>
      <c r="E857" s="150" t="s">
        <v>1</v>
      </c>
      <c r="F857" s="151" t="s">
        <v>1401</v>
      </c>
      <c r="H857" s="152">
        <v>6</v>
      </c>
      <c r="I857" s="153"/>
      <c r="L857" s="148"/>
      <c r="M857" s="154"/>
      <c r="T857" s="155"/>
      <c r="AT857" s="150" t="s">
        <v>266</v>
      </c>
      <c r="AU857" s="150" t="s">
        <v>85</v>
      </c>
      <c r="AV857" s="12" t="s">
        <v>85</v>
      </c>
      <c r="AW857" s="12" t="s">
        <v>33</v>
      </c>
      <c r="AX857" s="12" t="s">
        <v>77</v>
      </c>
      <c r="AY857" s="150" t="s">
        <v>258</v>
      </c>
    </row>
    <row r="858" spans="2:65" s="12" customFormat="1">
      <c r="B858" s="148"/>
      <c r="D858" s="149" t="s">
        <v>266</v>
      </c>
      <c r="E858" s="150" t="s">
        <v>1</v>
      </c>
      <c r="F858" s="151" t="s">
        <v>1402</v>
      </c>
      <c r="H858" s="152">
        <v>4</v>
      </c>
      <c r="I858" s="153"/>
      <c r="L858" s="148"/>
      <c r="M858" s="154"/>
      <c r="T858" s="155"/>
      <c r="AT858" s="150" t="s">
        <v>266</v>
      </c>
      <c r="AU858" s="150" t="s">
        <v>85</v>
      </c>
      <c r="AV858" s="12" t="s">
        <v>85</v>
      </c>
      <c r="AW858" s="12" t="s">
        <v>33</v>
      </c>
      <c r="AX858" s="12" t="s">
        <v>77</v>
      </c>
      <c r="AY858" s="150" t="s">
        <v>258</v>
      </c>
    </row>
    <row r="859" spans="2:65" s="12" customFormat="1">
      <c r="B859" s="148"/>
      <c r="D859" s="149" t="s">
        <v>266</v>
      </c>
      <c r="E859" s="150" t="s">
        <v>1</v>
      </c>
      <c r="F859" s="151" t="s">
        <v>1403</v>
      </c>
      <c r="H859" s="152">
        <v>3</v>
      </c>
      <c r="I859" s="153"/>
      <c r="L859" s="148"/>
      <c r="M859" s="154"/>
      <c r="T859" s="155"/>
      <c r="AT859" s="150" t="s">
        <v>266</v>
      </c>
      <c r="AU859" s="150" t="s">
        <v>85</v>
      </c>
      <c r="AV859" s="12" t="s">
        <v>85</v>
      </c>
      <c r="AW859" s="12" t="s">
        <v>33</v>
      </c>
      <c r="AX859" s="12" t="s">
        <v>77</v>
      </c>
      <c r="AY859" s="150" t="s">
        <v>258</v>
      </c>
    </row>
    <row r="860" spans="2:65" s="13" customFormat="1">
      <c r="B860" s="156"/>
      <c r="D860" s="149" t="s">
        <v>266</v>
      </c>
      <c r="E860" s="157" t="s">
        <v>1</v>
      </c>
      <c r="F860" s="158" t="s">
        <v>272</v>
      </c>
      <c r="H860" s="159">
        <v>13</v>
      </c>
      <c r="I860" s="160"/>
      <c r="L860" s="156"/>
      <c r="M860" s="161"/>
      <c r="T860" s="162"/>
      <c r="AT860" s="157" t="s">
        <v>266</v>
      </c>
      <c r="AU860" s="157" t="s">
        <v>85</v>
      </c>
      <c r="AV860" s="13" t="s">
        <v>88</v>
      </c>
      <c r="AW860" s="13" t="s">
        <v>33</v>
      </c>
      <c r="AX860" s="13" t="s">
        <v>8</v>
      </c>
      <c r="AY860" s="157" t="s">
        <v>258</v>
      </c>
    </row>
    <row r="861" spans="2:65" s="1" customFormat="1" ht="16.5" customHeight="1">
      <c r="B861" s="134"/>
      <c r="C861" s="135" t="s">
        <v>1404</v>
      </c>
      <c r="D861" s="135" t="s">
        <v>260</v>
      </c>
      <c r="E861" s="136" t="s">
        <v>1405</v>
      </c>
      <c r="F861" s="137" t="s">
        <v>1406</v>
      </c>
      <c r="G861" s="138" t="s">
        <v>343</v>
      </c>
      <c r="H861" s="139">
        <v>2.46</v>
      </c>
      <c r="I861" s="140"/>
      <c r="J861" s="141">
        <f>ROUND(I861*H861,0)</f>
        <v>0</v>
      </c>
      <c r="K861" s="137" t="s">
        <v>264</v>
      </c>
      <c r="L861" s="32"/>
      <c r="M861" s="142" t="s">
        <v>1</v>
      </c>
      <c r="N861" s="143" t="s">
        <v>42</v>
      </c>
      <c r="P861" s="144">
        <f>O861*H861</f>
        <v>0</v>
      </c>
      <c r="Q861" s="144">
        <v>0</v>
      </c>
      <c r="R861" s="144">
        <f>Q861*H861</f>
        <v>0</v>
      </c>
      <c r="S861" s="144">
        <v>5.8399999999999997E-3</v>
      </c>
      <c r="T861" s="145">
        <f>S861*H861</f>
        <v>1.43664E-2</v>
      </c>
      <c r="AR861" s="146" t="s">
        <v>340</v>
      </c>
      <c r="AT861" s="146" t="s">
        <v>260</v>
      </c>
      <c r="AU861" s="146" t="s">
        <v>85</v>
      </c>
      <c r="AY861" s="17" t="s">
        <v>258</v>
      </c>
      <c r="BE861" s="147">
        <f>IF(N861="základní",J861,0)</f>
        <v>0</v>
      </c>
      <c r="BF861" s="147">
        <f>IF(N861="snížená",J861,0)</f>
        <v>0</v>
      </c>
      <c r="BG861" s="147">
        <f>IF(N861="zákl. přenesená",J861,0)</f>
        <v>0</v>
      </c>
      <c r="BH861" s="147">
        <f>IF(N861="sníž. přenesená",J861,0)</f>
        <v>0</v>
      </c>
      <c r="BI861" s="147">
        <f>IF(N861="nulová",J861,0)</f>
        <v>0</v>
      </c>
      <c r="BJ861" s="17" t="s">
        <v>8</v>
      </c>
      <c r="BK861" s="147">
        <f>ROUND(I861*H861,0)</f>
        <v>0</v>
      </c>
      <c r="BL861" s="17" t="s">
        <v>340</v>
      </c>
      <c r="BM861" s="146" t="s">
        <v>1407</v>
      </c>
    </row>
    <row r="862" spans="2:65" s="12" customFormat="1">
      <c r="B862" s="148"/>
      <c r="D862" s="149" t="s">
        <v>266</v>
      </c>
      <c r="E862" s="150" t="s">
        <v>1</v>
      </c>
      <c r="F862" s="151" t="s">
        <v>1408</v>
      </c>
      <c r="H862" s="152">
        <v>2.46</v>
      </c>
      <c r="I862" s="153"/>
      <c r="L862" s="148"/>
      <c r="M862" s="154"/>
      <c r="T862" s="155"/>
      <c r="AT862" s="150" t="s">
        <v>266</v>
      </c>
      <c r="AU862" s="150" t="s">
        <v>85</v>
      </c>
      <c r="AV862" s="12" t="s">
        <v>85</v>
      </c>
      <c r="AW862" s="12" t="s">
        <v>33</v>
      </c>
      <c r="AX862" s="12" t="s">
        <v>8</v>
      </c>
      <c r="AY862" s="150" t="s">
        <v>258</v>
      </c>
    </row>
    <row r="863" spans="2:65" s="1" customFormat="1" ht="16.5" customHeight="1">
      <c r="B863" s="134"/>
      <c r="C863" s="135" t="s">
        <v>1409</v>
      </c>
      <c r="D863" s="135" t="s">
        <v>260</v>
      </c>
      <c r="E863" s="136" t="s">
        <v>1410</v>
      </c>
      <c r="F863" s="137" t="s">
        <v>1411</v>
      </c>
      <c r="G863" s="138" t="s">
        <v>420</v>
      </c>
      <c r="H863" s="139">
        <v>21.83</v>
      </c>
      <c r="I863" s="140"/>
      <c r="J863" s="141">
        <f>ROUND(I863*H863,0)</f>
        <v>0</v>
      </c>
      <c r="K863" s="137" t="s">
        <v>264</v>
      </c>
      <c r="L863" s="32"/>
      <c r="M863" s="142" t="s">
        <v>1</v>
      </c>
      <c r="N863" s="143" t="s">
        <v>42</v>
      </c>
      <c r="P863" s="144">
        <f>O863*H863</f>
        <v>0</v>
      </c>
      <c r="Q863" s="144">
        <v>0</v>
      </c>
      <c r="R863" s="144">
        <f>Q863*H863</f>
        <v>0</v>
      </c>
      <c r="S863" s="144">
        <v>2.5999999999999999E-3</v>
      </c>
      <c r="T863" s="145">
        <f>S863*H863</f>
        <v>5.6757999999999996E-2</v>
      </c>
      <c r="AR863" s="146" t="s">
        <v>340</v>
      </c>
      <c r="AT863" s="146" t="s">
        <v>260</v>
      </c>
      <c r="AU863" s="146" t="s">
        <v>85</v>
      </c>
      <c r="AY863" s="17" t="s">
        <v>258</v>
      </c>
      <c r="BE863" s="147">
        <f>IF(N863="základní",J863,0)</f>
        <v>0</v>
      </c>
      <c r="BF863" s="147">
        <f>IF(N863="snížená",J863,0)</f>
        <v>0</v>
      </c>
      <c r="BG863" s="147">
        <f>IF(N863="zákl. přenesená",J863,0)</f>
        <v>0</v>
      </c>
      <c r="BH863" s="147">
        <f>IF(N863="sníž. přenesená",J863,0)</f>
        <v>0</v>
      </c>
      <c r="BI863" s="147">
        <f>IF(N863="nulová",J863,0)</f>
        <v>0</v>
      </c>
      <c r="BJ863" s="17" t="s">
        <v>8</v>
      </c>
      <c r="BK863" s="147">
        <f>ROUND(I863*H863,0)</f>
        <v>0</v>
      </c>
      <c r="BL863" s="17" t="s">
        <v>340</v>
      </c>
      <c r="BM863" s="146" t="s">
        <v>1412</v>
      </c>
    </row>
    <row r="864" spans="2:65" s="12" customFormat="1">
      <c r="B864" s="148"/>
      <c r="D864" s="149" t="s">
        <v>266</v>
      </c>
      <c r="E864" s="150" t="s">
        <v>1</v>
      </c>
      <c r="F864" s="151" t="s">
        <v>1413</v>
      </c>
      <c r="H864" s="152">
        <v>21.83</v>
      </c>
      <c r="I864" s="153"/>
      <c r="L864" s="148"/>
      <c r="M864" s="154"/>
      <c r="T864" s="155"/>
      <c r="AT864" s="150" t="s">
        <v>266</v>
      </c>
      <c r="AU864" s="150" t="s">
        <v>85</v>
      </c>
      <c r="AV864" s="12" t="s">
        <v>85</v>
      </c>
      <c r="AW864" s="12" t="s">
        <v>33</v>
      </c>
      <c r="AX864" s="12" t="s">
        <v>8</v>
      </c>
      <c r="AY864" s="150" t="s">
        <v>258</v>
      </c>
    </row>
    <row r="865" spans="2:65" s="1" customFormat="1" ht="16.5" customHeight="1">
      <c r="B865" s="134"/>
      <c r="C865" s="135" t="s">
        <v>1414</v>
      </c>
      <c r="D865" s="135" t="s">
        <v>260</v>
      </c>
      <c r="E865" s="136" t="s">
        <v>1415</v>
      </c>
      <c r="F865" s="137" t="s">
        <v>1416</v>
      </c>
      <c r="G865" s="138" t="s">
        <v>420</v>
      </c>
      <c r="H865" s="139">
        <v>21.83</v>
      </c>
      <c r="I865" s="140"/>
      <c r="J865" s="141">
        <f>ROUND(I865*H865,0)</f>
        <v>0</v>
      </c>
      <c r="K865" s="137" t="s">
        <v>264</v>
      </c>
      <c r="L865" s="32"/>
      <c r="M865" s="142" t="s">
        <v>1</v>
      </c>
      <c r="N865" s="143" t="s">
        <v>42</v>
      </c>
      <c r="P865" s="144">
        <f>O865*H865</f>
        <v>0</v>
      </c>
      <c r="Q865" s="144">
        <v>0</v>
      </c>
      <c r="R865" s="144">
        <f>Q865*H865</f>
        <v>0</v>
      </c>
      <c r="S865" s="144">
        <v>6.0499999999999998E-3</v>
      </c>
      <c r="T865" s="145">
        <f>S865*H865</f>
        <v>0.13207149999999998</v>
      </c>
      <c r="AR865" s="146" t="s">
        <v>340</v>
      </c>
      <c r="AT865" s="146" t="s">
        <v>260</v>
      </c>
      <c r="AU865" s="146" t="s">
        <v>85</v>
      </c>
      <c r="AY865" s="17" t="s">
        <v>258</v>
      </c>
      <c r="BE865" s="147">
        <f>IF(N865="základní",J865,0)</f>
        <v>0</v>
      </c>
      <c r="BF865" s="147">
        <f>IF(N865="snížená",J865,0)</f>
        <v>0</v>
      </c>
      <c r="BG865" s="147">
        <f>IF(N865="zákl. přenesená",J865,0)</f>
        <v>0</v>
      </c>
      <c r="BH865" s="147">
        <f>IF(N865="sníž. přenesená",J865,0)</f>
        <v>0</v>
      </c>
      <c r="BI865" s="147">
        <f>IF(N865="nulová",J865,0)</f>
        <v>0</v>
      </c>
      <c r="BJ865" s="17" t="s">
        <v>8</v>
      </c>
      <c r="BK865" s="147">
        <f>ROUND(I865*H865,0)</f>
        <v>0</v>
      </c>
      <c r="BL865" s="17" t="s">
        <v>340</v>
      </c>
      <c r="BM865" s="146" t="s">
        <v>1417</v>
      </c>
    </row>
    <row r="866" spans="2:65" s="12" customFormat="1">
      <c r="B866" s="148"/>
      <c r="D866" s="149" t="s">
        <v>266</v>
      </c>
      <c r="E866" s="150" t="s">
        <v>1</v>
      </c>
      <c r="F866" s="151" t="s">
        <v>1418</v>
      </c>
      <c r="H866" s="152">
        <v>21.83</v>
      </c>
      <c r="I866" s="153"/>
      <c r="L866" s="148"/>
      <c r="M866" s="154"/>
      <c r="T866" s="155"/>
      <c r="AT866" s="150" t="s">
        <v>266</v>
      </c>
      <c r="AU866" s="150" t="s">
        <v>85</v>
      </c>
      <c r="AV866" s="12" t="s">
        <v>85</v>
      </c>
      <c r="AW866" s="12" t="s">
        <v>33</v>
      </c>
      <c r="AX866" s="12" t="s">
        <v>8</v>
      </c>
      <c r="AY866" s="150" t="s">
        <v>258</v>
      </c>
    </row>
    <row r="867" spans="2:65" s="1" customFormat="1" ht="16.5" customHeight="1">
      <c r="B867" s="134"/>
      <c r="C867" s="135" t="s">
        <v>1419</v>
      </c>
      <c r="D867" s="135" t="s">
        <v>260</v>
      </c>
      <c r="E867" s="136" t="s">
        <v>1420</v>
      </c>
      <c r="F867" s="137" t="s">
        <v>1421</v>
      </c>
      <c r="G867" s="138" t="s">
        <v>420</v>
      </c>
      <c r="H867" s="139">
        <v>32</v>
      </c>
      <c r="I867" s="140"/>
      <c r="J867" s="141">
        <f>ROUND(I867*H867,0)</f>
        <v>0</v>
      </c>
      <c r="K867" s="137" t="s">
        <v>264</v>
      </c>
      <c r="L867" s="32"/>
      <c r="M867" s="142" t="s">
        <v>1</v>
      </c>
      <c r="N867" s="143" t="s">
        <v>42</v>
      </c>
      <c r="P867" s="144">
        <f>O867*H867</f>
        <v>0</v>
      </c>
      <c r="Q867" s="144">
        <v>0</v>
      </c>
      <c r="R867" s="144">
        <f>Q867*H867</f>
        <v>0</v>
      </c>
      <c r="S867" s="144">
        <v>3.9399999999999999E-3</v>
      </c>
      <c r="T867" s="145">
        <f>S867*H867</f>
        <v>0.12608</v>
      </c>
      <c r="AR867" s="146" t="s">
        <v>340</v>
      </c>
      <c r="AT867" s="146" t="s">
        <v>260</v>
      </c>
      <c r="AU867" s="146" t="s">
        <v>85</v>
      </c>
      <c r="AY867" s="17" t="s">
        <v>258</v>
      </c>
      <c r="BE867" s="147">
        <f>IF(N867="základní",J867,0)</f>
        <v>0</v>
      </c>
      <c r="BF867" s="147">
        <f>IF(N867="snížená",J867,0)</f>
        <v>0</v>
      </c>
      <c r="BG867" s="147">
        <f>IF(N867="zákl. přenesená",J867,0)</f>
        <v>0</v>
      </c>
      <c r="BH867" s="147">
        <f>IF(N867="sníž. přenesená",J867,0)</f>
        <v>0</v>
      </c>
      <c r="BI867" s="147">
        <f>IF(N867="nulová",J867,0)</f>
        <v>0</v>
      </c>
      <c r="BJ867" s="17" t="s">
        <v>8</v>
      </c>
      <c r="BK867" s="147">
        <f>ROUND(I867*H867,0)</f>
        <v>0</v>
      </c>
      <c r="BL867" s="17" t="s">
        <v>340</v>
      </c>
      <c r="BM867" s="146" t="s">
        <v>1422</v>
      </c>
    </row>
    <row r="868" spans="2:65" s="12" customFormat="1">
      <c r="B868" s="148"/>
      <c r="D868" s="149" t="s">
        <v>266</v>
      </c>
      <c r="E868" s="150" t="s">
        <v>1</v>
      </c>
      <c r="F868" s="151" t="s">
        <v>1423</v>
      </c>
      <c r="H868" s="152">
        <v>17</v>
      </c>
      <c r="I868" s="153"/>
      <c r="L868" s="148"/>
      <c r="M868" s="154"/>
      <c r="T868" s="155"/>
      <c r="AT868" s="150" t="s">
        <v>266</v>
      </c>
      <c r="AU868" s="150" t="s">
        <v>85</v>
      </c>
      <c r="AV868" s="12" t="s">
        <v>85</v>
      </c>
      <c r="AW868" s="12" t="s">
        <v>33</v>
      </c>
      <c r="AX868" s="12" t="s">
        <v>77</v>
      </c>
      <c r="AY868" s="150" t="s">
        <v>258</v>
      </c>
    </row>
    <row r="869" spans="2:65" s="12" customFormat="1">
      <c r="B869" s="148"/>
      <c r="D869" s="149" t="s">
        <v>266</v>
      </c>
      <c r="E869" s="150" t="s">
        <v>1</v>
      </c>
      <c r="F869" s="151" t="s">
        <v>1424</v>
      </c>
      <c r="H869" s="152">
        <v>15</v>
      </c>
      <c r="I869" s="153"/>
      <c r="L869" s="148"/>
      <c r="M869" s="154"/>
      <c r="T869" s="155"/>
      <c r="AT869" s="150" t="s">
        <v>266</v>
      </c>
      <c r="AU869" s="150" t="s">
        <v>85</v>
      </c>
      <c r="AV869" s="12" t="s">
        <v>85</v>
      </c>
      <c r="AW869" s="12" t="s">
        <v>33</v>
      </c>
      <c r="AX869" s="12" t="s">
        <v>77</v>
      </c>
      <c r="AY869" s="150" t="s">
        <v>258</v>
      </c>
    </row>
    <row r="870" spans="2:65" s="13" customFormat="1">
      <c r="B870" s="156"/>
      <c r="D870" s="149" t="s">
        <v>266</v>
      </c>
      <c r="E870" s="157" t="s">
        <v>1</v>
      </c>
      <c r="F870" s="158" t="s">
        <v>272</v>
      </c>
      <c r="H870" s="159">
        <v>32</v>
      </c>
      <c r="I870" s="160"/>
      <c r="L870" s="156"/>
      <c r="M870" s="161"/>
      <c r="T870" s="162"/>
      <c r="AT870" s="157" t="s">
        <v>266</v>
      </c>
      <c r="AU870" s="157" t="s">
        <v>85</v>
      </c>
      <c r="AV870" s="13" t="s">
        <v>88</v>
      </c>
      <c r="AW870" s="13" t="s">
        <v>33</v>
      </c>
      <c r="AX870" s="13" t="s">
        <v>8</v>
      </c>
      <c r="AY870" s="157" t="s">
        <v>258</v>
      </c>
    </row>
    <row r="871" spans="2:65" s="1" customFormat="1" ht="16.5" customHeight="1">
      <c r="B871" s="134"/>
      <c r="C871" s="135" t="s">
        <v>1425</v>
      </c>
      <c r="D871" s="135" t="s">
        <v>260</v>
      </c>
      <c r="E871" s="136" t="s">
        <v>1426</v>
      </c>
      <c r="F871" s="137" t="s">
        <v>1427</v>
      </c>
      <c r="G871" s="138" t="s">
        <v>420</v>
      </c>
      <c r="H871" s="139">
        <v>63</v>
      </c>
      <c r="I871" s="140"/>
      <c r="J871" s="141">
        <f>ROUND(I871*H871,0)</f>
        <v>0</v>
      </c>
      <c r="K871" s="137" t="s">
        <v>264</v>
      </c>
      <c r="L871" s="32"/>
      <c r="M871" s="142" t="s">
        <v>1</v>
      </c>
      <c r="N871" s="143" t="s">
        <v>42</v>
      </c>
      <c r="P871" s="144">
        <f>O871*H871</f>
        <v>0</v>
      </c>
      <c r="Q871" s="144">
        <v>6.0625000000000002E-4</v>
      </c>
      <c r="R871" s="144">
        <f>Q871*H871</f>
        <v>3.8193749999999999E-2</v>
      </c>
      <c r="S871" s="144">
        <v>0</v>
      </c>
      <c r="T871" s="145">
        <f>S871*H871</f>
        <v>0</v>
      </c>
      <c r="AR871" s="146" t="s">
        <v>340</v>
      </c>
      <c r="AT871" s="146" t="s">
        <v>260</v>
      </c>
      <c r="AU871" s="146" t="s">
        <v>85</v>
      </c>
      <c r="AY871" s="17" t="s">
        <v>258</v>
      </c>
      <c r="BE871" s="147">
        <f>IF(N871="základní",J871,0)</f>
        <v>0</v>
      </c>
      <c r="BF871" s="147">
        <f>IF(N871="snížená",J871,0)</f>
        <v>0</v>
      </c>
      <c r="BG871" s="147">
        <f>IF(N871="zákl. přenesená",J871,0)</f>
        <v>0</v>
      </c>
      <c r="BH871" s="147">
        <f>IF(N871="sníž. přenesená",J871,0)</f>
        <v>0</v>
      </c>
      <c r="BI871" s="147">
        <f>IF(N871="nulová",J871,0)</f>
        <v>0</v>
      </c>
      <c r="BJ871" s="17" t="s">
        <v>8</v>
      </c>
      <c r="BK871" s="147">
        <f>ROUND(I871*H871,0)</f>
        <v>0</v>
      </c>
      <c r="BL871" s="17" t="s">
        <v>340</v>
      </c>
      <c r="BM871" s="146" t="s">
        <v>1428</v>
      </c>
    </row>
    <row r="872" spans="2:65" s="12" customFormat="1">
      <c r="B872" s="148"/>
      <c r="D872" s="149" t="s">
        <v>266</v>
      </c>
      <c r="E872" s="150" t="s">
        <v>1</v>
      </c>
      <c r="F872" s="151" t="s">
        <v>1413</v>
      </c>
      <c r="H872" s="152">
        <v>21.83</v>
      </c>
      <c r="I872" s="153"/>
      <c r="L872" s="148"/>
      <c r="M872" s="154"/>
      <c r="T872" s="155"/>
      <c r="AT872" s="150" t="s">
        <v>266</v>
      </c>
      <c r="AU872" s="150" t="s">
        <v>85</v>
      </c>
      <c r="AV872" s="12" t="s">
        <v>85</v>
      </c>
      <c r="AW872" s="12" t="s">
        <v>33</v>
      </c>
      <c r="AX872" s="12" t="s">
        <v>77</v>
      </c>
      <c r="AY872" s="150" t="s">
        <v>258</v>
      </c>
    </row>
    <row r="873" spans="2:65" s="12" customFormat="1">
      <c r="B873" s="148"/>
      <c r="D873" s="149" t="s">
        <v>266</v>
      </c>
      <c r="E873" s="150" t="s">
        <v>1</v>
      </c>
      <c r="F873" s="151" t="s">
        <v>1429</v>
      </c>
      <c r="H873" s="152">
        <v>0.17</v>
      </c>
      <c r="I873" s="153"/>
      <c r="L873" s="148"/>
      <c r="M873" s="154"/>
      <c r="T873" s="155"/>
      <c r="AT873" s="150" t="s">
        <v>266</v>
      </c>
      <c r="AU873" s="150" t="s">
        <v>85</v>
      </c>
      <c r="AV873" s="12" t="s">
        <v>85</v>
      </c>
      <c r="AW873" s="12" t="s">
        <v>33</v>
      </c>
      <c r="AX873" s="12" t="s">
        <v>77</v>
      </c>
      <c r="AY873" s="150" t="s">
        <v>258</v>
      </c>
    </row>
    <row r="874" spans="2:65" s="13" customFormat="1">
      <c r="B874" s="156"/>
      <c r="D874" s="149" t="s">
        <v>266</v>
      </c>
      <c r="E874" s="157" t="s">
        <v>1</v>
      </c>
      <c r="F874" s="158" t="s">
        <v>1430</v>
      </c>
      <c r="H874" s="159">
        <v>22</v>
      </c>
      <c r="I874" s="160"/>
      <c r="L874" s="156"/>
      <c r="M874" s="161"/>
      <c r="T874" s="162"/>
      <c r="AT874" s="157" t="s">
        <v>266</v>
      </c>
      <c r="AU874" s="157" t="s">
        <v>85</v>
      </c>
      <c r="AV874" s="13" t="s">
        <v>88</v>
      </c>
      <c r="AW874" s="13" t="s">
        <v>33</v>
      </c>
      <c r="AX874" s="13" t="s">
        <v>77</v>
      </c>
      <c r="AY874" s="157" t="s">
        <v>258</v>
      </c>
    </row>
    <row r="875" spans="2:65" s="12" customFormat="1">
      <c r="B875" s="148"/>
      <c r="D875" s="149" t="s">
        <v>266</v>
      </c>
      <c r="E875" s="150" t="s">
        <v>1</v>
      </c>
      <c r="F875" s="151" t="s">
        <v>1431</v>
      </c>
      <c r="H875" s="152">
        <v>15.05</v>
      </c>
      <c r="I875" s="153"/>
      <c r="L875" s="148"/>
      <c r="M875" s="154"/>
      <c r="T875" s="155"/>
      <c r="AT875" s="150" t="s">
        <v>266</v>
      </c>
      <c r="AU875" s="150" t="s">
        <v>85</v>
      </c>
      <c r="AV875" s="12" t="s">
        <v>85</v>
      </c>
      <c r="AW875" s="12" t="s">
        <v>33</v>
      </c>
      <c r="AX875" s="12" t="s">
        <v>77</v>
      </c>
      <c r="AY875" s="150" t="s">
        <v>258</v>
      </c>
    </row>
    <row r="876" spans="2:65" s="12" customFormat="1">
      <c r="B876" s="148"/>
      <c r="D876" s="149" t="s">
        <v>266</v>
      </c>
      <c r="E876" s="150" t="s">
        <v>1</v>
      </c>
      <c r="F876" s="151" t="s">
        <v>1432</v>
      </c>
      <c r="H876" s="152">
        <v>6.3</v>
      </c>
      <c r="I876" s="153"/>
      <c r="L876" s="148"/>
      <c r="M876" s="154"/>
      <c r="T876" s="155"/>
      <c r="AT876" s="150" t="s">
        <v>266</v>
      </c>
      <c r="AU876" s="150" t="s">
        <v>85</v>
      </c>
      <c r="AV876" s="12" t="s">
        <v>85</v>
      </c>
      <c r="AW876" s="12" t="s">
        <v>33</v>
      </c>
      <c r="AX876" s="12" t="s">
        <v>77</v>
      </c>
      <c r="AY876" s="150" t="s">
        <v>258</v>
      </c>
    </row>
    <row r="877" spans="2:65" s="12" customFormat="1">
      <c r="B877" s="148"/>
      <c r="D877" s="149" t="s">
        <v>266</v>
      </c>
      <c r="E877" s="150" t="s">
        <v>1</v>
      </c>
      <c r="F877" s="151" t="s">
        <v>1433</v>
      </c>
      <c r="H877" s="152">
        <v>19.18</v>
      </c>
      <c r="I877" s="153"/>
      <c r="L877" s="148"/>
      <c r="M877" s="154"/>
      <c r="T877" s="155"/>
      <c r="AT877" s="150" t="s">
        <v>266</v>
      </c>
      <c r="AU877" s="150" t="s">
        <v>85</v>
      </c>
      <c r="AV877" s="12" t="s">
        <v>85</v>
      </c>
      <c r="AW877" s="12" t="s">
        <v>33</v>
      </c>
      <c r="AX877" s="12" t="s">
        <v>77</v>
      </c>
      <c r="AY877" s="150" t="s">
        <v>258</v>
      </c>
    </row>
    <row r="878" spans="2:65" s="12" customFormat="1">
      <c r="B878" s="148"/>
      <c r="D878" s="149" t="s">
        <v>266</v>
      </c>
      <c r="E878" s="150" t="s">
        <v>1</v>
      </c>
      <c r="F878" s="151" t="s">
        <v>1434</v>
      </c>
      <c r="H878" s="152">
        <v>0.47</v>
      </c>
      <c r="I878" s="153"/>
      <c r="L878" s="148"/>
      <c r="M878" s="154"/>
      <c r="T878" s="155"/>
      <c r="AT878" s="150" t="s">
        <v>266</v>
      </c>
      <c r="AU878" s="150" t="s">
        <v>85</v>
      </c>
      <c r="AV878" s="12" t="s">
        <v>85</v>
      </c>
      <c r="AW878" s="12" t="s">
        <v>33</v>
      </c>
      <c r="AX878" s="12" t="s">
        <v>77</v>
      </c>
      <c r="AY878" s="150" t="s">
        <v>258</v>
      </c>
    </row>
    <row r="879" spans="2:65" s="13" customFormat="1">
      <c r="B879" s="156"/>
      <c r="D879" s="149" t="s">
        <v>266</v>
      </c>
      <c r="E879" s="157" t="s">
        <v>1</v>
      </c>
      <c r="F879" s="158" t="s">
        <v>1435</v>
      </c>
      <c r="H879" s="159">
        <v>41</v>
      </c>
      <c r="I879" s="160"/>
      <c r="L879" s="156"/>
      <c r="M879" s="161"/>
      <c r="T879" s="162"/>
      <c r="AT879" s="157" t="s">
        <v>266</v>
      </c>
      <c r="AU879" s="157" t="s">
        <v>85</v>
      </c>
      <c r="AV879" s="13" t="s">
        <v>88</v>
      </c>
      <c r="AW879" s="13" t="s">
        <v>33</v>
      </c>
      <c r="AX879" s="13" t="s">
        <v>77</v>
      </c>
      <c r="AY879" s="157" t="s">
        <v>258</v>
      </c>
    </row>
    <row r="880" spans="2:65" s="14" customFormat="1">
      <c r="B880" s="163"/>
      <c r="D880" s="149" t="s">
        <v>266</v>
      </c>
      <c r="E880" s="164" t="s">
        <v>1</v>
      </c>
      <c r="F880" s="165" t="s">
        <v>364</v>
      </c>
      <c r="H880" s="166">
        <v>63</v>
      </c>
      <c r="I880" s="167"/>
      <c r="L880" s="163"/>
      <c r="M880" s="168"/>
      <c r="T880" s="169"/>
      <c r="AT880" s="164" t="s">
        <v>266</v>
      </c>
      <c r="AU880" s="164" t="s">
        <v>85</v>
      </c>
      <c r="AV880" s="14" t="s">
        <v>91</v>
      </c>
      <c r="AW880" s="14" t="s">
        <v>33</v>
      </c>
      <c r="AX880" s="14" t="s">
        <v>8</v>
      </c>
      <c r="AY880" s="164" t="s">
        <v>258</v>
      </c>
    </row>
    <row r="881" spans="2:65" s="1" customFormat="1" ht="16.5" customHeight="1">
      <c r="B881" s="134"/>
      <c r="C881" s="135" t="s">
        <v>1436</v>
      </c>
      <c r="D881" s="135" t="s">
        <v>260</v>
      </c>
      <c r="E881" s="136" t="s">
        <v>1437</v>
      </c>
      <c r="F881" s="137" t="s">
        <v>1438</v>
      </c>
      <c r="G881" s="138" t="s">
        <v>420</v>
      </c>
      <c r="H881" s="139">
        <v>44</v>
      </c>
      <c r="I881" s="140"/>
      <c r="J881" s="141">
        <f>ROUND(I881*H881,0)</f>
        <v>0</v>
      </c>
      <c r="K881" s="137" t="s">
        <v>264</v>
      </c>
      <c r="L881" s="32"/>
      <c r="M881" s="142" t="s">
        <v>1</v>
      </c>
      <c r="N881" s="143" t="s">
        <v>42</v>
      </c>
      <c r="P881" s="144">
        <f>O881*H881</f>
        <v>0</v>
      </c>
      <c r="Q881" s="144">
        <v>9.3400000000000004E-4</v>
      </c>
      <c r="R881" s="144">
        <f>Q881*H881</f>
        <v>4.1096000000000001E-2</v>
      </c>
      <c r="S881" s="144">
        <v>0</v>
      </c>
      <c r="T881" s="145">
        <f>S881*H881</f>
        <v>0</v>
      </c>
      <c r="AR881" s="146" t="s">
        <v>340</v>
      </c>
      <c r="AT881" s="146" t="s">
        <v>260</v>
      </c>
      <c r="AU881" s="146" t="s">
        <v>85</v>
      </c>
      <c r="AY881" s="17" t="s">
        <v>258</v>
      </c>
      <c r="BE881" s="147">
        <f>IF(N881="základní",J881,0)</f>
        <v>0</v>
      </c>
      <c r="BF881" s="147">
        <f>IF(N881="snížená",J881,0)</f>
        <v>0</v>
      </c>
      <c r="BG881" s="147">
        <f>IF(N881="zákl. přenesená",J881,0)</f>
        <v>0</v>
      </c>
      <c r="BH881" s="147">
        <f>IF(N881="sníž. přenesená",J881,0)</f>
        <v>0</v>
      </c>
      <c r="BI881" s="147">
        <f>IF(N881="nulová",J881,0)</f>
        <v>0</v>
      </c>
      <c r="BJ881" s="17" t="s">
        <v>8</v>
      </c>
      <c r="BK881" s="147">
        <f>ROUND(I881*H881,0)</f>
        <v>0</v>
      </c>
      <c r="BL881" s="17" t="s">
        <v>340</v>
      </c>
      <c r="BM881" s="146" t="s">
        <v>1439</v>
      </c>
    </row>
    <row r="882" spans="2:65" s="12" customFormat="1">
      <c r="B882" s="148"/>
      <c r="D882" s="149" t="s">
        <v>266</v>
      </c>
      <c r="E882" s="150" t="s">
        <v>1</v>
      </c>
      <c r="F882" s="151" t="s">
        <v>1413</v>
      </c>
      <c r="H882" s="152">
        <v>21.83</v>
      </c>
      <c r="I882" s="153"/>
      <c r="L882" s="148"/>
      <c r="M882" s="154"/>
      <c r="T882" s="155"/>
      <c r="AT882" s="150" t="s">
        <v>266</v>
      </c>
      <c r="AU882" s="150" t="s">
        <v>85</v>
      </c>
      <c r="AV882" s="12" t="s">
        <v>85</v>
      </c>
      <c r="AW882" s="12" t="s">
        <v>33</v>
      </c>
      <c r="AX882" s="12" t="s">
        <v>77</v>
      </c>
      <c r="AY882" s="150" t="s">
        <v>258</v>
      </c>
    </row>
    <row r="883" spans="2:65" s="12" customFormat="1">
      <c r="B883" s="148"/>
      <c r="D883" s="149" t="s">
        <v>266</v>
      </c>
      <c r="E883" s="150" t="s">
        <v>1</v>
      </c>
      <c r="F883" s="151" t="s">
        <v>1418</v>
      </c>
      <c r="H883" s="152">
        <v>21.83</v>
      </c>
      <c r="I883" s="153"/>
      <c r="L883" s="148"/>
      <c r="M883" s="154"/>
      <c r="T883" s="155"/>
      <c r="AT883" s="150" t="s">
        <v>266</v>
      </c>
      <c r="AU883" s="150" t="s">
        <v>85</v>
      </c>
      <c r="AV883" s="12" t="s">
        <v>85</v>
      </c>
      <c r="AW883" s="12" t="s">
        <v>33</v>
      </c>
      <c r="AX883" s="12" t="s">
        <v>77</v>
      </c>
      <c r="AY883" s="150" t="s">
        <v>258</v>
      </c>
    </row>
    <row r="884" spans="2:65" s="12" customFormat="1">
      <c r="B884" s="148"/>
      <c r="D884" s="149" t="s">
        <v>266</v>
      </c>
      <c r="E884" s="150" t="s">
        <v>1</v>
      </c>
      <c r="F884" s="151" t="s">
        <v>1440</v>
      </c>
      <c r="H884" s="152">
        <v>0.34</v>
      </c>
      <c r="I884" s="153"/>
      <c r="L884" s="148"/>
      <c r="M884" s="154"/>
      <c r="T884" s="155"/>
      <c r="AT884" s="150" t="s">
        <v>266</v>
      </c>
      <c r="AU884" s="150" t="s">
        <v>85</v>
      </c>
      <c r="AV884" s="12" t="s">
        <v>85</v>
      </c>
      <c r="AW884" s="12" t="s">
        <v>33</v>
      </c>
      <c r="AX884" s="12" t="s">
        <v>77</v>
      </c>
      <c r="AY884" s="150" t="s">
        <v>258</v>
      </c>
    </row>
    <row r="885" spans="2:65" s="13" customFormat="1">
      <c r="B885" s="156"/>
      <c r="D885" s="149" t="s">
        <v>266</v>
      </c>
      <c r="E885" s="157" t="s">
        <v>1</v>
      </c>
      <c r="F885" s="158" t="s">
        <v>1441</v>
      </c>
      <c r="H885" s="159">
        <v>44</v>
      </c>
      <c r="I885" s="160"/>
      <c r="L885" s="156"/>
      <c r="M885" s="161"/>
      <c r="T885" s="162"/>
      <c r="AT885" s="157" t="s">
        <v>266</v>
      </c>
      <c r="AU885" s="157" t="s">
        <v>85</v>
      </c>
      <c r="AV885" s="13" t="s">
        <v>88</v>
      </c>
      <c r="AW885" s="13" t="s">
        <v>33</v>
      </c>
      <c r="AX885" s="13" t="s">
        <v>8</v>
      </c>
      <c r="AY885" s="157" t="s">
        <v>258</v>
      </c>
    </row>
    <row r="886" spans="2:65" s="1" customFormat="1" ht="24.2" customHeight="1">
      <c r="B886" s="134"/>
      <c r="C886" s="135" t="s">
        <v>1442</v>
      </c>
      <c r="D886" s="135" t="s">
        <v>260</v>
      </c>
      <c r="E886" s="136" t="s">
        <v>1443</v>
      </c>
      <c r="F886" s="137" t="s">
        <v>1444</v>
      </c>
      <c r="G886" s="138" t="s">
        <v>420</v>
      </c>
      <c r="H886" s="139">
        <v>28</v>
      </c>
      <c r="I886" s="140"/>
      <c r="J886" s="141">
        <f>ROUND(I886*H886,0)</f>
        <v>0</v>
      </c>
      <c r="K886" s="137" t="s">
        <v>264</v>
      </c>
      <c r="L886" s="32"/>
      <c r="M886" s="142" t="s">
        <v>1</v>
      </c>
      <c r="N886" s="143" t="s">
        <v>42</v>
      </c>
      <c r="P886" s="144">
        <f>O886*H886</f>
        <v>0</v>
      </c>
      <c r="Q886" s="144">
        <v>3.3621999999999998E-4</v>
      </c>
      <c r="R886" s="144">
        <f>Q886*H886</f>
        <v>9.4141599999999995E-3</v>
      </c>
      <c r="S886" s="144">
        <v>0</v>
      </c>
      <c r="T886" s="145">
        <f>S886*H886</f>
        <v>0</v>
      </c>
      <c r="AR886" s="146" t="s">
        <v>340</v>
      </c>
      <c r="AT886" s="146" t="s">
        <v>260</v>
      </c>
      <c r="AU886" s="146" t="s">
        <v>85</v>
      </c>
      <c r="AY886" s="17" t="s">
        <v>258</v>
      </c>
      <c r="BE886" s="147">
        <f>IF(N886="základní",J886,0)</f>
        <v>0</v>
      </c>
      <c r="BF886" s="147">
        <f>IF(N886="snížená",J886,0)</f>
        <v>0</v>
      </c>
      <c r="BG886" s="147">
        <f>IF(N886="zákl. přenesená",J886,0)</f>
        <v>0</v>
      </c>
      <c r="BH886" s="147">
        <f>IF(N886="sníž. přenesená",J886,0)</f>
        <v>0</v>
      </c>
      <c r="BI886" s="147">
        <f>IF(N886="nulová",J886,0)</f>
        <v>0</v>
      </c>
      <c r="BJ886" s="17" t="s">
        <v>8</v>
      </c>
      <c r="BK886" s="147">
        <f>ROUND(I886*H886,0)</f>
        <v>0</v>
      </c>
      <c r="BL886" s="17" t="s">
        <v>340</v>
      </c>
      <c r="BM886" s="146" t="s">
        <v>1445</v>
      </c>
    </row>
    <row r="887" spans="2:65" s="12" customFormat="1">
      <c r="B887" s="148"/>
      <c r="D887" s="149" t="s">
        <v>266</v>
      </c>
      <c r="E887" s="150" t="s">
        <v>1</v>
      </c>
      <c r="F887" s="151" t="s">
        <v>1446</v>
      </c>
      <c r="H887" s="152">
        <v>16.16</v>
      </c>
      <c r="I887" s="153"/>
      <c r="L887" s="148"/>
      <c r="M887" s="154"/>
      <c r="T887" s="155"/>
      <c r="AT887" s="150" t="s">
        <v>266</v>
      </c>
      <c r="AU887" s="150" t="s">
        <v>85</v>
      </c>
      <c r="AV887" s="12" t="s">
        <v>85</v>
      </c>
      <c r="AW887" s="12" t="s">
        <v>33</v>
      </c>
      <c r="AX887" s="12" t="s">
        <v>77</v>
      </c>
      <c r="AY887" s="150" t="s">
        <v>258</v>
      </c>
    </row>
    <row r="888" spans="2:65" s="12" customFormat="1">
      <c r="B888" s="148"/>
      <c r="D888" s="149" t="s">
        <v>266</v>
      </c>
      <c r="E888" s="150" t="s">
        <v>1</v>
      </c>
      <c r="F888" s="151" t="s">
        <v>1447</v>
      </c>
      <c r="H888" s="152">
        <v>11.6</v>
      </c>
      <c r="I888" s="153"/>
      <c r="L888" s="148"/>
      <c r="M888" s="154"/>
      <c r="T888" s="155"/>
      <c r="AT888" s="150" t="s">
        <v>266</v>
      </c>
      <c r="AU888" s="150" t="s">
        <v>85</v>
      </c>
      <c r="AV888" s="12" t="s">
        <v>85</v>
      </c>
      <c r="AW888" s="12" t="s">
        <v>33</v>
      </c>
      <c r="AX888" s="12" t="s">
        <v>77</v>
      </c>
      <c r="AY888" s="150" t="s">
        <v>258</v>
      </c>
    </row>
    <row r="889" spans="2:65" s="12" customFormat="1">
      <c r="B889" s="148"/>
      <c r="D889" s="149" t="s">
        <v>266</v>
      </c>
      <c r="E889" s="150" t="s">
        <v>1</v>
      </c>
      <c r="F889" s="151" t="s">
        <v>1448</v>
      </c>
      <c r="H889" s="152">
        <v>0.24</v>
      </c>
      <c r="I889" s="153"/>
      <c r="L889" s="148"/>
      <c r="M889" s="154"/>
      <c r="T889" s="155"/>
      <c r="AT889" s="150" t="s">
        <v>266</v>
      </c>
      <c r="AU889" s="150" t="s">
        <v>85</v>
      </c>
      <c r="AV889" s="12" t="s">
        <v>85</v>
      </c>
      <c r="AW889" s="12" t="s">
        <v>33</v>
      </c>
      <c r="AX889" s="12" t="s">
        <v>77</v>
      </c>
      <c r="AY889" s="150" t="s">
        <v>258</v>
      </c>
    </row>
    <row r="890" spans="2:65" s="13" customFormat="1">
      <c r="B890" s="156"/>
      <c r="D890" s="149" t="s">
        <v>266</v>
      </c>
      <c r="E890" s="157" t="s">
        <v>1</v>
      </c>
      <c r="F890" s="158" t="s">
        <v>1449</v>
      </c>
      <c r="H890" s="159">
        <v>28</v>
      </c>
      <c r="I890" s="160"/>
      <c r="L890" s="156"/>
      <c r="M890" s="161"/>
      <c r="T890" s="162"/>
      <c r="AT890" s="157" t="s">
        <v>266</v>
      </c>
      <c r="AU890" s="157" t="s">
        <v>85</v>
      </c>
      <c r="AV890" s="13" t="s">
        <v>88</v>
      </c>
      <c r="AW890" s="13" t="s">
        <v>33</v>
      </c>
      <c r="AX890" s="13" t="s">
        <v>8</v>
      </c>
      <c r="AY890" s="157" t="s">
        <v>258</v>
      </c>
    </row>
    <row r="891" spans="2:65" s="1" customFormat="1" ht="24.2" customHeight="1">
      <c r="B891" s="134"/>
      <c r="C891" s="135" t="s">
        <v>1450</v>
      </c>
      <c r="D891" s="135" t="s">
        <v>260</v>
      </c>
      <c r="E891" s="136" t="s">
        <v>1451</v>
      </c>
      <c r="F891" s="137" t="s">
        <v>1452</v>
      </c>
      <c r="G891" s="138" t="s">
        <v>420</v>
      </c>
      <c r="H891" s="139">
        <v>44</v>
      </c>
      <c r="I891" s="140"/>
      <c r="J891" s="141">
        <f>ROUND(I891*H891,0)</f>
        <v>0</v>
      </c>
      <c r="K891" s="137" t="s">
        <v>264</v>
      </c>
      <c r="L891" s="32"/>
      <c r="M891" s="142" t="s">
        <v>1</v>
      </c>
      <c r="N891" s="143" t="s">
        <v>42</v>
      </c>
      <c r="P891" s="144">
        <f>O891*H891</f>
        <v>0</v>
      </c>
      <c r="Q891" s="144">
        <v>6.3250000000000003E-4</v>
      </c>
      <c r="R891" s="144">
        <f>Q891*H891</f>
        <v>2.7830000000000001E-2</v>
      </c>
      <c r="S891" s="144">
        <v>0</v>
      </c>
      <c r="T891" s="145">
        <f>S891*H891</f>
        <v>0</v>
      </c>
      <c r="AR891" s="146" t="s">
        <v>340</v>
      </c>
      <c r="AT891" s="146" t="s">
        <v>260</v>
      </c>
      <c r="AU891" s="146" t="s">
        <v>85</v>
      </c>
      <c r="AY891" s="17" t="s">
        <v>258</v>
      </c>
      <c r="BE891" s="147">
        <f>IF(N891="základní",J891,0)</f>
        <v>0</v>
      </c>
      <c r="BF891" s="147">
        <f>IF(N891="snížená",J891,0)</f>
        <v>0</v>
      </c>
      <c r="BG891" s="147">
        <f>IF(N891="zákl. přenesená",J891,0)</f>
        <v>0</v>
      </c>
      <c r="BH891" s="147">
        <f>IF(N891="sníž. přenesená",J891,0)</f>
        <v>0</v>
      </c>
      <c r="BI891" s="147">
        <f>IF(N891="nulová",J891,0)</f>
        <v>0</v>
      </c>
      <c r="BJ891" s="17" t="s">
        <v>8</v>
      </c>
      <c r="BK891" s="147">
        <f>ROUND(I891*H891,0)</f>
        <v>0</v>
      </c>
      <c r="BL891" s="17" t="s">
        <v>340</v>
      </c>
      <c r="BM891" s="146" t="s">
        <v>1453</v>
      </c>
    </row>
    <row r="892" spans="2:65" s="12" customFormat="1">
      <c r="B892" s="148"/>
      <c r="D892" s="149" t="s">
        <v>266</v>
      </c>
      <c r="E892" s="150" t="s">
        <v>1</v>
      </c>
      <c r="F892" s="151" t="s">
        <v>1413</v>
      </c>
      <c r="H892" s="152">
        <v>21.83</v>
      </c>
      <c r="I892" s="153"/>
      <c r="L892" s="148"/>
      <c r="M892" s="154"/>
      <c r="T892" s="155"/>
      <c r="AT892" s="150" t="s">
        <v>266</v>
      </c>
      <c r="AU892" s="150" t="s">
        <v>85</v>
      </c>
      <c r="AV892" s="12" t="s">
        <v>85</v>
      </c>
      <c r="AW892" s="12" t="s">
        <v>33</v>
      </c>
      <c r="AX892" s="12" t="s">
        <v>77</v>
      </c>
      <c r="AY892" s="150" t="s">
        <v>258</v>
      </c>
    </row>
    <row r="893" spans="2:65" s="12" customFormat="1">
      <c r="B893" s="148"/>
      <c r="D893" s="149" t="s">
        <v>266</v>
      </c>
      <c r="E893" s="150" t="s">
        <v>1</v>
      </c>
      <c r="F893" s="151" t="s">
        <v>1418</v>
      </c>
      <c r="H893" s="152">
        <v>21.83</v>
      </c>
      <c r="I893" s="153"/>
      <c r="L893" s="148"/>
      <c r="M893" s="154"/>
      <c r="T893" s="155"/>
      <c r="AT893" s="150" t="s">
        <v>266</v>
      </c>
      <c r="AU893" s="150" t="s">
        <v>85</v>
      </c>
      <c r="AV893" s="12" t="s">
        <v>85</v>
      </c>
      <c r="AW893" s="12" t="s">
        <v>33</v>
      </c>
      <c r="AX893" s="12" t="s">
        <v>77</v>
      </c>
      <c r="AY893" s="150" t="s">
        <v>258</v>
      </c>
    </row>
    <row r="894" spans="2:65" s="12" customFormat="1">
      <c r="B894" s="148"/>
      <c r="D894" s="149" t="s">
        <v>266</v>
      </c>
      <c r="E894" s="150" t="s">
        <v>1</v>
      </c>
      <c r="F894" s="151" t="s">
        <v>1440</v>
      </c>
      <c r="H894" s="152">
        <v>0.34</v>
      </c>
      <c r="I894" s="153"/>
      <c r="L894" s="148"/>
      <c r="M894" s="154"/>
      <c r="T894" s="155"/>
      <c r="AT894" s="150" t="s">
        <v>266</v>
      </c>
      <c r="AU894" s="150" t="s">
        <v>85</v>
      </c>
      <c r="AV894" s="12" t="s">
        <v>85</v>
      </c>
      <c r="AW894" s="12" t="s">
        <v>33</v>
      </c>
      <c r="AX894" s="12" t="s">
        <v>77</v>
      </c>
      <c r="AY894" s="150" t="s">
        <v>258</v>
      </c>
    </row>
    <row r="895" spans="2:65" s="13" customFormat="1">
      <c r="B895" s="156"/>
      <c r="D895" s="149" t="s">
        <v>266</v>
      </c>
      <c r="E895" s="157" t="s">
        <v>1</v>
      </c>
      <c r="F895" s="158" t="s">
        <v>272</v>
      </c>
      <c r="H895" s="159">
        <v>44</v>
      </c>
      <c r="I895" s="160"/>
      <c r="L895" s="156"/>
      <c r="M895" s="161"/>
      <c r="T895" s="162"/>
      <c r="AT895" s="157" t="s">
        <v>266</v>
      </c>
      <c r="AU895" s="157" t="s">
        <v>85</v>
      </c>
      <c r="AV895" s="13" t="s">
        <v>88</v>
      </c>
      <c r="AW895" s="13" t="s">
        <v>33</v>
      </c>
      <c r="AX895" s="13" t="s">
        <v>8</v>
      </c>
      <c r="AY895" s="157" t="s">
        <v>258</v>
      </c>
    </row>
    <row r="896" spans="2:65" s="1" customFormat="1" ht="24.2" customHeight="1">
      <c r="B896" s="134"/>
      <c r="C896" s="135" t="s">
        <v>1454</v>
      </c>
      <c r="D896" s="135" t="s">
        <v>260</v>
      </c>
      <c r="E896" s="136" t="s">
        <v>1455</v>
      </c>
      <c r="F896" s="137" t="s">
        <v>1456</v>
      </c>
      <c r="G896" s="138" t="s">
        <v>343</v>
      </c>
      <c r="H896" s="139">
        <v>52.643000000000001</v>
      </c>
      <c r="I896" s="140"/>
      <c r="J896" s="141">
        <f>ROUND(I896*H896,0)</f>
        <v>0</v>
      </c>
      <c r="K896" s="137" t="s">
        <v>264</v>
      </c>
      <c r="L896" s="32"/>
      <c r="M896" s="142" t="s">
        <v>1</v>
      </c>
      <c r="N896" s="143" t="s">
        <v>42</v>
      </c>
      <c r="P896" s="144">
        <f>O896*H896</f>
        <v>0</v>
      </c>
      <c r="Q896" s="144">
        <v>2.6594000000000001E-3</v>
      </c>
      <c r="R896" s="144">
        <f>Q896*H896</f>
        <v>0.1399987942</v>
      </c>
      <c r="S896" s="144">
        <v>0</v>
      </c>
      <c r="T896" s="145">
        <f>S896*H896</f>
        <v>0</v>
      </c>
      <c r="AR896" s="146" t="s">
        <v>340</v>
      </c>
      <c r="AT896" s="146" t="s">
        <v>260</v>
      </c>
      <c r="AU896" s="146" t="s">
        <v>85</v>
      </c>
      <c r="AY896" s="17" t="s">
        <v>258</v>
      </c>
      <c r="BE896" s="147">
        <f>IF(N896="základní",J896,0)</f>
        <v>0</v>
      </c>
      <c r="BF896" s="147">
        <f>IF(N896="snížená",J896,0)</f>
        <v>0</v>
      </c>
      <c r="BG896" s="147">
        <f>IF(N896="zákl. přenesená",J896,0)</f>
        <v>0</v>
      </c>
      <c r="BH896" s="147">
        <f>IF(N896="sníž. přenesená",J896,0)</f>
        <v>0</v>
      </c>
      <c r="BI896" s="147">
        <f>IF(N896="nulová",J896,0)</f>
        <v>0</v>
      </c>
      <c r="BJ896" s="17" t="s">
        <v>8</v>
      </c>
      <c r="BK896" s="147">
        <f>ROUND(I896*H896,0)</f>
        <v>0</v>
      </c>
      <c r="BL896" s="17" t="s">
        <v>340</v>
      </c>
      <c r="BM896" s="146" t="s">
        <v>1457</v>
      </c>
    </row>
    <row r="897" spans="2:65" s="12" customFormat="1">
      <c r="B897" s="148"/>
      <c r="D897" s="149" t="s">
        <v>266</v>
      </c>
      <c r="E897" s="150" t="s">
        <v>1</v>
      </c>
      <c r="F897" s="151" t="s">
        <v>1365</v>
      </c>
      <c r="H897" s="152">
        <v>30.742999999999999</v>
      </c>
      <c r="I897" s="153"/>
      <c r="L897" s="148"/>
      <c r="M897" s="154"/>
      <c r="T897" s="155"/>
      <c r="AT897" s="150" t="s">
        <v>266</v>
      </c>
      <c r="AU897" s="150" t="s">
        <v>85</v>
      </c>
      <c r="AV897" s="12" t="s">
        <v>85</v>
      </c>
      <c r="AW897" s="12" t="s">
        <v>33</v>
      </c>
      <c r="AX897" s="12" t="s">
        <v>77</v>
      </c>
      <c r="AY897" s="150" t="s">
        <v>258</v>
      </c>
    </row>
    <row r="898" spans="2:65" s="12" customFormat="1">
      <c r="B898" s="148"/>
      <c r="D898" s="149" t="s">
        <v>266</v>
      </c>
      <c r="E898" s="150" t="s">
        <v>1</v>
      </c>
      <c r="F898" s="151" t="s">
        <v>1366</v>
      </c>
      <c r="H898" s="152">
        <v>21.9</v>
      </c>
      <c r="I898" s="153"/>
      <c r="L898" s="148"/>
      <c r="M898" s="154"/>
      <c r="T898" s="155"/>
      <c r="AT898" s="150" t="s">
        <v>266</v>
      </c>
      <c r="AU898" s="150" t="s">
        <v>85</v>
      </c>
      <c r="AV898" s="12" t="s">
        <v>85</v>
      </c>
      <c r="AW898" s="12" t="s">
        <v>33</v>
      </c>
      <c r="AX898" s="12" t="s">
        <v>77</v>
      </c>
      <c r="AY898" s="150" t="s">
        <v>258</v>
      </c>
    </row>
    <row r="899" spans="2:65" s="13" customFormat="1">
      <c r="B899" s="156"/>
      <c r="D899" s="149" t="s">
        <v>266</v>
      </c>
      <c r="E899" s="157" t="s">
        <v>168</v>
      </c>
      <c r="F899" s="158" t="s">
        <v>1367</v>
      </c>
      <c r="H899" s="159">
        <v>52.643000000000001</v>
      </c>
      <c r="I899" s="160"/>
      <c r="L899" s="156"/>
      <c r="M899" s="161"/>
      <c r="T899" s="162"/>
      <c r="AT899" s="157" t="s">
        <v>266</v>
      </c>
      <c r="AU899" s="157" t="s">
        <v>85</v>
      </c>
      <c r="AV899" s="13" t="s">
        <v>88</v>
      </c>
      <c r="AW899" s="13" t="s">
        <v>33</v>
      </c>
      <c r="AX899" s="13" t="s">
        <v>8</v>
      </c>
      <c r="AY899" s="157" t="s">
        <v>258</v>
      </c>
    </row>
    <row r="900" spans="2:65" s="1" customFormat="1" ht="24.2" customHeight="1">
      <c r="B900" s="134"/>
      <c r="C900" s="135" t="s">
        <v>1458</v>
      </c>
      <c r="D900" s="135" t="s">
        <v>260</v>
      </c>
      <c r="E900" s="136" t="s">
        <v>1459</v>
      </c>
      <c r="F900" s="137" t="s">
        <v>1460</v>
      </c>
      <c r="G900" s="138" t="s">
        <v>343</v>
      </c>
      <c r="H900" s="139">
        <v>32.781999999999996</v>
      </c>
      <c r="I900" s="140"/>
      <c r="J900" s="141">
        <f>ROUND(I900*H900,0)</f>
        <v>0</v>
      </c>
      <c r="K900" s="137" t="s">
        <v>264</v>
      </c>
      <c r="L900" s="32"/>
      <c r="M900" s="142" t="s">
        <v>1</v>
      </c>
      <c r="N900" s="143" t="s">
        <v>42</v>
      </c>
      <c r="P900" s="144">
        <f>O900*H900</f>
        <v>0</v>
      </c>
      <c r="Q900" s="144">
        <v>2.6397999999999999E-3</v>
      </c>
      <c r="R900" s="144">
        <f>Q900*H900</f>
        <v>8.6537923599999983E-2</v>
      </c>
      <c r="S900" s="144">
        <v>0</v>
      </c>
      <c r="T900" s="145">
        <f>S900*H900</f>
        <v>0</v>
      </c>
      <c r="AR900" s="146" t="s">
        <v>340</v>
      </c>
      <c r="AT900" s="146" t="s">
        <v>260</v>
      </c>
      <c r="AU900" s="146" t="s">
        <v>85</v>
      </c>
      <c r="AY900" s="17" t="s">
        <v>258</v>
      </c>
      <c r="BE900" s="147">
        <f>IF(N900="základní",J900,0)</f>
        <v>0</v>
      </c>
      <c r="BF900" s="147">
        <f>IF(N900="snížená",J900,0)</f>
        <v>0</v>
      </c>
      <c r="BG900" s="147">
        <f>IF(N900="zákl. přenesená",J900,0)</f>
        <v>0</v>
      </c>
      <c r="BH900" s="147">
        <f>IF(N900="sníž. přenesená",J900,0)</f>
        <v>0</v>
      </c>
      <c r="BI900" s="147">
        <f>IF(N900="nulová",J900,0)</f>
        <v>0</v>
      </c>
      <c r="BJ900" s="17" t="s">
        <v>8</v>
      </c>
      <c r="BK900" s="147">
        <f>ROUND(I900*H900,0)</f>
        <v>0</v>
      </c>
      <c r="BL900" s="17" t="s">
        <v>340</v>
      </c>
      <c r="BM900" s="146" t="s">
        <v>1461</v>
      </c>
    </row>
    <row r="901" spans="2:65" s="12" customFormat="1">
      <c r="B901" s="148"/>
      <c r="D901" s="149" t="s">
        <v>266</v>
      </c>
      <c r="E901" s="150" t="s">
        <v>1</v>
      </c>
      <c r="F901" s="151" t="s">
        <v>1368</v>
      </c>
      <c r="H901" s="152">
        <v>9.6809999999999992</v>
      </c>
      <c r="I901" s="153"/>
      <c r="L901" s="148"/>
      <c r="M901" s="154"/>
      <c r="T901" s="155"/>
      <c r="AT901" s="150" t="s">
        <v>266</v>
      </c>
      <c r="AU901" s="150" t="s">
        <v>85</v>
      </c>
      <c r="AV901" s="12" t="s">
        <v>85</v>
      </c>
      <c r="AW901" s="12" t="s">
        <v>33</v>
      </c>
      <c r="AX901" s="12" t="s">
        <v>77</v>
      </c>
      <c r="AY901" s="150" t="s">
        <v>258</v>
      </c>
    </row>
    <row r="902" spans="2:65" s="12" customFormat="1">
      <c r="B902" s="148"/>
      <c r="D902" s="149" t="s">
        <v>266</v>
      </c>
      <c r="E902" s="150" t="s">
        <v>1</v>
      </c>
      <c r="F902" s="151" t="s">
        <v>1369</v>
      </c>
      <c r="H902" s="152">
        <v>10.676</v>
      </c>
      <c r="I902" s="153"/>
      <c r="L902" s="148"/>
      <c r="M902" s="154"/>
      <c r="T902" s="155"/>
      <c r="AT902" s="150" t="s">
        <v>266</v>
      </c>
      <c r="AU902" s="150" t="s">
        <v>85</v>
      </c>
      <c r="AV902" s="12" t="s">
        <v>85</v>
      </c>
      <c r="AW902" s="12" t="s">
        <v>33</v>
      </c>
      <c r="AX902" s="12" t="s">
        <v>77</v>
      </c>
      <c r="AY902" s="150" t="s">
        <v>258</v>
      </c>
    </row>
    <row r="903" spans="2:65" s="12" customFormat="1">
      <c r="B903" s="148"/>
      <c r="D903" s="149" t="s">
        <v>266</v>
      </c>
      <c r="E903" s="150" t="s">
        <v>1</v>
      </c>
      <c r="F903" s="151" t="s">
        <v>1370</v>
      </c>
      <c r="H903" s="152">
        <v>6.3650000000000002</v>
      </c>
      <c r="I903" s="153"/>
      <c r="L903" s="148"/>
      <c r="M903" s="154"/>
      <c r="T903" s="155"/>
      <c r="AT903" s="150" t="s">
        <v>266</v>
      </c>
      <c r="AU903" s="150" t="s">
        <v>85</v>
      </c>
      <c r="AV903" s="12" t="s">
        <v>85</v>
      </c>
      <c r="AW903" s="12" t="s">
        <v>33</v>
      </c>
      <c r="AX903" s="12" t="s">
        <v>77</v>
      </c>
      <c r="AY903" s="150" t="s">
        <v>258</v>
      </c>
    </row>
    <row r="904" spans="2:65" s="12" customFormat="1">
      <c r="B904" s="148"/>
      <c r="D904" s="149" t="s">
        <v>266</v>
      </c>
      <c r="E904" s="150" t="s">
        <v>1</v>
      </c>
      <c r="F904" s="151" t="s">
        <v>1371</v>
      </c>
      <c r="H904" s="152">
        <v>3.01</v>
      </c>
      <c r="I904" s="153"/>
      <c r="L904" s="148"/>
      <c r="M904" s="154"/>
      <c r="T904" s="155"/>
      <c r="AT904" s="150" t="s">
        <v>266</v>
      </c>
      <c r="AU904" s="150" t="s">
        <v>85</v>
      </c>
      <c r="AV904" s="12" t="s">
        <v>85</v>
      </c>
      <c r="AW904" s="12" t="s">
        <v>33</v>
      </c>
      <c r="AX904" s="12" t="s">
        <v>77</v>
      </c>
      <c r="AY904" s="150" t="s">
        <v>258</v>
      </c>
    </row>
    <row r="905" spans="2:65" s="12" customFormat="1">
      <c r="B905" s="148"/>
      <c r="D905" s="149" t="s">
        <v>266</v>
      </c>
      <c r="E905" s="150" t="s">
        <v>1</v>
      </c>
      <c r="F905" s="151" t="s">
        <v>1462</v>
      </c>
      <c r="H905" s="152">
        <v>3.05</v>
      </c>
      <c r="I905" s="153"/>
      <c r="L905" s="148"/>
      <c r="M905" s="154"/>
      <c r="T905" s="155"/>
      <c r="AT905" s="150" t="s">
        <v>266</v>
      </c>
      <c r="AU905" s="150" t="s">
        <v>85</v>
      </c>
      <c r="AV905" s="12" t="s">
        <v>85</v>
      </c>
      <c r="AW905" s="12" t="s">
        <v>33</v>
      </c>
      <c r="AX905" s="12" t="s">
        <v>77</v>
      </c>
      <c r="AY905" s="150" t="s">
        <v>258</v>
      </c>
    </row>
    <row r="906" spans="2:65" s="13" customFormat="1">
      <c r="B906" s="156"/>
      <c r="D906" s="149" t="s">
        <v>266</v>
      </c>
      <c r="E906" s="157" t="s">
        <v>171</v>
      </c>
      <c r="F906" s="158" t="s">
        <v>1372</v>
      </c>
      <c r="H906" s="159">
        <v>32.781999999999996</v>
      </c>
      <c r="I906" s="160"/>
      <c r="L906" s="156"/>
      <c r="M906" s="161"/>
      <c r="T906" s="162"/>
      <c r="AT906" s="157" t="s">
        <v>266</v>
      </c>
      <c r="AU906" s="157" t="s">
        <v>85</v>
      </c>
      <c r="AV906" s="13" t="s">
        <v>88</v>
      </c>
      <c r="AW906" s="13" t="s">
        <v>33</v>
      </c>
      <c r="AX906" s="13" t="s">
        <v>8</v>
      </c>
      <c r="AY906" s="157" t="s">
        <v>258</v>
      </c>
    </row>
    <row r="907" spans="2:65" s="1" customFormat="1" ht="24.2" customHeight="1">
      <c r="B907" s="134"/>
      <c r="C907" s="135" t="s">
        <v>1463</v>
      </c>
      <c r="D907" s="135" t="s">
        <v>260</v>
      </c>
      <c r="E907" s="136" t="s">
        <v>1464</v>
      </c>
      <c r="F907" s="137" t="s">
        <v>1465</v>
      </c>
      <c r="G907" s="138" t="s">
        <v>343</v>
      </c>
      <c r="H907" s="139">
        <v>4.9000000000000004</v>
      </c>
      <c r="I907" s="140"/>
      <c r="J907" s="141">
        <f>ROUND(I907*H907,0)</f>
        <v>0</v>
      </c>
      <c r="K907" s="137" t="s">
        <v>264</v>
      </c>
      <c r="L907" s="32"/>
      <c r="M907" s="142" t="s">
        <v>1</v>
      </c>
      <c r="N907" s="143" t="s">
        <v>42</v>
      </c>
      <c r="P907" s="144">
        <f>O907*H907</f>
        <v>0</v>
      </c>
      <c r="Q907" s="144">
        <v>2.6397999999999999E-3</v>
      </c>
      <c r="R907" s="144">
        <f>Q907*H907</f>
        <v>1.293502E-2</v>
      </c>
      <c r="S907" s="144">
        <v>0</v>
      </c>
      <c r="T907" s="145">
        <f>S907*H907</f>
        <v>0</v>
      </c>
      <c r="AR907" s="146" t="s">
        <v>340</v>
      </c>
      <c r="AT907" s="146" t="s">
        <v>260</v>
      </c>
      <c r="AU907" s="146" t="s">
        <v>85</v>
      </c>
      <c r="AY907" s="17" t="s">
        <v>258</v>
      </c>
      <c r="BE907" s="147">
        <f>IF(N907="základní",J907,0)</f>
        <v>0</v>
      </c>
      <c r="BF907" s="147">
        <f>IF(N907="snížená",J907,0)</f>
        <v>0</v>
      </c>
      <c r="BG907" s="147">
        <f>IF(N907="zákl. přenesená",J907,0)</f>
        <v>0</v>
      </c>
      <c r="BH907" s="147">
        <f>IF(N907="sníž. přenesená",J907,0)</f>
        <v>0</v>
      </c>
      <c r="BI907" s="147">
        <f>IF(N907="nulová",J907,0)</f>
        <v>0</v>
      </c>
      <c r="BJ907" s="17" t="s">
        <v>8</v>
      </c>
      <c r="BK907" s="147">
        <f>ROUND(I907*H907,0)</f>
        <v>0</v>
      </c>
      <c r="BL907" s="17" t="s">
        <v>340</v>
      </c>
      <c r="BM907" s="146" t="s">
        <v>1466</v>
      </c>
    </row>
    <row r="908" spans="2:65" s="12" customFormat="1">
      <c r="B908" s="148"/>
      <c r="D908" s="149" t="s">
        <v>266</v>
      </c>
      <c r="E908" s="150" t="s">
        <v>1</v>
      </c>
      <c r="F908" s="151" t="s">
        <v>1467</v>
      </c>
      <c r="H908" s="152">
        <v>2.5</v>
      </c>
      <c r="I908" s="153"/>
      <c r="L908" s="148"/>
      <c r="M908" s="154"/>
      <c r="T908" s="155"/>
      <c r="AT908" s="150" t="s">
        <v>266</v>
      </c>
      <c r="AU908" s="150" t="s">
        <v>85</v>
      </c>
      <c r="AV908" s="12" t="s">
        <v>85</v>
      </c>
      <c r="AW908" s="12" t="s">
        <v>33</v>
      </c>
      <c r="AX908" s="12" t="s">
        <v>77</v>
      </c>
      <c r="AY908" s="150" t="s">
        <v>258</v>
      </c>
    </row>
    <row r="909" spans="2:65" s="12" customFormat="1">
      <c r="B909" s="148"/>
      <c r="D909" s="149" t="s">
        <v>266</v>
      </c>
      <c r="E909" s="150" t="s">
        <v>1</v>
      </c>
      <c r="F909" s="151" t="s">
        <v>1374</v>
      </c>
      <c r="H909" s="152">
        <v>2.4</v>
      </c>
      <c r="I909" s="153"/>
      <c r="L909" s="148"/>
      <c r="M909" s="154"/>
      <c r="T909" s="155"/>
      <c r="AT909" s="150" t="s">
        <v>266</v>
      </c>
      <c r="AU909" s="150" t="s">
        <v>85</v>
      </c>
      <c r="AV909" s="12" t="s">
        <v>85</v>
      </c>
      <c r="AW909" s="12" t="s">
        <v>33</v>
      </c>
      <c r="AX909" s="12" t="s">
        <v>77</v>
      </c>
      <c r="AY909" s="150" t="s">
        <v>258</v>
      </c>
    </row>
    <row r="910" spans="2:65" s="13" customFormat="1">
      <c r="B910" s="156"/>
      <c r="D910" s="149" t="s">
        <v>266</v>
      </c>
      <c r="E910" s="157" t="s">
        <v>174</v>
      </c>
      <c r="F910" s="158" t="s">
        <v>1375</v>
      </c>
      <c r="H910" s="159">
        <v>4.9000000000000004</v>
      </c>
      <c r="I910" s="160"/>
      <c r="L910" s="156"/>
      <c r="M910" s="161"/>
      <c r="T910" s="162"/>
      <c r="AT910" s="157" t="s">
        <v>266</v>
      </c>
      <c r="AU910" s="157" t="s">
        <v>85</v>
      </c>
      <c r="AV910" s="13" t="s">
        <v>88</v>
      </c>
      <c r="AW910" s="13" t="s">
        <v>33</v>
      </c>
      <c r="AX910" s="13" t="s">
        <v>8</v>
      </c>
      <c r="AY910" s="157" t="s">
        <v>258</v>
      </c>
    </row>
    <row r="911" spans="2:65" s="1" customFormat="1" ht="24.2" customHeight="1">
      <c r="B911" s="134"/>
      <c r="C911" s="135" t="s">
        <v>1468</v>
      </c>
      <c r="D911" s="135" t="s">
        <v>260</v>
      </c>
      <c r="E911" s="136" t="s">
        <v>1469</v>
      </c>
      <c r="F911" s="137" t="s">
        <v>1470</v>
      </c>
      <c r="G911" s="138" t="s">
        <v>343</v>
      </c>
      <c r="H911" s="139">
        <v>253.767</v>
      </c>
      <c r="I911" s="140"/>
      <c r="J911" s="141">
        <f>ROUND(I911*H911,0)</f>
        <v>0</v>
      </c>
      <c r="K911" s="137" t="s">
        <v>264</v>
      </c>
      <c r="L911" s="32"/>
      <c r="M911" s="142" t="s">
        <v>1</v>
      </c>
      <c r="N911" s="143" t="s">
        <v>42</v>
      </c>
      <c r="P911" s="144">
        <f>O911*H911</f>
        <v>0</v>
      </c>
      <c r="Q911" s="144">
        <v>2.99E-3</v>
      </c>
      <c r="R911" s="144">
        <f>Q911*H911</f>
        <v>0.75876332999999996</v>
      </c>
      <c r="S911" s="144">
        <v>0</v>
      </c>
      <c r="T911" s="145">
        <f>S911*H911</f>
        <v>0</v>
      </c>
      <c r="AR911" s="146" t="s">
        <v>340</v>
      </c>
      <c r="AT911" s="146" t="s">
        <v>260</v>
      </c>
      <c r="AU911" s="146" t="s">
        <v>85</v>
      </c>
      <c r="AY911" s="17" t="s">
        <v>258</v>
      </c>
      <c r="BE911" s="147">
        <f>IF(N911="základní",J911,0)</f>
        <v>0</v>
      </c>
      <c r="BF911" s="147">
        <f>IF(N911="snížená",J911,0)</f>
        <v>0</v>
      </c>
      <c r="BG911" s="147">
        <f>IF(N911="zákl. přenesená",J911,0)</f>
        <v>0</v>
      </c>
      <c r="BH911" s="147">
        <f>IF(N911="sníž. přenesená",J911,0)</f>
        <v>0</v>
      </c>
      <c r="BI911" s="147">
        <f>IF(N911="nulová",J911,0)</f>
        <v>0</v>
      </c>
      <c r="BJ911" s="17" t="s">
        <v>8</v>
      </c>
      <c r="BK911" s="147">
        <f>ROUND(I911*H911,0)</f>
        <v>0</v>
      </c>
      <c r="BL911" s="17" t="s">
        <v>340</v>
      </c>
      <c r="BM911" s="146" t="s">
        <v>1471</v>
      </c>
    </row>
    <row r="912" spans="2:65" s="12" customFormat="1">
      <c r="B912" s="148"/>
      <c r="D912" s="149" t="s">
        <v>266</v>
      </c>
      <c r="E912" s="150" t="s">
        <v>1</v>
      </c>
      <c r="F912" s="151" t="s">
        <v>1472</v>
      </c>
      <c r="H912" s="152">
        <v>84.566000000000003</v>
      </c>
      <c r="I912" s="153"/>
      <c r="L912" s="148"/>
      <c r="M912" s="154"/>
      <c r="T912" s="155"/>
      <c r="AT912" s="150" t="s">
        <v>266</v>
      </c>
      <c r="AU912" s="150" t="s">
        <v>85</v>
      </c>
      <c r="AV912" s="12" t="s">
        <v>85</v>
      </c>
      <c r="AW912" s="12" t="s">
        <v>33</v>
      </c>
      <c r="AX912" s="12" t="s">
        <v>77</v>
      </c>
      <c r="AY912" s="150" t="s">
        <v>258</v>
      </c>
    </row>
    <row r="913" spans="2:65" s="12" customFormat="1">
      <c r="B913" s="148"/>
      <c r="D913" s="149" t="s">
        <v>266</v>
      </c>
      <c r="E913" s="150" t="s">
        <v>1</v>
      </c>
      <c r="F913" s="151" t="s">
        <v>1473</v>
      </c>
      <c r="H913" s="152">
        <v>55.472000000000001</v>
      </c>
      <c r="I913" s="153"/>
      <c r="L913" s="148"/>
      <c r="M913" s="154"/>
      <c r="T913" s="155"/>
      <c r="AT913" s="150" t="s">
        <v>266</v>
      </c>
      <c r="AU913" s="150" t="s">
        <v>85</v>
      </c>
      <c r="AV913" s="12" t="s">
        <v>85</v>
      </c>
      <c r="AW913" s="12" t="s">
        <v>33</v>
      </c>
      <c r="AX913" s="12" t="s">
        <v>77</v>
      </c>
      <c r="AY913" s="150" t="s">
        <v>258</v>
      </c>
    </row>
    <row r="914" spans="2:65" s="12" customFormat="1">
      <c r="B914" s="148"/>
      <c r="D914" s="149" t="s">
        <v>266</v>
      </c>
      <c r="E914" s="150" t="s">
        <v>1</v>
      </c>
      <c r="F914" s="151" t="s">
        <v>1474</v>
      </c>
      <c r="H914" s="152">
        <v>43.412999999999997</v>
      </c>
      <c r="I914" s="153"/>
      <c r="L914" s="148"/>
      <c r="M914" s="154"/>
      <c r="T914" s="155"/>
      <c r="AT914" s="150" t="s">
        <v>266</v>
      </c>
      <c r="AU914" s="150" t="s">
        <v>85</v>
      </c>
      <c r="AV914" s="12" t="s">
        <v>85</v>
      </c>
      <c r="AW914" s="12" t="s">
        <v>33</v>
      </c>
      <c r="AX914" s="12" t="s">
        <v>77</v>
      </c>
      <c r="AY914" s="150" t="s">
        <v>258</v>
      </c>
    </row>
    <row r="915" spans="2:65" s="12" customFormat="1">
      <c r="B915" s="148"/>
      <c r="D915" s="149" t="s">
        <v>266</v>
      </c>
      <c r="E915" s="150" t="s">
        <v>1</v>
      </c>
      <c r="F915" s="151" t="s">
        <v>1475</v>
      </c>
      <c r="H915" s="152">
        <v>35.935000000000002</v>
      </c>
      <c r="I915" s="153"/>
      <c r="L915" s="148"/>
      <c r="M915" s="154"/>
      <c r="T915" s="155"/>
      <c r="AT915" s="150" t="s">
        <v>266</v>
      </c>
      <c r="AU915" s="150" t="s">
        <v>85</v>
      </c>
      <c r="AV915" s="12" t="s">
        <v>85</v>
      </c>
      <c r="AW915" s="12" t="s">
        <v>33</v>
      </c>
      <c r="AX915" s="12" t="s">
        <v>77</v>
      </c>
      <c r="AY915" s="150" t="s">
        <v>258</v>
      </c>
    </row>
    <row r="916" spans="2:65" s="12" customFormat="1">
      <c r="B916" s="148"/>
      <c r="D916" s="149" t="s">
        <v>266</v>
      </c>
      <c r="E916" s="150" t="s">
        <v>1</v>
      </c>
      <c r="F916" s="151" t="s">
        <v>1476</v>
      </c>
      <c r="H916" s="152">
        <v>28.111000000000001</v>
      </c>
      <c r="I916" s="153"/>
      <c r="L916" s="148"/>
      <c r="M916" s="154"/>
      <c r="T916" s="155"/>
      <c r="AT916" s="150" t="s">
        <v>266</v>
      </c>
      <c r="AU916" s="150" t="s">
        <v>85</v>
      </c>
      <c r="AV916" s="12" t="s">
        <v>85</v>
      </c>
      <c r="AW916" s="12" t="s">
        <v>33</v>
      </c>
      <c r="AX916" s="12" t="s">
        <v>77</v>
      </c>
      <c r="AY916" s="150" t="s">
        <v>258</v>
      </c>
    </row>
    <row r="917" spans="2:65" s="12" customFormat="1">
      <c r="B917" s="148"/>
      <c r="D917" s="149" t="s">
        <v>266</v>
      </c>
      <c r="E917" s="150" t="s">
        <v>1</v>
      </c>
      <c r="F917" s="151" t="s">
        <v>1477</v>
      </c>
      <c r="H917" s="152">
        <v>6.27</v>
      </c>
      <c r="I917" s="153"/>
      <c r="L917" s="148"/>
      <c r="M917" s="154"/>
      <c r="T917" s="155"/>
      <c r="AT917" s="150" t="s">
        <v>266</v>
      </c>
      <c r="AU917" s="150" t="s">
        <v>85</v>
      </c>
      <c r="AV917" s="12" t="s">
        <v>85</v>
      </c>
      <c r="AW917" s="12" t="s">
        <v>33</v>
      </c>
      <c r="AX917" s="12" t="s">
        <v>77</v>
      </c>
      <c r="AY917" s="150" t="s">
        <v>258</v>
      </c>
    </row>
    <row r="918" spans="2:65" s="13" customFormat="1">
      <c r="B918" s="156"/>
      <c r="D918" s="149" t="s">
        <v>266</v>
      </c>
      <c r="E918" s="157" t="s">
        <v>177</v>
      </c>
      <c r="F918" s="158" t="s">
        <v>1478</v>
      </c>
      <c r="H918" s="159">
        <v>253.767</v>
      </c>
      <c r="I918" s="160"/>
      <c r="L918" s="156"/>
      <c r="M918" s="161"/>
      <c r="T918" s="162"/>
      <c r="AT918" s="157" t="s">
        <v>266</v>
      </c>
      <c r="AU918" s="157" t="s">
        <v>85</v>
      </c>
      <c r="AV918" s="13" t="s">
        <v>88</v>
      </c>
      <c r="AW918" s="13" t="s">
        <v>33</v>
      </c>
      <c r="AX918" s="13" t="s">
        <v>8</v>
      </c>
      <c r="AY918" s="157" t="s">
        <v>258</v>
      </c>
    </row>
    <row r="919" spans="2:65" s="1" customFormat="1" ht="24.2" customHeight="1">
      <c r="B919" s="134"/>
      <c r="C919" s="135" t="s">
        <v>1479</v>
      </c>
      <c r="D919" s="135" t="s">
        <v>260</v>
      </c>
      <c r="E919" s="136" t="s">
        <v>1480</v>
      </c>
      <c r="F919" s="137" t="s">
        <v>1481</v>
      </c>
      <c r="G919" s="138" t="s">
        <v>420</v>
      </c>
      <c r="H919" s="139">
        <v>20.12</v>
      </c>
      <c r="I919" s="140"/>
      <c r="J919" s="141">
        <f>ROUND(I919*H919,0)</f>
        <v>0</v>
      </c>
      <c r="K919" s="137" t="s">
        <v>264</v>
      </c>
      <c r="L919" s="32"/>
      <c r="M919" s="142" t="s">
        <v>1</v>
      </c>
      <c r="N919" s="143" t="s">
        <v>42</v>
      </c>
      <c r="P919" s="144">
        <f>O919*H919</f>
        <v>0</v>
      </c>
      <c r="Q919" s="144">
        <v>1.8699999999999999E-3</v>
      </c>
      <c r="R919" s="144">
        <f>Q919*H919</f>
        <v>3.7624400000000002E-2</v>
      </c>
      <c r="S919" s="144">
        <v>0</v>
      </c>
      <c r="T919" s="145">
        <f>S919*H919</f>
        <v>0</v>
      </c>
      <c r="AR919" s="146" t="s">
        <v>340</v>
      </c>
      <c r="AT919" s="146" t="s">
        <v>260</v>
      </c>
      <c r="AU919" s="146" t="s">
        <v>85</v>
      </c>
      <c r="AY919" s="17" t="s">
        <v>258</v>
      </c>
      <c r="BE919" s="147">
        <f>IF(N919="základní",J919,0)</f>
        <v>0</v>
      </c>
      <c r="BF919" s="147">
        <f>IF(N919="snížená",J919,0)</f>
        <v>0</v>
      </c>
      <c r="BG919" s="147">
        <f>IF(N919="zákl. přenesená",J919,0)</f>
        <v>0</v>
      </c>
      <c r="BH919" s="147">
        <f>IF(N919="sníž. přenesená",J919,0)</f>
        <v>0</v>
      </c>
      <c r="BI919" s="147">
        <f>IF(N919="nulová",J919,0)</f>
        <v>0</v>
      </c>
      <c r="BJ919" s="17" t="s">
        <v>8</v>
      </c>
      <c r="BK919" s="147">
        <f>ROUND(I919*H919,0)</f>
        <v>0</v>
      </c>
      <c r="BL919" s="17" t="s">
        <v>340</v>
      </c>
      <c r="BM919" s="146" t="s">
        <v>1482</v>
      </c>
    </row>
    <row r="920" spans="2:65" s="12" customFormat="1">
      <c r="B920" s="148"/>
      <c r="D920" s="149" t="s">
        <v>266</v>
      </c>
      <c r="E920" s="150" t="s">
        <v>1</v>
      </c>
      <c r="F920" s="151" t="s">
        <v>1483</v>
      </c>
      <c r="H920" s="152">
        <v>20.12</v>
      </c>
      <c r="I920" s="153"/>
      <c r="L920" s="148"/>
      <c r="M920" s="154"/>
      <c r="T920" s="155"/>
      <c r="AT920" s="150" t="s">
        <v>266</v>
      </c>
      <c r="AU920" s="150" t="s">
        <v>85</v>
      </c>
      <c r="AV920" s="12" t="s">
        <v>85</v>
      </c>
      <c r="AW920" s="12" t="s">
        <v>33</v>
      </c>
      <c r="AX920" s="12" t="s">
        <v>8</v>
      </c>
      <c r="AY920" s="150" t="s">
        <v>258</v>
      </c>
    </row>
    <row r="921" spans="2:65" s="1" customFormat="1" ht="16.5" customHeight="1">
      <c r="B921" s="134"/>
      <c r="C921" s="135" t="s">
        <v>1484</v>
      </c>
      <c r="D921" s="135" t="s">
        <v>260</v>
      </c>
      <c r="E921" s="136" t="s">
        <v>1485</v>
      </c>
      <c r="F921" s="137" t="s">
        <v>1486</v>
      </c>
      <c r="G921" s="138" t="s">
        <v>420</v>
      </c>
      <c r="H921" s="139">
        <v>2.2000000000000002</v>
      </c>
      <c r="I921" s="140"/>
      <c r="J921" s="141">
        <f>ROUND(I921*H921,0)</f>
        <v>0</v>
      </c>
      <c r="K921" s="137" t="s">
        <v>264</v>
      </c>
      <c r="L921" s="32"/>
      <c r="M921" s="142" t="s">
        <v>1</v>
      </c>
      <c r="N921" s="143" t="s">
        <v>42</v>
      </c>
      <c r="P921" s="144">
        <f>O921*H921</f>
        <v>0</v>
      </c>
      <c r="Q921" s="144">
        <v>1.48515E-3</v>
      </c>
      <c r="R921" s="144">
        <f>Q921*H921</f>
        <v>3.2673300000000001E-3</v>
      </c>
      <c r="S921" s="144">
        <v>0</v>
      </c>
      <c r="T921" s="145">
        <f>S921*H921</f>
        <v>0</v>
      </c>
      <c r="AR921" s="146" t="s">
        <v>340</v>
      </c>
      <c r="AT921" s="146" t="s">
        <v>260</v>
      </c>
      <c r="AU921" s="146" t="s">
        <v>85</v>
      </c>
      <c r="AY921" s="17" t="s">
        <v>258</v>
      </c>
      <c r="BE921" s="147">
        <f>IF(N921="základní",J921,0)</f>
        <v>0</v>
      </c>
      <c r="BF921" s="147">
        <f>IF(N921="snížená",J921,0)</f>
        <v>0</v>
      </c>
      <c r="BG921" s="147">
        <f>IF(N921="zákl. přenesená",J921,0)</f>
        <v>0</v>
      </c>
      <c r="BH921" s="147">
        <f>IF(N921="sníž. přenesená",J921,0)</f>
        <v>0</v>
      </c>
      <c r="BI921" s="147">
        <f>IF(N921="nulová",J921,0)</f>
        <v>0</v>
      </c>
      <c r="BJ921" s="17" t="s">
        <v>8</v>
      </c>
      <c r="BK921" s="147">
        <f>ROUND(I921*H921,0)</f>
        <v>0</v>
      </c>
      <c r="BL921" s="17" t="s">
        <v>340</v>
      </c>
      <c r="BM921" s="146" t="s">
        <v>1487</v>
      </c>
    </row>
    <row r="922" spans="2:65" s="12" customFormat="1">
      <c r="B922" s="148"/>
      <c r="D922" s="149" t="s">
        <v>266</v>
      </c>
      <c r="E922" s="150" t="s">
        <v>1</v>
      </c>
      <c r="F922" s="151" t="s">
        <v>1488</v>
      </c>
      <c r="H922" s="152">
        <v>2.2000000000000002</v>
      </c>
      <c r="I922" s="153"/>
      <c r="L922" s="148"/>
      <c r="M922" s="154"/>
      <c r="T922" s="155"/>
      <c r="AT922" s="150" t="s">
        <v>266</v>
      </c>
      <c r="AU922" s="150" t="s">
        <v>85</v>
      </c>
      <c r="AV922" s="12" t="s">
        <v>85</v>
      </c>
      <c r="AW922" s="12" t="s">
        <v>33</v>
      </c>
      <c r="AX922" s="12" t="s">
        <v>8</v>
      </c>
      <c r="AY922" s="150" t="s">
        <v>258</v>
      </c>
    </row>
    <row r="923" spans="2:65" s="1" customFormat="1" ht="24.2" customHeight="1">
      <c r="B923" s="134"/>
      <c r="C923" s="135" t="s">
        <v>1489</v>
      </c>
      <c r="D923" s="135" t="s">
        <v>260</v>
      </c>
      <c r="E923" s="136" t="s">
        <v>1490</v>
      </c>
      <c r="F923" s="137" t="s">
        <v>1491</v>
      </c>
      <c r="G923" s="138" t="s">
        <v>420</v>
      </c>
      <c r="H923" s="139">
        <v>41</v>
      </c>
      <c r="I923" s="140"/>
      <c r="J923" s="141">
        <f>ROUND(I923*H923,0)</f>
        <v>0</v>
      </c>
      <c r="K923" s="137" t="s">
        <v>264</v>
      </c>
      <c r="L923" s="32"/>
      <c r="M923" s="142" t="s">
        <v>1</v>
      </c>
      <c r="N923" s="143" t="s">
        <v>42</v>
      </c>
      <c r="P923" s="144">
        <f>O923*H923</f>
        <v>0</v>
      </c>
      <c r="Q923" s="144">
        <v>7.4005000000000002E-4</v>
      </c>
      <c r="R923" s="144">
        <f>Q923*H923</f>
        <v>3.0342050000000002E-2</v>
      </c>
      <c r="S923" s="144">
        <v>0</v>
      </c>
      <c r="T923" s="145">
        <f>S923*H923</f>
        <v>0</v>
      </c>
      <c r="AR923" s="146" t="s">
        <v>340</v>
      </c>
      <c r="AT923" s="146" t="s">
        <v>260</v>
      </c>
      <c r="AU923" s="146" t="s">
        <v>85</v>
      </c>
      <c r="AY923" s="17" t="s">
        <v>258</v>
      </c>
      <c r="BE923" s="147">
        <f>IF(N923="základní",J923,0)</f>
        <v>0</v>
      </c>
      <c r="BF923" s="147">
        <f>IF(N923="snížená",J923,0)</f>
        <v>0</v>
      </c>
      <c r="BG923" s="147">
        <f>IF(N923="zákl. přenesená",J923,0)</f>
        <v>0</v>
      </c>
      <c r="BH923" s="147">
        <f>IF(N923="sníž. přenesená",J923,0)</f>
        <v>0</v>
      </c>
      <c r="BI923" s="147">
        <f>IF(N923="nulová",J923,0)</f>
        <v>0</v>
      </c>
      <c r="BJ923" s="17" t="s">
        <v>8</v>
      </c>
      <c r="BK923" s="147">
        <f>ROUND(I923*H923,0)</f>
        <v>0</v>
      </c>
      <c r="BL923" s="17" t="s">
        <v>340</v>
      </c>
      <c r="BM923" s="146" t="s">
        <v>1492</v>
      </c>
    </row>
    <row r="924" spans="2:65" s="12" customFormat="1">
      <c r="B924" s="148"/>
      <c r="D924" s="149" t="s">
        <v>266</v>
      </c>
      <c r="E924" s="150" t="s">
        <v>1</v>
      </c>
      <c r="F924" s="151" t="s">
        <v>1431</v>
      </c>
      <c r="H924" s="152">
        <v>15.05</v>
      </c>
      <c r="I924" s="153"/>
      <c r="L924" s="148"/>
      <c r="M924" s="154"/>
      <c r="T924" s="155"/>
      <c r="AT924" s="150" t="s">
        <v>266</v>
      </c>
      <c r="AU924" s="150" t="s">
        <v>85</v>
      </c>
      <c r="AV924" s="12" t="s">
        <v>85</v>
      </c>
      <c r="AW924" s="12" t="s">
        <v>33</v>
      </c>
      <c r="AX924" s="12" t="s">
        <v>77</v>
      </c>
      <c r="AY924" s="150" t="s">
        <v>258</v>
      </c>
    </row>
    <row r="925" spans="2:65" s="12" customFormat="1">
      <c r="B925" s="148"/>
      <c r="D925" s="149" t="s">
        <v>266</v>
      </c>
      <c r="E925" s="150" t="s">
        <v>1</v>
      </c>
      <c r="F925" s="151" t="s">
        <v>1432</v>
      </c>
      <c r="H925" s="152">
        <v>6.3</v>
      </c>
      <c r="I925" s="153"/>
      <c r="L925" s="148"/>
      <c r="M925" s="154"/>
      <c r="T925" s="155"/>
      <c r="AT925" s="150" t="s">
        <v>266</v>
      </c>
      <c r="AU925" s="150" t="s">
        <v>85</v>
      </c>
      <c r="AV925" s="12" t="s">
        <v>85</v>
      </c>
      <c r="AW925" s="12" t="s">
        <v>33</v>
      </c>
      <c r="AX925" s="12" t="s">
        <v>77</v>
      </c>
      <c r="AY925" s="150" t="s">
        <v>258</v>
      </c>
    </row>
    <row r="926" spans="2:65" s="12" customFormat="1">
      <c r="B926" s="148"/>
      <c r="D926" s="149" t="s">
        <v>266</v>
      </c>
      <c r="E926" s="150" t="s">
        <v>1</v>
      </c>
      <c r="F926" s="151" t="s">
        <v>1433</v>
      </c>
      <c r="H926" s="152">
        <v>19.18</v>
      </c>
      <c r="I926" s="153"/>
      <c r="L926" s="148"/>
      <c r="M926" s="154"/>
      <c r="T926" s="155"/>
      <c r="AT926" s="150" t="s">
        <v>266</v>
      </c>
      <c r="AU926" s="150" t="s">
        <v>85</v>
      </c>
      <c r="AV926" s="12" t="s">
        <v>85</v>
      </c>
      <c r="AW926" s="12" t="s">
        <v>33</v>
      </c>
      <c r="AX926" s="12" t="s">
        <v>77</v>
      </c>
      <c r="AY926" s="150" t="s">
        <v>258</v>
      </c>
    </row>
    <row r="927" spans="2:65" s="12" customFormat="1">
      <c r="B927" s="148"/>
      <c r="D927" s="149" t="s">
        <v>266</v>
      </c>
      <c r="E927" s="150" t="s">
        <v>1</v>
      </c>
      <c r="F927" s="151" t="s">
        <v>1434</v>
      </c>
      <c r="H927" s="152">
        <v>0.47</v>
      </c>
      <c r="I927" s="153"/>
      <c r="L927" s="148"/>
      <c r="M927" s="154"/>
      <c r="T927" s="155"/>
      <c r="AT927" s="150" t="s">
        <v>266</v>
      </c>
      <c r="AU927" s="150" t="s">
        <v>85</v>
      </c>
      <c r="AV927" s="12" t="s">
        <v>85</v>
      </c>
      <c r="AW927" s="12" t="s">
        <v>33</v>
      </c>
      <c r="AX927" s="12" t="s">
        <v>77</v>
      </c>
      <c r="AY927" s="150" t="s">
        <v>258</v>
      </c>
    </row>
    <row r="928" spans="2:65" s="13" customFormat="1">
      <c r="B928" s="156"/>
      <c r="D928" s="149" t="s">
        <v>266</v>
      </c>
      <c r="E928" s="157" t="s">
        <v>1</v>
      </c>
      <c r="F928" s="158" t="s">
        <v>1493</v>
      </c>
      <c r="H928" s="159">
        <v>41</v>
      </c>
      <c r="I928" s="160"/>
      <c r="L928" s="156"/>
      <c r="M928" s="161"/>
      <c r="T928" s="162"/>
      <c r="AT928" s="157" t="s">
        <v>266</v>
      </c>
      <c r="AU928" s="157" t="s">
        <v>85</v>
      </c>
      <c r="AV928" s="13" t="s">
        <v>88</v>
      </c>
      <c r="AW928" s="13" t="s">
        <v>33</v>
      </c>
      <c r="AX928" s="13" t="s">
        <v>8</v>
      </c>
      <c r="AY928" s="157" t="s">
        <v>258</v>
      </c>
    </row>
    <row r="929" spans="2:65" s="1" customFormat="1" ht="24.2" customHeight="1">
      <c r="B929" s="134"/>
      <c r="C929" s="135" t="s">
        <v>1494</v>
      </c>
      <c r="D929" s="135" t="s">
        <v>260</v>
      </c>
      <c r="E929" s="136" t="s">
        <v>1495</v>
      </c>
      <c r="F929" s="137" t="s">
        <v>1496</v>
      </c>
      <c r="G929" s="138" t="s">
        <v>315</v>
      </c>
      <c r="H929" s="139">
        <v>3</v>
      </c>
      <c r="I929" s="140"/>
      <c r="J929" s="141">
        <f>ROUND(I929*H929,0)</f>
        <v>0</v>
      </c>
      <c r="K929" s="137" t="s">
        <v>264</v>
      </c>
      <c r="L929" s="32"/>
      <c r="M929" s="142" t="s">
        <v>1</v>
      </c>
      <c r="N929" s="143" t="s">
        <v>42</v>
      </c>
      <c r="P929" s="144">
        <f>O929*H929</f>
        <v>0</v>
      </c>
      <c r="Q929" s="144">
        <v>8.711E-3</v>
      </c>
      <c r="R929" s="144">
        <f>Q929*H929</f>
        <v>2.6133E-2</v>
      </c>
      <c r="S929" s="144">
        <v>0</v>
      </c>
      <c r="T929" s="145">
        <f>S929*H929</f>
        <v>0</v>
      </c>
      <c r="AR929" s="146" t="s">
        <v>340</v>
      </c>
      <c r="AT929" s="146" t="s">
        <v>260</v>
      </c>
      <c r="AU929" s="146" t="s">
        <v>85</v>
      </c>
      <c r="AY929" s="17" t="s">
        <v>258</v>
      </c>
      <c r="BE929" s="147">
        <f>IF(N929="základní",J929,0)</f>
        <v>0</v>
      </c>
      <c r="BF929" s="147">
        <f>IF(N929="snížená",J929,0)</f>
        <v>0</v>
      </c>
      <c r="BG929" s="147">
        <f>IF(N929="zákl. přenesená",J929,0)</f>
        <v>0</v>
      </c>
      <c r="BH929" s="147">
        <f>IF(N929="sníž. přenesená",J929,0)</f>
        <v>0</v>
      </c>
      <c r="BI929" s="147">
        <f>IF(N929="nulová",J929,0)</f>
        <v>0</v>
      </c>
      <c r="BJ929" s="17" t="s">
        <v>8</v>
      </c>
      <c r="BK929" s="147">
        <f>ROUND(I929*H929,0)</f>
        <v>0</v>
      </c>
      <c r="BL929" s="17" t="s">
        <v>340</v>
      </c>
      <c r="BM929" s="146" t="s">
        <v>1497</v>
      </c>
    </row>
    <row r="930" spans="2:65" s="12" customFormat="1">
      <c r="B930" s="148"/>
      <c r="D930" s="149" t="s">
        <v>266</v>
      </c>
      <c r="E930" s="150" t="s">
        <v>1</v>
      </c>
      <c r="F930" s="151" t="s">
        <v>1498</v>
      </c>
      <c r="H930" s="152">
        <v>3</v>
      </c>
      <c r="I930" s="153"/>
      <c r="L930" s="148"/>
      <c r="M930" s="154"/>
      <c r="T930" s="155"/>
      <c r="AT930" s="150" t="s">
        <v>266</v>
      </c>
      <c r="AU930" s="150" t="s">
        <v>85</v>
      </c>
      <c r="AV930" s="12" t="s">
        <v>85</v>
      </c>
      <c r="AW930" s="12" t="s">
        <v>33</v>
      </c>
      <c r="AX930" s="12" t="s">
        <v>8</v>
      </c>
      <c r="AY930" s="150" t="s">
        <v>258</v>
      </c>
    </row>
    <row r="931" spans="2:65" s="1" customFormat="1" ht="24.2" customHeight="1">
      <c r="B931" s="134"/>
      <c r="C931" s="135" t="s">
        <v>1499</v>
      </c>
      <c r="D931" s="135" t="s">
        <v>260</v>
      </c>
      <c r="E931" s="136" t="s">
        <v>1500</v>
      </c>
      <c r="F931" s="137" t="s">
        <v>1501</v>
      </c>
      <c r="G931" s="138" t="s">
        <v>420</v>
      </c>
      <c r="H931" s="139">
        <v>22</v>
      </c>
      <c r="I931" s="140"/>
      <c r="J931" s="141">
        <f>ROUND(I931*H931,0)</f>
        <v>0</v>
      </c>
      <c r="K931" s="137" t="s">
        <v>1</v>
      </c>
      <c r="L931" s="32"/>
      <c r="M931" s="142" t="s">
        <v>1</v>
      </c>
      <c r="N931" s="143" t="s">
        <v>42</v>
      </c>
      <c r="P931" s="144">
        <f>O931*H931</f>
        <v>0</v>
      </c>
      <c r="Q931" s="144">
        <v>2.8319999999999999E-3</v>
      </c>
      <c r="R931" s="144">
        <f>Q931*H931</f>
        <v>6.2303999999999998E-2</v>
      </c>
      <c r="S931" s="144">
        <v>0</v>
      </c>
      <c r="T931" s="145">
        <f>S931*H931</f>
        <v>0</v>
      </c>
      <c r="AR931" s="146" t="s">
        <v>340</v>
      </c>
      <c r="AT931" s="146" t="s">
        <v>260</v>
      </c>
      <c r="AU931" s="146" t="s">
        <v>85</v>
      </c>
      <c r="AY931" s="17" t="s">
        <v>258</v>
      </c>
      <c r="BE931" s="147">
        <f>IF(N931="základní",J931,0)</f>
        <v>0</v>
      </c>
      <c r="BF931" s="147">
        <f>IF(N931="snížená",J931,0)</f>
        <v>0</v>
      </c>
      <c r="BG931" s="147">
        <f>IF(N931="zákl. přenesená",J931,0)</f>
        <v>0</v>
      </c>
      <c r="BH931" s="147">
        <f>IF(N931="sníž. přenesená",J931,0)</f>
        <v>0</v>
      </c>
      <c r="BI931" s="147">
        <f>IF(N931="nulová",J931,0)</f>
        <v>0</v>
      </c>
      <c r="BJ931" s="17" t="s">
        <v>8</v>
      </c>
      <c r="BK931" s="147">
        <f>ROUND(I931*H931,0)</f>
        <v>0</v>
      </c>
      <c r="BL931" s="17" t="s">
        <v>340</v>
      </c>
      <c r="BM931" s="146" t="s">
        <v>1502</v>
      </c>
    </row>
    <row r="932" spans="2:65" s="12" customFormat="1">
      <c r="B932" s="148"/>
      <c r="D932" s="149" t="s">
        <v>266</v>
      </c>
      <c r="E932" s="150" t="s">
        <v>1</v>
      </c>
      <c r="F932" s="151" t="s">
        <v>1503</v>
      </c>
      <c r="H932" s="152">
        <v>22</v>
      </c>
      <c r="I932" s="153"/>
      <c r="L932" s="148"/>
      <c r="M932" s="154"/>
      <c r="T932" s="155"/>
      <c r="AT932" s="150" t="s">
        <v>266</v>
      </c>
      <c r="AU932" s="150" t="s">
        <v>85</v>
      </c>
      <c r="AV932" s="12" t="s">
        <v>85</v>
      </c>
      <c r="AW932" s="12" t="s">
        <v>33</v>
      </c>
      <c r="AX932" s="12" t="s">
        <v>8</v>
      </c>
      <c r="AY932" s="150" t="s">
        <v>258</v>
      </c>
    </row>
    <row r="933" spans="2:65" s="1" customFormat="1" ht="24.2" customHeight="1">
      <c r="B933" s="134"/>
      <c r="C933" s="135" t="s">
        <v>1504</v>
      </c>
      <c r="D933" s="135" t="s">
        <v>260</v>
      </c>
      <c r="E933" s="136" t="s">
        <v>1505</v>
      </c>
      <c r="F933" s="137" t="s">
        <v>1506</v>
      </c>
      <c r="G933" s="138" t="s">
        <v>420</v>
      </c>
      <c r="H933" s="139">
        <v>80</v>
      </c>
      <c r="I933" s="140"/>
      <c r="J933" s="141">
        <f>ROUND(I933*H933,0)</f>
        <v>0</v>
      </c>
      <c r="K933" s="137" t="s">
        <v>1</v>
      </c>
      <c r="L933" s="32"/>
      <c r="M933" s="142" t="s">
        <v>1</v>
      </c>
      <c r="N933" s="143" t="s">
        <v>42</v>
      </c>
      <c r="P933" s="144">
        <f>O933*H933</f>
        <v>0</v>
      </c>
      <c r="Q933" s="144">
        <v>2.8319999999999999E-3</v>
      </c>
      <c r="R933" s="144">
        <f>Q933*H933</f>
        <v>0.22655999999999998</v>
      </c>
      <c r="S933" s="144">
        <v>0</v>
      </c>
      <c r="T933" s="145">
        <f>S933*H933</f>
        <v>0</v>
      </c>
      <c r="AR933" s="146" t="s">
        <v>340</v>
      </c>
      <c r="AT933" s="146" t="s">
        <v>260</v>
      </c>
      <c r="AU933" s="146" t="s">
        <v>85</v>
      </c>
      <c r="AY933" s="17" t="s">
        <v>258</v>
      </c>
      <c r="BE933" s="147">
        <f>IF(N933="základní",J933,0)</f>
        <v>0</v>
      </c>
      <c r="BF933" s="147">
        <f>IF(N933="snížená",J933,0)</f>
        <v>0</v>
      </c>
      <c r="BG933" s="147">
        <f>IF(N933="zákl. přenesená",J933,0)</f>
        <v>0</v>
      </c>
      <c r="BH933" s="147">
        <f>IF(N933="sníž. přenesená",J933,0)</f>
        <v>0</v>
      </c>
      <c r="BI933" s="147">
        <f>IF(N933="nulová",J933,0)</f>
        <v>0</v>
      </c>
      <c r="BJ933" s="17" t="s">
        <v>8</v>
      </c>
      <c r="BK933" s="147">
        <f>ROUND(I933*H933,0)</f>
        <v>0</v>
      </c>
      <c r="BL933" s="17" t="s">
        <v>340</v>
      </c>
      <c r="BM933" s="146" t="s">
        <v>1507</v>
      </c>
    </row>
    <row r="934" spans="2:65" s="12" customFormat="1" ht="22.5">
      <c r="B934" s="148"/>
      <c r="D934" s="149" t="s">
        <v>266</v>
      </c>
      <c r="E934" s="150" t="s">
        <v>1</v>
      </c>
      <c r="F934" s="151" t="s">
        <v>1508</v>
      </c>
      <c r="H934" s="152">
        <v>80</v>
      </c>
      <c r="I934" s="153"/>
      <c r="L934" s="148"/>
      <c r="M934" s="154"/>
      <c r="T934" s="155"/>
      <c r="AT934" s="150" t="s">
        <v>266</v>
      </c>
      <c r="AU934" s="150" t="s">
        <v>85</v>
      </c>
      <c r="AV934" s="12" t="s">
        <v>85</v>
      </c>
      <c r="AW934" s="12" t="s">
        <v>33</v>
      </c>
      <c r="AX934" s="12" t="s">
        <v>8</v>
      </c>
      <c r="AY934" s="150" t="s">
        <v>258</v>
      </c>
    </row>
    <row r="935" spans="2:65" s="1" customFormat="1" ht="33" customHeight="1">
      <c r="B935" s="134"/>
      <c r="C935" s="135" t="s">
        <v>1509</v>
      </c>
      <c r="D935" s="135" t="s">
        <v>260</v>
      </c>
      <c r="E935" s="136" t="s">
        <v>1510</v>
      </c>
      <c r="F935" s="137" t="s">
        <v>1511</v>
      </c>
      <c r="G935" s="138" t="s">
        <v>420</v>
      </c>
      <c r="H935" s="139">
        <v>11</v>
      </c>
      <c r="I935" s="140"/>
      <c r="J935" s="141">
        <f>ROUND(I935*H935,0)</f>
        <v>0</v>
      </c>
      <c r="K935" s="137" t="s">
        <v>264</v>
      </c>
      <c r="L935" s="32"/>
      <c r="M935" s="142" t="s">
        <v>1</v>
      </c>
      <c r="N935" s="143" t="s">
        <v>42</v>
      </c>
      <c r="P935" s="144">
        <f>O935*H935</f>
        <v>0</v>
      </c>
      <c r="Q935" s="144">
        <v>1.52395E-3</v>
      </c>
      <c r="R935" s="144">
        <f>Q935*H935</f>
        <v>1.6763449999999999E-2</v>
      </c>
      <c r="S935" s="144">
        <v>0</v>
      </c>
      <c r="T935" s="145">
        <f>S935*H935</f>
        <v>0</v>
      </c>
      <c r="AR935" s="146" t="s">
        <v>340</v>
      </c>
      <c r="AT935" s="146" t="s">
        <v>260</v>
      </c>
      <c r="AU935" s="146" t="s">
        <v>85</v>
      </c>
      <c r="AY935" s="17" t="s">
        <v>258</v>
      </c>
      <c r="BE935" s="147">
        <f>IF(N935="základní",J935,0)</f>
        <v>0</v>
      </c>
      <c r="BF935" s="147">
        <f>IF(N935="snížená",J935,0)</f>
        <v>0</v>
      </c>
      <c r="BG935" s="147">
        <f>IF(N935="zákl. přenesená",J935,0)</f>
        <v>0</v>
      </c>
      <c r="BH935" s="147">
        <f>IF(N935="sníž. přenesená",J935,0)</f>
        <v>0</v>
      </c>
      <c r="BI935" s="147">
        <f>IF(N935="nulová",J935,0)</f>
        <v>0</v>
      </c>
      <c r="BJ935" s="17" t="s">
        <v>8</v>
      </c>
      <c r="BK935" s="147">
        <f>ROUND(I935*H935,0)</f>
        <v>0</v>
      </c>
      <c r="BL935" s="17" t="s">
        <v>340</v>
      </c>
      <c r="BM935" s="146" t="s">
        <v>1512</v>
      </c>
    </row>
    <row r="936" spans="2:65" s="12" customFormat="1">
      <c r="B936" s="148"/>
      <c r="D936" s="149" t="s">
        <v>266</v>
      </c>
      <c r="E936" s="150" t="s">
        <v>1</v>
      </c>
      <c r="F936" s="151" t="s">
        <v>1513</v>
      </c>
      <c r="H936" s="152">
        <v>11</v>
      </c>
      <c r="I936" s="153"/>
      <c r="L936" s="148"/>
      <c r="M936" s="154"/>
      <c r="T936" s="155"/>
      <c r="AT936" s="150" t="s">
        <v>266</v>
      </c>
      <c r="AU936" s="150" t="s">
        <v>85</v>
      </c>
      <c r="AV936" s="12" t="s">
        <v>85</v>
      </c>
      <c r="AW936" s="12" t="s">
        <v>33</v>
      </c>
      <c r="AX936" s="12" t="s">
        <v>8</v>
      </c>
      <c r="AY936" s="150" t="s">
        <v>258</v>
      </c>
    </row>
    <row r="937" spans="2:65" s="1" customFormat="1" ht="24.2" customHeight="1">
      <c r="B937" s="134"/>
      <c r="C937" s="135" t="s">
        <v>1514</v>
      </c>
      <c r="D937" s="135" t="s">
        <v>260</v>
      </c>
      <c r="E937" s="136" t="s">
        <v>1515</v>
      </c>
      <c r="F937" s="137" t="s">
        <v>1516</v>
      </c>
      <c r="G937" s="138" t="s">
        <v>343</v>
      </c>
      <c r="H937" s="139">
        <v>9.5</v>
      </c>
      <c r="I937" s="140"/>
      <c r="J937" s="141">
        <f>ROUND(I937*H937,0)</f>
        <v>0</v>
      </c>
      <c r="K937" s="137" t="s">
        <v>264</v>
      </c>
      <c r="L937" s="32"/>
      <c r="M937" s="142" t="s">
        <v>1</v>
      </c>
      <c r="N937" s="143" t="s">
        <v>42</v>
      </c>
      <c r="P937" s="144">
        <f>O937*H937</f>
        <v>0</v>
      </c>
      <c r="Q937" s="144">
        <v>2.2858000000000002E-3</v>
      </c>
      <c r="R937" s="144">
        <f>Q937*H937</f>
        <v>2.1715100000000001E-2</v>
      </c>
      <c r="S937" s="144">
        <v>0</v>
      </c>
      <c r="T937" s="145">
        <f>S937*H937</f>
        <v>0</v>
      </c>
      <c r="AR937" s="146" t="s">
        <v>340</v>
      </c>
      <c r="AT937" s="146" t="s">
        <v>260</v>
      </c>
      <c r="AU937" s="146" t="s">
        <v>85</v>
      </c>
      <c r="AY937" s="17" t="s">
        <v>258</v>
      </c>
      <c r="BE937" s="147">
        <f>IF(N937="základní",J937,0)</f>
        <v>0</v>
      </c>
      <c r="BF937" s="147">
        <f>IF(N937="snížená",J937,0)</f>
        <v>0</v>
      </c>
      <c r="BG937" s="147">
        <f>IF(N937="zákl. přenesená",J937,0)</f>
        <v>0</v>
      </c>
      <c r="BH937" s="147">
        <f>IF(N937="sníž. přenesená",J937,0)</f>
        <v>0</v>
      </c>
      <c r="BI937" s="147">
        <f>IF(N937="nulová",J937,0)</f>
        <v>0</v>
      </c>
      <c r="BJ937" s="17" t="s">
        <v>8</v>
      </c>
      <c r="BK937" s="147">
        <f>ROUND(I937*H937,0)</f>
        <v>0</v>
      </c>
      <c r="BL937" s="17" t="s">
        <v>340</v>
      </c>
      <c r="BM937" s="146" t="s">
        <v>1517</v>
      </c>
    </row>
    <row r="938" spans="2:65" s="12" customFormat="1">
      <c r="B938" s="148"/>
      <c r="D938" s="149" t="s">
        <v>266</v>
      </c>
      <c r="E938" s="150" t="s">
        <v>1</v>
      </c>
      <c r="F938" s="151" t="s">
        <v>1518</v>
      </c>
      <c r="H938" s="152">
        <v>3</v>
      </c>
      <c r="I938" s="153"/>
      <c r="L938" s="148"/>
      <c r="M938" s="154"/>
      <c r="T938" s="155"/>
      <c r="AT938" s="150" t="s">
        <v>266</v>
      </c>
      <c r="AU938" s="150" t="s">
        <v>85</v>
      </c>
      <c r="AV938" s="12" t="s">
        <v>85</v>
      </c>
      <c r="AW938" s="12" t="s">
        <v>33</v>
      </c>
      <c r="AX938" s="12" t="s">
        <v>77</v>
      </c>
      <c r="AY938" s="150" t="s">
        <v>258</v>
      </c>
    </row>
    <row r="939" spans="2:65" s="12" customFormat="1">
      <c r="B939" s="148"/>
      <c r="D939" s="149" t="s">
        <v>266</v>
      </c>
      <c r="E939" s="150" t="s">
        <v>1</v>
      </c>
      <c r="F939" s="151" t="s">
        <v>1519</v>
      </c>
      <c r="H939" s="152">
        <v>3</v>
      </c>
      <c r="I939" s="153"/>
      <c r="L939" s="148"/>
      <c r="M939" s="154"/>
      <c r="T939" s="155"/>
      <c r="AT939" s="150" t="s">
        <v>266</v>
      </c>
      <c r="AU939" s="150" t="s">
        <v>85</v>
      </c>
      <c r="AV939" s="12" t="s">
        <v>85</v>
      </c>
      <c r="AW939" s="12" t="s">
        <v>33</v>
      </c>
      <c r="AX939" s="12" t="s">
        <v>77</v>
      </c>
      <c r="AY939" s="150" t="s">
        <v>258</v>
      </c>
    </row>
    <row r="940" spans="2:65" s="12" customFormat="1">
      <c r="B940" s="148"/>
      <c r="D940" s="149" t="s">
        <v>266</v>
      </c>
      <c r="E940" s="150" t="s">
        <v>1</v>
      </c>
      <c r="F940" s="151" t="s">
        <v>1520</v>
      </c>
      <c r="H940" s="152">
        <v>2</v>
      </c>
      <c r="I940" s="153"/>
      <c r="L940" s="148"/>
      <c r="M940" s="154"/>
      <c r="T940" s="155"/>
      <c r="AT940" s="150" t="s">
        <v>266</v>
      </c>
      <c r="AU940" s="150" t="s">
        <v>85</v>
      </c>
      <c r="AV940" s="12" t="s">
        <v>85</v>
      </c>
      <c r="AW940" s="12" t="s">
        <v>33</v>
      </c>
      <c r="AX940" s="12" t="s">
        <v>77</v>
      </c>
      <c r="AY940" s="150" t="s">
        <v>258</v>
      </c>
    </row>
    <row r="941" spans="2:65" s="12" customFormat="1">
      <c r="B941" s="148"/>
      <c r="D941" s="149" t="s">
        <v>266</v>
      </c>
      <c r="E941" s="150" t="s">
        <v>1</v>
      </c>
      <c r="F941" s="151" t="s">
        <v>1521</v>
      </c>
      <c r="H941" s="152">
        <v>1.5</v>
      </c>
      <c r="I941" s="153"/>
      <c r="L941" s="148"/>
      <c r="M941" s="154"/>
      <c r="T941" s="155"/>
      <c r="AT941" s="150" t="s">
        <v>266</v>
      </c>
      <c r="AU941" s="150" t="s">
        <v>85</v>
      </c>
      <c r="AV941" s="12" t="s">
        <v>85</v>
      </c>
      <c r="AW941" s="12" t="s">
        <v>33</v>
      </c>
      <c r="AX941" s="12" t="s">
        <v>77</v>
      </c>
      <c r="AY941" s="150" t="s">
        <v>258</v>
      </c>
    </row>
    <row r="942" spans="2:65" s="13" customFormat="1">
      <c r="B942" s="156"/>
      <c r="D942" s="149" t="s">
        <v>266</v>
      </c>
      <c r="E942" s="157" t="s">
        <v>1</v>
      </c>
      <c r="F942" s="158" t="s">
        <v>1522</v>
      </c>
      <c r="H942" s="159">
        <v>9.5</v>
      </c>
      <c r="I942" s="160"/>
      <c r="L942" s="156"/>
      <c r="M942" s="161"/>
      <c r="T942" s="162"/>
      <c r="AT942" s="157" t="s">
        <v>266</v>
      </c>
      <c r="AU942" s="157" t="s">
        <v>85</v>
      </c>
      <c r="AV942" s="13" t="s">
        <v>88</v>
      </c>
      <c r="AW942" s="13" t="s">
        <v>33</v>
      </c>
      <c r="AX942" s="13" t="s">
        <v>8</v>
      </c>
      <c r="AY942" s="157" t="s">
        <v>258</v>
      </c>
    </row>
    <row r="943" spans="2:65" s="1" customFormat="1" ht="33" customHeight="1">
      <c r="B943" s="134"/>
      <c r="C943" s="135" t="s">
        <v>1523</v>
      </c>
      <c r="D943" s="135" t="s">
        <v>260</v>
      </c>
      <c r="E943" s="136" t="s">
        <v>1524</v>
      </c>
      <c r="F943" s="137" t="s">
        <v>1525</v>
      </c>
      <c r="G943" s="138" t="s">
        <v>315</v>
      </c>
      <c r="H943" s="139">
        <v>3</v>
      </c>
      <c r="I943" s="140"/>
      <c r="J943" s="141">
        <f>ROUND(I943*H943,0)</f>
        <v>0</v>
      </c>
      <c r="K943" s="137" t="s">
        <v>264</v>
      </c>
      <c r="L943" s="32"/>
      <c r="M943" s="142" t="s">
        <v>1</v>
      </c>
      <c r="N943" s="143" t="s">
        <v>42</v>
      </c>
      <c r="P943" s="144">
        <f>O943*H943</f>
        <v>0</v>
      </c>
      <c r="Q943" s="144">
        <v>7.1219999999999996E-4</v>
      </c>
      <c r="R943" s="144">
        <f>Q943*H943</f>
        <v>2.1365999999999998E-3</v>
      </c>
      <c r="S943" s="144">
        <v>0</v>
      </c>
      <c r="T943" s="145">
        <f>S943*H943</f>
        <v>0</v>
      </c>
      <c r="AR943" s="146" t="s">
        <v>340</v>
      </c>
      <c r="AT943" s="146" t="s">
        <v>260</v>
      </c>
      <c r="AU943" s="146" t="s">
        <v>85</v>
      </c>
      <c r="AY943" s="17" t="s">
        <v>258</v>
      </c>
      <c r="BE943" s="147">
        <f>IF(N943="základní",J943,0)</f>
        <v>0</v>
      </c>
      <c r="BF943" s="147">
        <f>IF(N943="snížená",J943,0)</f>
        <v>0</v>
      </c>
      <c r="BG943" s="147">
        <f>IF(N943="zákl. přenesená",J943,0)</f>
        <v>0</v>
      </c>
      <c r="BH943" s="147">
        <f>IF(N943="sníž. přenesená",J943,0)</f>
        <v>0</v>
      </c>
      <c r="BI943" s="147">
        <f>IF(N943="nulová",J943,0)</f>
        <v>0</v>
      </c>
      <c r="BJ943" s="17" t="s">
        <v>8</v>
      </c>
      <c r="BK943" s="147">
        <f>ROUND(I943*H943,0)</f>
        <v>0</v>
      </c>
      <c r="BL943" s="17" t="s">
        <v>340</v>
      </c>
      <c r="BM943" s="146" t="s">
        <v>1526</v>
      </c>
    </row>
    <row r="944" spans="2:65" s="12" customFormat="1">
      <c r="B944" s="148"/>
      <c r="D944" s="149" t="s">
        <v>266</v>
      </c>
      <c r="E944" s="150" t="s">
        <v>1</v>
      </c>
      <c r="F944" s="151" t="s">
        <v>1527</v>
      </c>
      <c r="H944" s="152">
        <v>3</v>
      </c>
      <c r="I944" s="153"/>
      <c r="L944" s="148"/>
      <c r="M944" s="154"/>
      <c r="T944" s="155"/>
      <c r="AT944" s="150" t="s">
        <v>266</v>
      </c>
      <c r="AU944" s="150" t="s">
        <v>85</v>
      </c>
      <c r="AV944" s="12" t="s">
        <v>85</v>
      </c>
      <c r="AW944" s="12" t="s">
        <v>33</v>
      </c>
      <c r="AX944" s="12" t="s">
        <v>8</v>
      </c>
      <c r="AY944" s="150" t="s">
        <v>258</v>
      </c>
    </row>
    <row r="945" spans="2:65" s="1" customFormat="1" ht="21.75" customHeight="1">
      <c r="B945" s="134"/>
      <c r="C945" s="135" t="s">
        <v>1528</v>
      </c>
      <c r="D945" s="135" t="s">
        <v>260</v>
      </c>
      <c r="E945" s="136" t="s">
        <v>1529</v>
      </c>
      <c r="F945" s="137" t="s">
        <v>1530</v>
      </c>
      <c r="G945" s="138" t="s">
        <v>420</v>
      </c>
      <c r="H945" s="139">
        <v>22</v>
      </c>
      <c r="I945" s="140"/>
      <c r="J945" s="141">
        <f>ROUND(I945*H945,0)</f>
        <v>0</v>
      </c>
      <c r="K945" s="137" t="s">
        <v>264</v>
      </c>
      <c r="L945" s="32"/>
      <c r="M945" s="142" t="s">
        <v>1</v>
      </c>
      <c r="N945" s="143" t="s">
        <v>42</v>
      </c>
      <c r="P945" s="144">
        <f>O945*H945</f>
        <v>0</v>
      </c>
      <c r="Q945" s="144">
        <v>9.0835000000000004E-4</v>
      </c>
      <c r="R945" s="144">
        <f>Q945*H945</f>
        <v>1.99837E-2</v>
      </c>
      <c r="S945" s="144">
        <v>0</v>
      </c>
      <c r="T945" s="145">
        <f>S945*H945</f>
        <v>0</v>
      </c>
      <c r="AR945" s="146" t="s">
        <v>340</v>
      </c>
      <c r="AT945" s="146" t="s">
        <v>260</v>
      </c>
      <c r="AU945" s="146" t="s">
        <v>85</v>
      </c>
      <c r="AY945" s="17" t="s">
        <v>258</v>
      </c>
      <c r="BE945" s="147">
        <f>IF(N945="základní",J945,0)</f>
        <v>0</v>
      </c>
      <c r="BF945" s="147">
        <f>IF(N945="snížená",J945,0)</f>
        <v>0</v>
      </c>
      <c r="BG945" s="147">
        <f>IF(N945="zákl. přenesená",J945,0)</f>
        <v>0</v>
      </c>
      <c r="BH945" s="147">
        <f>IF(N945="sníž. přenesená",J945,0)</f>
        <v>0</v>
      </c>
      <c r="BI945" s="147">
        <f>IF(N945="nulová",J945,0)</f>
        <v>0</v>
      </c>
      <c r="BJ945" s="17" t="s">
        <v>8</v>
      </c>
      <c r="BK945" s="147">
        <f>ROUND(I945*H945,0)</f>
        <v>0</v>
      </c>
      <c r="BL945" s="17" t="s">
        <v>340</v>
      </c>
      <c r="BM945" s="146" t="s">
        <v>1531</v>
      </c>
    </row>
    <row r="946" spans="2:65" s="12" customFormat="1">
      <c r="B946" s="148"/>
      <c r="D946" s="149" t="s">
        <v>266</v>
      </c>
      <c r="E946" s="150" t="s">
        <v>1</v>
      </c>
      <c r="F946" s="151" t="s">
        <v>1532</v>
      </c>
      <c r="H946" s="152">
        <v>22</v>
      </c>
      <c r="I946" s="153"/>
      <c r="L946" s="148"/>
      <c r="M946" s="154"/>
      <c r="T946" s="155"/>
      <c r="AT946" s="150" t="s">
        <v>266</v>
      </c>
      <c r="AU946" s="150" t="s">
        <v>85</v>
      </c>
      <c r="AV946" s="12" t="s">
        <v>85</v>
      </c>
      <c r="AW946" s="12" t="s">
        <v>33</v>
      </c>
      <c r="AX946" s="12" t="s">
        <v>8</v>
      </c>
      <c r="AY946" s="150" t="s">
        <v>258</v>
      </c>
    </row>
    <row r="947" spans="2:65" s="1" customFormat="1" ht="24.2" customHeight="1">
      <c r="B947" s="134"/>
      <c r="C947" s="135" t="s">
        <v>1533</v>
      </c>
      <c r="D947" s="135" t="s">
        <v>260</v>
      </c>
      <c r="E947" s="136" t="s">
        <v>1534</v>
      </c>
      <c r="F947" s="137" t="s">
        <v>1535</v>
      </c>
      <c r="G947" s="138" t="s">
        <v>315</v>
      </c>
      <c r="H947" s="139">
        <v>2</v>
      </c>
      <c r="I947" s="140"/>
      <c r="J947" s="141">
        <f>ROUND(I947*H947,0)</f>
        <v>0</v>
      </c>
      <c r="K947" s="137" t="s">
        <v>264</v>
      </c>
      <c r="L947" s="32"/>
      <c r="M947" s="142" t="s">
        <v>1</v>
      </c>
      <c r="N947" s="143" t="s">
        <v>42</v>
      </c>
      <c r="P947" s="144">
        <f>O947*H947</f>
        <v>0</v>
      </c>
      <c r="Q947" s="144">
        <v>1.94E-4</v>
      </c>
      <c r="R947" s="144">
        <f>Q947*H947</f>
        <v>3.88E-4</v>
      </c>
      <c r="S947" s="144">
        <v>0</v>
      </c>
      <c r="T947" s="145">
        <f>S947*H947</f>
        <v>0</v>
      </c>
      <c r="AR947" s="146" t="s">
        <v>340</v>
      </c>
      <c r="AT947" s="146" t="s">
        <v>260</v>
      </c>
      <c r="AU947" s="146" t="s">
        <v>85</v>
      </c>
      <c r="AY947" s="17" t="s">
        <v>258</v>
      </c>
      <c r="BE947" s="147">
        <f>IF(N947="základní",J947,0)</f>
        <v>0</v>
      </c>
      <c r="BF947" s="147">
        <f>IF(N947="snížená",J947,0)</f>
        <v>0</v>
      </c>
      <c r="BG947" s="147">
        <f>IF(N947="zákl. přenesená",J947,0)</f>
        <v>0</v>
      </c>
      <c r="BH947" s="147">
        <f>IF(N947="sníž. přenesená",J947,0)</f>
        <v>0</v>
      </c>
      <c r="BI947" s="147">
        <f>IF(N947="nulová",J947,0)</f>
        <v>0</v>
      </c>
      <c r="BJ947" s="17" t="s">
        <v>8</v>
      </c>
      <c r="BK947" s="147">
        <f>ROUND(I947*H947,0)</f>
        <v>0</v>
      </c>
      <c r="BL947" s="17" t="s">
        <v>340</v>
      </c>
      <c r="BM947" s="146" t="s">
        <v>1536</v>
      </c>
    </row>
    <row r="948" spans="2:65" s="12" customFormat="1">
      <c r="B948" s="148"/>
      <c r="D948" s="149" t="s">
        <v>266</v>
      </c>
      <c r="E948" s="150" t="s">
        <v>1</v>
      </c>
      <c r="F948" s="151" t="s">
        <v>85</v>
      </c>
      <c r="H948" s="152">
        <v>2</v>
      </c>
      <c r="I948" s="153"/>
      <c r="L948" s="148"/>
      <c r="M948" s="154"/>
      <c r="T948" s="155"/>
      <c r="AT948" s="150" t="s">
        <v>266</v>
      </c>
      <c r="AU948" s="150" t="s">
        <v>85</v>
      </c>
      <c r="AV948" s="12" t="s">
        <v>85</v>
      </c>
      <c r="AW948" s="12" t="s">
        <v>33</v>
      </c>
      <c r="AX948" s="12" t="s">
        <v>8</v>
      </c>
      <c r="AY948" s="150" t="s">
        <v>258</v>
      </c>
    </row>
    <row r="949" spans="2:65" s="1" customFormat="1" ht="24.2" customHeight="1">
      <c r="B949" s="134"/>
      <c r="C949" s="135" t="s">
        <v>1537</v>
      </c>
      <c r="D949" s="135" t="s">
        <v>260</v>
      </c>
      <c r="E949" s="136" t="s">
        <v>1538</v>
      </c>
      <c r="F949" s="137" t="s">
        <v>1539</v>
      </c>
      <c r="G949" s="138" t="s">
        <v>420</v>
      </c>
      <c r="H949" s="139">
        <v>22</v>
      </c>
      <c r="I949" s="140"/>
      <c r="J949" s="141">
        <f>ROUND(I949*H949,0)</f>
        <v>0</v>
      </c>
      <c r="K949" s="137" t="s">
        <v>264</v>
      </c>
      <c r="L949" s="32"/>
      <c r="M949" s="142" t="s">
        <v>1</v>
      </c>
      <c r="N949" s="143" t="s">
        <v>42</v>
      </c>
      <c r="P949" s="144">
        <f>O949*H949</f>
        <v>0</v>
      </c>
      <c r="Q949" s="144">
        <v>2.8831500000000001E-3</v>
      </c>
      <c r="R949" s="144">
        <f>Q949*H949</f>
        <v>6.3429300000000008E-2</v>
      </c>
      <c r="S949" s="144">
        <v>0</v>
      </c>
      <c r="T949" s="145">
        <f>S949*H949</f>
        <v>0</v>
      </c>
      <c r="AR949" s="146" t="s">
        <v>340</v>
      </c>
      <c r="AT949" s="146" t="s">
        <v>260</v>
      </c>
      <c r="AU949" s="146" t="s">
        <v>85</v>
      </c>
      <c r="AY949" s="17" t="s">
        <v>258</v>
      </c>
      <c r="BE949" s="147">
        <f>IF(N949="základní",J949,0)</f>
        <v>0</v>
      </c>
      <c r="BF949" s="147">
        <f>IF(N949="snížená",J949,0)</f>
        <v>0</v>
      </c>
      <c r="BG949" s="147">
        <f>IF(N949="zákl. přenesená",J949,0)</f>
        <v>0</v>
      </c>
      <c r="BH949" s="147">
        <f>IF(N949="sníž. přenesená",J949,0)</f>
        <v>0</v>
      </c>
      <c r="BI949" s="147">
        <f>IF(N949="nulová",J949,0)</f>
        <v>0</v>
      </c>
      <c r="BJ949" s="17" t="s">
        <v>8</v>
      </c>
      <c r="BK949" s="147">
        <f>ROUND(I949*H949,0)</f>
        <v>0</v>
      </c>
      <c r="BL949" s="17" t="s">
        <v>340</v>
      </c>
      <c r="BM949" s="146" t="s">
        <v>1540</v>
      </c>
    </row>
    <row r="950" spans="2:65" s="12" customFormat="1">
      <c r="B950" s="148"/>
      <c r="D950" s="149" t="s">
        <v>266</v>
      </c>
      <c r="E950" s="150" t="s">
        <v>1</v>
      </c>
      <c r="F950" s="151" t="s">
        <v>1541</v>
      </c>
      <c r="H950" s="152">
        <v>22</v>
      </c>
      <c r="I950" s="153"/>
      <c r="L950" s="148"/>
      <c r="M950" s="154"/>
      <c r="T950" s="155"/>
      <c r="AT950" s="150" t="s">
        <v>266</v>
      </c>
      <c r="AU950" s="150" t="s">
        <v>85</v>
      </c>
      <c r="AV950" s="12" t="s">
        <v>85</v>
      </c>
      <c r="AW950" s="12" t="s">
        <v>33</v>
      </c>
      <c r="AX950" s="12" t="s">
        <v>8</v>
      </c>
      <c r="AY950" s="150" t="s">
        <v>258</v>
      </c>
    </row>
    <row r="951" spans="2:65" s="1" customFormat="1" ht="24.2" customHeight="1">
      <c r="B951" s="134"/>
      <c r="C951" s="135" t="s">
        <v>1542</v>
      </c>
      <c r="D951" s="135" t="s">
        <v>260</v>
      </c>
      <c r="E951" s="136" t="s">
        <v>1543</v>
      </c>
      <c r="F951" s="137" t="s">
        <v>1544</v>
      </c>
      <c r="G951" s="138" t="s">
        <v>420</v>
      </c>
      <c r="H951" s="139">
        <v>40</v>
      </c>
      <c r="I951" s="140"/>
      <c r="J951" s="141">
        <f>ROUND(I951*H951,0)</f>
        <v>0</v>
      </c>
      <c r="K951" s="137" t="s">
        <v>264</v>
      </c>
      <c r="L951" s="32"/>
      <c r="M951" s="142" t="s">
        <v>1</v>
      </c>
      <c r="N951" s="143" t="s">
        <v>42</v>
      </c>
      <c r="P951" s="144">
        <f>O951*H951</f>
        <v>0</v>
      </c>
      <c r="Q951" s="144">
        <v>1.078E-3</v>
      </c>
      <c r="R951" s="144">
        <f>Q951*H951</f>
        <v>4.3119999999999999E-2</v>
      </c>
      <c r="S951" s="144">
        <v>0</v>
      </c>
      <c r="T951" s="145">
        <f>S951*H951</f>
        <v>0</v>
      </c>
      <c r="AR951" s="146" t="s">
        <v>340</v>
      </c>
      <c r="AT951" s="146" t="s">
        <v>260</v>
      </c>
      <c r="AU951" s="146" t="s">
        <v>85</v>
      </c>
      <c r="AY951" s="17" t="s">
        <v>258</v>
      </c>
      <c r="BE951" s="147">
        <f>IF(N951="základní",J951,0)</f>
        <v>0</v>
      </c>
      <c r="BF951" s="147">
        <f>IF(N951="snížená",J951,0)</f>
        <v>0</v>
      </c>
      <c r="BG951" s="147">
        <f>IF(N951="zákl. přenesená",J951,0)</f>
        <v>0</v>
      </c>
      <c r="BH951" s="147">
        <f>IF(N951="sníž. přenesená",J951,0)</f>
        <v>0</v>
      </c>
      <c r="BI951" s="147">
        <f>IF(N951="nulová",J951,0)</f>
        <v>0</v>
      </c>
      <c r="BJ951" s="17" t="s">
        <v>8</v>
      </c>
      <c r="BK951" s="147">
        <f>ROUND(I951*H951,0)</f>
        <v>0</v>
      </c>
      <c r="BL951" s="17" t="s">
        <v>340</v>
      </c>
      <c r="BM951" s="146" t="s">
        <v>1545</v>
      </c>
    </row>
    <row r="952" spans="2:65" s="12" customFormat="1">
      <c r="B952" s="148"/>
      <c r="D952" s="149" t="s">
        <v>266</v>
      </c>
      <c r="E952" s="150" t="s">
        <v>1</v>
      </c>
      <c r="F952" s="151" t="s">
        <v>1546</v>
      </c>
      <c r="H952" s="152">
        <v>24</v>
      </c>
      <c r="I952" s="153"/>
      <c r="L952" s="148"/>
      <c r="M952" s="154"/>
      <c r="T952" s="155"/>
      <c r="AT952" s="150" t="s">
        <v>266</v>
      </c>
      <c r="AU952" s="150" t="s">
        <v>85</v>
      </c>
      <c r="AV952" s="12" t="s">
        <v>85</v>
      </c>
      <c r="AW952" s="12" t="s">
        <v>33</v>
      </c>
      <c r="AX952" s="12" t="s">
        <v>77</v>
      </c>
      <c r="AY952" s="150" t="s">
        <v>258</v>
      </c>
    </row>
    <row r="953" spans="2:65" s="12" customFormat="1">
      <c r="B953" s="148"/>
      <c r="D953" s="149" t="s">
        <v>266</v>
      </c>
      <c r="E953" s="150" t="s">
        <v>1</v>
      </c>
      <c r="F953" s="151" t="s">
        <v>1547</v>
      </c>
      <c r="H953" s="152">
        <v>16</v>
      </c>
      <c r="I953" s="153"/>
      <c r="L953" s="148"/>
      <c r="M953" s="154"/>
      <c r="T953" s="155"/>
      <c r="AT953" s="150" t="s">
        <v>266</v>
      </c>
      <c r="AU953" s="150" t="s">
        <v>85</v>
      </c>
      <c r="AV953" s="12" t="s">
        <v>85</v>
      </c>
      <c r="AW953" s="12" t="s">
        <v>33</v>
      </c>
      <c r="AX953" s="12" t="s">
        <v>77</v>
      </c>
      <c r="AY953" s="150" t="s">
        <v>258</v>
      </c>
    </row>
    <row r="954" spans="2:65" s="13" customFormat="1">
      <c r="B954" s="156"/>
      <c r="D954" s="149" t="s">
        <v>266</v>
      </c>
      <c r="E954" s="157" t="s">
        <v>1</v>
      </c>
      <c r="F954" s="158" t="s">
        <v>1548</v>
      </c>
      <c r="H954" s="159">
        <v>40</v>
      </c>
      <c r="I954" s="160"/>
      <c r="L954" s="156"/>
      <c r="M954" s="161"/>
      <c r="T954" s="162"/>
      <c r="AT954" s="157" t="s">
        <v>266</v>
      </c>
      <c r="AU954" s="157" t="s">
        <v>85</v>
      </c>
      <c r="AV954" s="13" t="s">
        <v>88</v>
      </c>
      <c r="AW954" s="13" t="s">
        <v>33</v>
      </c>
      <c r="AX954" s="13" t="s">
        <v>8</v>
      </c>
      <c r="AY954" s="157" t="s">
        <v>258</v>
      </c>
    </row>
    <row r="955" spans="2:65" s="1" customFormat="1" ht="24.2" customHeight="1">
      <c r="B955" s="134"/>
      <c r="C955" s="135" t="s">
        <v>1549</v>
      </c>
      <c r="D955" s="135" t="s">
        <v>260</v>
      </c>
      <c r="E955" s="136" t="s">
        <v>1550</v>
      </c>
      <c r="F955" s="137" t="s">
        <v>1551</v>
      </c>
      <c r="G955" s="138" t="s">
        <v>308</v>
      </c>
      <c r="H955" s="139">
        <v>1.669</v>
      </c>
      <c r="I955" s="140"/>
      <c r="J955" s="141">
        <f>ROUND(I955*H955,0)</f>
        <v>0</v>
      </c>
      <c r="K955" s="137" t="s">
        <v>264</v>
      </c>
      <c r="L955" s="32"/>
      <c r="M955" s="142" t="s">
        <v>1</v>
      </c>
      <c r="N955" s="143" t="s">
        <v>42</v>
      </c>
      <c r="P955" s="144">
        <f>O955*H955</f>
        <v>0</v>
      </c>
      <c r="Q955" s="144">
        <v>0</v>
      </c>
      <c r="R955" s="144">
        <f>Q955*H955</f>
        <v>0</v>
      </c>
      <c r="S955" s="144">
        <v>0</v>
      </c>
      <c r="T955" s="145">
        <f>S955*H955</f>
        <v>0</v>
      </c>
      <c r="AR955" s="146" t="s">
        <v>340</v>
      </c>
      <c r="AT955" s="146" t="s">
        <v>260</v>
      </c>
      <c r="AU955" s="146" t="s">
        <v>85</v>
      </c>
      <c r="AY955" s="17" t="s">
        <v>258</v>
      </c>
      <c r="BE955" s="147">
        <f>IF(N955="základní",J955,0)</f>
        <v>0</v>
      </c>
      <c r="BF955" s="147">
        <f>IF(N955="snížená",J955,0)</f>
        <v>0</v>
      </c>
      <c r="BG955" s="147">
        <f>IF(N955="zákl. přenesená",J955,0)</f>
        <v>0</v>
      </c>
      <c r="BH955" s="147">
        <f>IF(N955="sníž. přenesená",J955,0)</f>
        <v>0</v>
      </c>
      <c r="BI955" s="147">
        <f>IF(N955="nulová",J955,0)</f>
        <v>0</v>
      </c>
      <c r="BJ955" s="17" t="s">
        <v>8</v>
      </c>
      <c r="BK955" s="147">
        <f>ROUND(I955*H955,0)</f>
        <v>0</v>
      </c>
      <c r="BL955" s="17" t="s">
        <v>340</v>
      </c>
      <c r="BM955" s="146" t="s">
        <v>1552</v>
      </c>
    </row>
    <row r="956" spans="2:65" s="11" customFormat="1" ht="22.9" customHeight="1">
      <c r="B956" s="122"/>
      <c r="D956" s="123" t="s">
        <v>76</v>
      </c>
      <c r="E956" s="132" t="s">
        <v>1553</v>
      </c>
      <c r="F956" s="132" t="s">
        <v>1554</v>
      </c>
      <c r="I956" s="125"/>
      <c r="J956" s="133">
        <f>BK956</f>
        <v>0</v>
      </c>
      <c r="L956" s="122"/>
      <c r="M956" s="127"/>
      <c r="P956" s="128">
        <f>SUM(P957:P983)</f>
        <v>0</v>
      </c>
      <c r="R956" s="128">
        <f>SUM(R957:R983)</f>
        <v>0.270974653392</v>
      </c>
      <c r="T956" s="129">
        <f>SUM(T957:T983)</f>
        <v>4.6719972600000004</v>
      </c>
      <c r="AR956" s="123" t="s">
        <v>85</v>
      </c>
      <c r="AT956" s="130" t="s">
        <v>76</v>
      </c>
      <c r="AU956" s="130" t="s">
        <v>8</v>
      </c>
      <c r="AY956" s="123" t="s">
        <v>258</v>
      </c>
      <c r="BK956" s="131">
        <f>SUM(BK957:BK983)</f>
        <v>0</v>
      </c>
    </row>
    <row r="957" spans="2:65" s="1" customFormat="1" ht="24.2" customHeight="1">
      <c r="B957" s="134"/>
      <c r="C957" s="135" t="s">
        <v>1555</v>
      </c>
      <c r="D957" s="135" t="s">
        <v>260</v>
      </c>
      <c r="E957" s="136" t="s">
        <v>1556</v>
      </c>
      <c r="F957" s="137" t="s">
        <v>1557</v>
      </c>
      <c r="G957" s="138" t="s">
        <v>343</v>
      </c>
      <c r="H957" s="139">
        <v>262.767</v>
      </c>
      <c r="I957" s="140"/>
      <c r="J957" s="141">
        <f>ROUND(I957*H957,0)</f>
        <v>0</v>
      </c>
      <c r="K957" s="137" t="s">
        <v>264</v>
      </c>
      <c r="L957" s="32"/>
      <c r="M957" s="142" t="s">
        <v>1</v>
      </c>
      <c r="N957" s="143" t="s">
        <v>42</v>
      </c>
      <c r="P957" s="144">
        <f>O957*H957</f>
        <v>0</v>
      </c>
      <c r="Q957" s="144">
        <v>2.0000000000000001E-4</v>
      </c>
      <c r="R957" s="144">
        <f>Q957*H957</f>
        <v>5.25534E-2</v>
      </c>
      <c r="S957" s="144">
        <v>1.7780000000000001E-2</v>
      </c>
      <c r="T957" s="145">
        <f>S957*H957</f>
        <v>4.6719972600000004</v>
      </c>
      <c r="AR957" s="146" t="s">
        <v>340</v>
      </c>
      <c r="AT957" s="146" t="s">
        <v>260</v>
      </c>
      <c r="AU957" s="146" t="s">
        <v>85</v>
      </c>
      <c r="AY957" s="17" t="s">
        <v>258</v>
      </c>
      <c r="BE957" s="147">
        <f>IF(N957="základní",J957,0)</f>
        <v>0</v>
      </c>
      <c r="BF957" s="147">
        <f>IF(N957="snížená",J957,0)</f>
        <v>0</v>
      </c>
      <c r="BG957" s="147">
        <f>IF(N957="zákl. přenesená",J957,0)</f>
        <v>0</v>
      </c>
      <c r="BH957" s="147">
        <f>IF(N957="sníž. přenesená",J957,0)</f>
        <v>0</v>
      </c>
      <c r="BI957" s="147">
        <f>IF(N957="nulová",J957,0)</f>
        <v>0</v>
      </c>
      <c r="BJ957" s="17" t="s">
        <v>8</v>
      </c>
      <c r="BK957" s="147">
        <f>ROUND(I957*H957,0)</f>
        <v>0</v>
      </c>
      <c r="BL957" s="17" t="s">
        <v>340</v>
      </c>
      <c r="BM957" s="146" t="s">
        <v>1558</v>
      </c>
    </row>
    <row r="958" spans="2:65" s="12" customFormat="1">
      <c r="B958" s="148"/>
      <c r="D958" s="149" t="s">
        <v>266</v>
      </c>
      <c r="E958" s="150" t="s">
        <v>1</v>
      </c>
      <c r="F958" s="151" t="s">
        <v>1472</v>
      </c>
      <c r="H958" s="152">
        <v>84.566000000000003</v>
      </c>
      <c r="I958" s="153"/>
      <c r="L958" s="148"/>
      <c r="M958" s="154"/>
      <c r="T958" s="155"/>
      <c r="AT958" s="150" t="s">
        <v>266</v>
      </c>
      <c r="AU958" s="150" t="s">
        <v>85</v>
      </c>
      <c r="AV958" s="12" t="s">
        <v>85</v>
      </c>
      <c r="AW958" s="12" t="s">
        <v>33</v>
      </c>
      <c r="AX958" s="12" t="s">
        <v>77</v>
      </c>
      <c r="AY958" s="150" t="s">
        <v>258</v>
      </c>
    </row>
    <row r="959" spans="2:65" s="12" customFormat="1">
      <c r="B959" s="148"/>
      <c r="D959" s="149" t="s">
        <v>266</v>
      </c>
      <c r="E959" s="150" t="s">
        <v>1</v>
      </c>
      <c r="F959" s="151" t="s">
        <v>1473</v>
      </c>
      <c r="H959" s="152">
        <v>55.472000000000001</v>
      </c>
      <c r="I959" s="153"/>
      <c r="L959" s="148"/>
      <c r="M959" s="154"/>
      <c r="T959" s="155"/>
      <c r="AT959" s="150" t="s">
        <v>266</v>
      </c>
      <c r="AU959" s="150" t="s">
        <v>85</v>
      </c>
      <c r="AV959" s="12" t="s">
        <v>85</v>
      </c>
      <c r="AW959" s="12" t="s">
        <v>33</v>
      </c>
      <c r="AX959" s="12" t="s">
        <v>77</v>
      </c>
      <c r="AY959" s="150" t="s">
        <v>258</v>
      </c>
    </row>
    <row r="960" spans="2:65" s="12" customFormat="1">
      <c r="B960" s="148"/>
      <c r="D960" s="149" t="s">
        <v>266</v>
      </c>
      <c r="E960" s="150" t="s">
        <v>1</v>
      </c>
      <c r="F960" s="151" t="s">
        <v>1474</v>
      </c>
      <c r="H960" s="152">
        <v>43.412999999999997</v>
      </c>
      <c r="I960" s="153"/>
      <c r="L960" s="148"/>
      <c r="M960" s="154"/>
      <c r="T960" s="155"/>
      <c r="AT960" s="150" t="s">
        <v>266</v>
      </c>
      <c r="AU960" s="150" t="s">
        <v>85</v>
      </c>
      <c r="AV960" s="12" t="s">
        <v>85</v>
      </c>
      <c r="AW960" s="12" t="s">
        <v>33</v>
      </c>
      <c r="AX960" s="12" t="s">
        <v>77</v>
      </c>
      <c r="AY960" s="150" t="s">
        <v>258</v>
      </c>
    </row>
    <row r="961" spans="2:65" s="12" customFormat="1">
      <c r="B961" s="148"/>
      <c r="D961" s="149" t="s">
        <v>266</v>
      </c>
      <c r="E961" s="150" t="s">
        <v>1</v>
      </c>
      <c r="F961" s="151" t="s">
        <v>1475</v>
      </c>
      <c r="H961" s="152">
        <v>35.935000000000002</v>
      </c>
      <c r="I961" s="153"/>
      <c r="L961" s="148"/>
      <c r="M961" s="154"/>
      <c r="T961" s="155"/>
      <c r="AT961" s="150" t="s">
        <v>266</v>
      </c>
      <c r="AU961" s="150" t="s">
        <v>85</v>
      </c>
      <c r="AV961" s="12" t="s">
        <v>85</v>
      </c>
      <c r="AW961" s="12" t="s">
        <v>33</v>
      </c>
      <c r="AX961" s="12" t="s">
        <v>77</v>
      </c>
      <c r="AY961" s="150" t="s">
        <v>258</v>
      </c>
    </row>
    <row r="962" spans="2:65" s="12" customFormat="1">
      <c r="B962" s="148"/>
      <c r="D962" s="149" t="s">
        <v>266</v>
      </c>
      <c r="E962" s="150" t="s">
        <v>1</v>
      </c>
      <c r="F962" s="151" t="s">
        <v>1476</v>
      </c>
      <c r="H962" s="152">
        <v>28.111000000000001</v>
      </c>
      <c r="I962" s="153"/>
      <c r="L962" s="148"/>
      <c r="M962" s="154"/>
      <c r="T962" s="155"/>
      <c r="AT962" s="150" t="s">
        <v>266</v>
      </c>
      <c r="AU962" s="150" t="s">
        <v>85</v>
      </c>
      <c r="AV962" s="12" t="s">
        <v>85</v>
      </c>
      <c r="AW962" s="12" t="s">
        <v>33</v>
      </c>
      <c r="AX962" s="12" t="s">
        <v>77</v>
      </c>
      <c r="AY962" s="150" t="s">
        <v>258</v>
      </c>
    </row>
    <row r="963" spans="2:65" s="12" customFormat="1">
      <c r="B963" s="148"/>
      <c r="D963" s="149" t="s">
        <v>266</v>
      </c>
      <c r="E963" s="150" t="s">
        <v>1</v>
      </c>
      <c r="F963" s="151" t="s">
        <v>1477</v>
      </c>
      <c r="H963" s="152">
        <v>6.27</v>
      </c>
      <c r="I963" s="153"/>
      <c r="L963" s="148"/>
      <c r="M963" s="154"/>
      <c r="T963" s="155"/>
      <c r="AT963" s="150" t="s">
        <v>266</v>
      </c>
      <c r="AU963" s="150" t="s">
        <v>85</v>
      </c>
      <c r="AV963" s="12" t="s">
        <v>85</v>
      </c>
      <c r="AW963" s="12" t="s">
        <v>33</v>
      </c>
      <c r="AX963" s="12" t="s">
        <v>77</v>
      </c>
      <c r="AY963" s="150" t="s">
        <v>258</v>
      </c>
    </row>
    <row r="964" spans="2:65" s="13" customFormat="1">
      <c r="B964" s="156"/>
      <c r="D964" s="149" t="s">
        <v>266</v>
      </c>
      <c r="E964" s="157" t="s">
        <v>1</v>
      </c>
      <c r="F964" s="158" t="s">
        <v>1478</v>
      </c>
      <c r="H964" s="159">
        <v>253.767</v>
      </c>
      <c r="I964" s="160"/>
      <c r="L964" s="156"/>
      <c r="M964" s="161"/>
      <c r="T964" s="162"/>
      <c r="AT964" s="157" t="s">
        <v>266</v>
      </c>
      <c r="AU964" s="157" t="s">
        <v>85</v>
      </c>
      <c r="AV964" s="13" t="s">
        <v>88</v>
      </c>
      <c r="AW964" s="13" t="s">
        <v>33</v>
      </c>
      <c r="AX964" s="13" t="s">
        <v>77</v>
      </c>
      <c r="AY964" s="157" t="s">
        <v>258</v>
      </c>
    </row>
    <row r="965" spans="2:65" s="12" customFormat="1">
      <c r="B965" s="148"/>
      <c r="D965" s="149" t="s">
        <v>266</v>
      </c>
      <c r="E965" s="150" t="s">
        <v>1</v>
      </c>
      <c r="F965" s="151" t="s">
        <v>1559</v>
      </c>
      <c r="H965" s="152">
        <v>9</v>
      </c>
      <c r="I965" s="153"/>
      <c r="L965" s="148"/>
      <c r="M965" s="154"/>
      <c r="T965" s="155"/>
      <c r="AT965" s="150" t="s">
        <v>266</v>
      </c>
      <c r="AU965" s="150" t="s">
        <v>85</v>
      </c>
      <c r="AV965" s="12" t="s">
        <v>85</v>
      </c>
      <c r="AW965" s="12" t="s">
        <v>33</v>
      </c>
      <c r="AX965" s="12" t="s">
        <v>77</v>
      </c>
      <c r="AY965" s="150" t="s">
        <v>258</v>
      </c>
    </row>
    <row r="966" spans="2:65" s="13" customFormat="1">
      <c r="B966" s="156"/>
      <c r="D966" s="149" t="s">
        <v>266</v>
      </c>
      <c r="E966" s="157" t="s">
        <v>1</v>
      </c>
      <c r="F966" s="158" t="s">
        <v>1560</v>
      </c>
      <c r="H966" s="159">
        <v>9</v>
      </c>
      <c r="I966" s="160"/>
      <c r="L966" s="156"/>
      <c r="M966" s="161"/>
      <c r="T966" s="162"/>
      <c r="AT966" s="157" t="s">
        <v>266</v>
      </c>
      <c r="AU966" s="157" t="s">
        <v>85</v>
      </c>
      <c r="AV966" s="13" t="s">
        <v>88</v>
      </c>
      <c r="AW966" s="13" t="s">
        <v>33</v>
      </c>
      <c r="AX966" s="13" t="s">
        <v>77</v>
      </c>
      <c r="AY966" s="157" t="s">
        <v>258</v>
      </c>
    </row>
    <row r="967" spans="2:65" s="14" customFormat="1">
      <c r="B967" s="163"/>
      <c r="D967" s="149" t="s">
        <v>266</v>
      </c>
      <c r="E967" s="164" t="s">
        <v>1</v>
      </c>
      <c r="F967" s="165" t="s">
        <v>364</v>
      </c>
      <c r="H967" s="166">
        <v>262.767</v>
      </c>
      <c r="I967" s="167"/>
      <c r="L967" s="163"/>
      <c r="M967" s="168"/>
      <c r="T967" s="169"/>
      <c r="AT967" s="164" t="s">
        <v>266</v>
      </c>
      <c r="AU967" s="164" t="s">
        <v>85</v>
      </c>
      <c r="AV967" s="14" t="s">
        <v>91</v>
      </c>
      <c r="AW967" s="14" t="s">
        <v>33</v>
      </c>
      <c r="AX967" s="14" t="s">
        <v>8</v>
      </c>
      <c r="AY967" s="164" t="s">
        <v>258</v>
      </c>
    </row>
    <row r="968" spans="2:65" s="1" customFormat="1" ht="24.2" customHeight="1">
      <c r="B968" s="134"/>
      <c r="C968" s="135" t="s">
        <v>1561</v>
      </c>
      <c r="D968" s="135" t="s">
        <v>260</v>
      </c>
      <c r="E968" s="136" t="s">
        <v>1562</v>
      </c>
      <c r="F968" s="137" t="s">
        <v>1563</v>
      </c>
      <c r="G968" s="138" t="s">
        <v>343</v>
      </c>
      <c r="H968" s="139">
        <v>262.767</v>
      </c>
      <c r="I968" s="140"/>
      <c r="J968" s="141">
        <f>ROUND(I968*H968,0)</f>
        <v>0</v>
      </c>
      <c r="K968" s="137" t="s">
        <v>264</v>
      </c>
      <c r="L968" s="32"/>
      <c r="M968" s="142" t="s">
        <v>1</v>
      </c>
      <c r="N968" s="143" t="s">
        <v>42</v>
      </c>
      <c r="P968" s="144">
        <f>O968*H968</f>
        <v>0</v>
      </c>
      <c r="Q968" s="144">
        <v>0</v>
      </c>
      <c r="R968" s="144">
        <f>Q968*H968</f>
        <v>0</v>
      </c>
      <c r="S968" s="144">
        <v>0</v>
      </c>
      <c r="T968" s="145">
        <f>S968*H968</f>
        <v>0</v>
      </c>
      <c r="AR968" s="146" t="s">
        <v>340</v>
      </c>
      <c r="AT968" s="146" t="s">
        <v>260</v>
      </c>
      <c r="AU968" s="146" t="s">
        <v>85</v>
      </c>
      <c r="AY968" s="17" t="s">
        <v>258</v>
      </c>
      <c r="BE968" s="147">
        <f>IF(N968="základní",J968,0)</f>
        <v>0</v>
      </c>
      <c r="BF968" s="147">
        <f>IF(N968="snížená",J968,0)</f>
        <v>0</v>
      </c>
      <c r="BG968" s="147">
        <f>IF(N968="zákl. přenesená",J968,0)</f>
        <v>0</v>
      </c>
      <c r="BH968" s="147">
        <f>IF(N968="sníž. přenesená",J968,0)</f>
        <v>0</v>
      </c>
      <c r="BI968" s="147">
        <f>IF(N968="nulová",J968,0)</f>
        <v>0</v>
      </c>
      <c r="BJ968" s="17" t="s">
        <v>8</v>
      </c>
      <c r="BK968" s="147">
        <f>ROUND(I968*H968,0)</f>
        <v>0</v>
      </c>
      <c r="BL968" s="17" t="s">
        <v>340</v>
      </c>
      <c r="BM968" s="146" t="s">
        <v>1564</v>
      </c>
    </row>
    <row r="969" spans="2:65" s="1" customFormat="1" ht="16.5" customHeight="1">
      <c r="B969" s="134"/>
      <c r="C969" s="135" t="s">
        <v>1565</v>
      </c>
      <c r="D969" s="135" t="s">
        <v>260</v>
      </c>
      <c r="E969" s="136" t="s">
        <v>1566</v>
      </c>
      <c r="F969" s="137" t="s">
        <v>1567</v>
      </c>
      <c r="G969" s="138" t="s">
        <v>343</v>
      </c>
      <c r="H969" s="139">
        <v>344.09199999999998</v>
      </c>
      <c r="I969" s="140"/>
      <c r="J969" s="141">
        <f>ROUND(I969*H969,0)</f>
        <v>0</v>
      </c>
      <c r="K969" s="137" t="s">
        <v>264</v>
      </c>
      <c r="L969" s="32"/>
      <c r="M969" s="142" t="s">
        <v>1</v>
      </c>
      <c r="N969" s="143" t="s">
        <v>42</v>
      </c>
      <c r="P969" s="144">
        <f>O969*H969</f>
        <v>0</v>
      </c>
      <c r="Q969" s="144">
        <v>1.3977600000000001E-4</v>
      </c>
      <c r="R969" s="144">
        <f>Q969*H969</f>
        <v>4.8095803392000001E-2</v>
      </c>
      <c r="S969" s="144">
        <v>0</v>
      </c>
      <c r="T969" s="145">
        <f>S969*H969</f>
        <v>0</v>
      </c>
      <c r="AR969" s="146" t="s">
        <v>340</v>
      </c>
      <c r="AT969" s="146" t="s">
        <v>260</v>
      </c>
      <c r="AU969" s="146" t="s">
        <v>85</v>
      </c>
      <c r="AY969" s="17" t="s">
        <v>258</v>
      </c>
      <c r="BE969" s="147">
        <f>IF(N969="základní",J969,0)</f>
        <v>0</v>
      </c>
      <c r="BF969" s="147">
        <f>IF(N969="snížená",J969,0)</f>
        <v>0</v>
      </c>
      <c r="BG969" s="147">
        <f>IF(N969="zákl. přenesená",J969,0)</f>
        <v>0</v>
      </c>
      <c r="BH969" s="147">
        <f>IF(N969="sníž. přenesená",J969,0)</f>
        <v>0</v>
      </c>
      <c r="BI969" s="147">
        <f>IF(N969="nulová",J969,0)</f>
        <v>0</v>
      </c>
      <c r="BJ969" s="17" t="s">
        <v>8</v>
      </c>
      <c r="BK969" s="147">
        <f>ROUND(I969*H969,0)</f>
        <v>0</v>
      </c>
      <c r="BL969" s="17" t="s">
        <v>340</v>
      </c>
      <c r="BM969" s="146" t="s">
        <v>1568</v>
      </c>
    </row>
    <row r="970" spans="2:65" s="12" customFormat="1">
      <c r="B970" s="148"/>
      <c r="D970" s="149" t="s">
        <v>266</v>
      </c>
      <c r="E970" s="150" t="s">
        <v>1</v>
      </c>
      <c r="F970" s="151" t="s">
        <v>168</v>
      </c>
      <c r="H970" s="152">
        <v>52.643000000000001</v>
      </c>
      <c r="I970" s="153"/>
      <c r="L970" s="148"/>
      <c r="M970" s="154"/>
      <c r="T970" s="155"/>
      <c r="AT970" s="150" t="s">
        <v>266</v>
      </c>
      <c r="AU970" s="150" t="s">
        <v>85</v>
      </c>
      <c r="AV970" s="12" t="s">
        <v>85</v>
      </c>
      <c r="AW970" s="12" t="s">
        <v>33</v>
      </c>
      <c r="AX970" s="12" t="s">
        <v>77</v>
      </c>
      <c r="AY970" s="150" t="s">
        <v>258</v>
      </c>
    </row>
    <row r="971" spans="2:65" s="12" customFormat="1">
      <c r="B971" s="148"/>
      <c r="D971" s="149" t="s">
        <v>266</v>
      </c>
      <c r="E971" s="150" t="s">
        <v>1</v>
      </c>
      <c r="F971" s="151" t="s">
        <v>171</v>
      </c>
      <c r="H971" s="152">
        <v>32.781999999999996</v>
      </c>
      <c r="I971" s="153"/>
      <c r="L971" s="148"/>
      <c r="M971" s="154"/>
      <c r="T971" s="155"/>
      <c r="AT971" s="150" t="s">
        <v>266</v>
      </c>
      <c r="AU971" s="150" t="s">
        <v>85</v>
      </c>
      <c r="AV971" s="12" t="s">
        <v>85</v>
      </c>
      <c r="AW971" s="12" t="s">
        <v>33</v>
      </c>
      <c r="AX971" s="12" t="s">
        <v>77</v>
      </c>
      <c r="AY971" s="150" t="s">
        <v>258</v>
      </c>
    </row>
    <row r="972" spans="2:65" s="12" customFormat="1">
      <c r="B972" s="148"/>
      <c r="D972" s="149" t="s">
        <v>266</v>
      </c>
      <c r="E972" s="150" t="s">
        <v>1</v>
      </c>
      <c r="F972" s="151" t="s">
        <v>174</v>
      </c>
      <c r="H972" s="152">
        <v>4.9000000000000004</v>
      </c>
      <c r="I972" s="153"/>
      <c r="L972" s="148"/>
      <c r="M972" s="154"/>
      <c r="T972" s="155"/>
      <c r="AT972" s="150" t="s">
        <v>266</v>
      </c>
      <c r="AU972" s="150" t="s">
        <v>85</v>
      </c>
      <c r="AV972" s="12" t="s">
        <v>85</v>
      </c>
      <c r="AW972" s="12" t="s">
        <v>33</v>
      </c>
      <c r="AX972" s="12" t="s">
        <v>77</v>
      </c>
      <c r="AY972" s="150" t="s">
        <v>258</v>
      </c>
    </row>
    <row r="973" spans="2:65" s="12" customFormat="1">
      <c r="B973" s="148"/>
      <c r="D973" s="149" t="s">
        <v>266</v>
      </c>
      <c r="E973" s="150" t="s">
        <v>1</v>
      </c>
      <c r="F973" s="151" t="s">
        <v>177</v>
      </c>
      <c r="H973" s="152">
        <v>253.767</v>
      </c>
      <c r="I973" s="153"/>
      <c r="L973" s="148"/>
      <c r="M973" s="154"/>
      <c r="T973" s="155"/>
      <c r="AT973" s="150" t="s">
        <v>266</v>
      </c>
      <c r="AU973" s="150" t="s">
        <v>85</v>
      </c>
      <c r="AV973" s="12" t="s">
        <v>85</v>
      </c>
      <c r="AW973" s="12" t="s">
        <v>33</v>
      </c>
      <c r="AX973" s="12" t="s">
        <v>77</v>
      </c>
      <c r="AY973" s="150" t="s">
        <v>258</v>
      </c>
    </row>
    <row r="974" spans="2:65" s="13" customFormat="1">
      <c r="B974" s="156"/>
      <c r="D974" s="149" t="s">
        <v>266</v>
      </c>
      <c r="E974" s="157" t="s">
        <v>1</v>
      </c>
      <c r="F974" s="158" t="s">
        <v>272</v>
      </c>
      <c r="H974" s="159">
        <v>344.09199999999998</v>
      </c>
      <c r="I974" s="160"/>
      <c r="L974" s="156"/>
      <c r="M974" s="161"/>
      <c r="T974" s="162"/>
      <c r="AT974" s="157" t="s">
        <v>266</v>
      </c>
      <c r="AU974" s="157" t="s">
        <v>85</v>
      </c>
      <c r="AV974" s="13" t="s">
        <v>88</v>
      </c>
      <c r="AW974" s="13" t="s">
        <v>33</v>
      </c>
      <c r="AX974" s="13" t="s">
        <v>8</v>
      </c>
      <c r="AY974" s="157" t="s">
        <v>258</v>
      </c>
    </row>
    <row r="975" spans="2:65" s="1" customFormat="1" ht="16.5" customHeight="1">
      <c r="B975" s="134"/>
      <c r="C975" s="135" t="s">
        <v>1569</v>
      </c>
      <c r="D975" s="135" t="s">
        <v>260</v>
      </c>
      <c r="E975" s="136" t="s">
        <v>1570</v>
      </c>
      <c r="F975" s="137" t="s">
        <v>1571</v>
      </c>
      <c r="G975" s="138" t="s">
        <v>343</v>
      </c>
      <c r="H975" s="139">
        <v>344.09199999999998</v>
      </c>
      <c r="I975" s="140"/>
      <c r="J975" s="141">
        <f>ROUND(I975*H975,0)</f>
        <v>0</v>
      </c>
      <c r="K975" s="137" t="s">
        <v>264</v>
      </c>
      <c r="L975" s="32"/>
      <c r="M975" s="142" t="s">
        <v>1</v>
      </c>
      <c r="N975" s="143" t="s">
        <v>42</v>
      </c>
      <c r="P975" s="144">
        <f>O975*H975</f>
        <v>0</v>
      </c>
      <c r="Q975" s="144">
        <v>0</v>
      </c>
      <c r="R975" s="144">
        <f>Q975*H975</f>
        <v>0</v>
      </c>
      <c r="S975" s="144">
        <v>0</v>
      </c>
      <c r="T975" s="145">
        <f>S975*H975</f>
        <v>0</v>
      </c>
      <c r="AR975" s="146" t="s">
        <v>340</v>
      </c>
      <c r="AT975" s="146" t="s">
        <v>260</v>
      </c>
      <c r="AU975" s="146" t="s">
        <v>85</v>
      </c>
      <c r="AY975" s="17" t="s">
        <v>258</v>
      </c>
      <c r="BE975" s="147">
        <f>IF(N975="základní",J975,0)</f>
        <v>0</v>
      </c>
      <c r="BF975" s="147">
        <f>IF(N975="snížená",J975,0)</f>
        <v>0</v>
      </c>
      <c r="BG975" s="147">
        <f>IF(N975="zákl. přenesená",J975,0)</f>
        <v>0</v>
      </c>
      <c r="BH975" s="147">
        <f>IF(N975="sníž. přenesená",J975,0)</f>
        <v>0</v>
      </c>
      <c r="BI975" s="147">
        <f>IF(N975="nulová",J975,0)</f>
        <v>0</v>
      </c>
      <c r="BJ975" s="17" t="s">
        <v>8</v>
      </c>
      <c r="BK975" s="147">
        <f>ROUND(I975*H975,0)</f>
        <v>0</v>
      </c>
      <c r="BL975" s="17" t="s">
        <v>340</v>
      </c>
      <c r="BM975" s="146" t="s">
        <v>1572</v>
      </c>
    </row>
    <row r="976" spans="2:65" s="12" customFormat="1">
      <c r="B976" s="148"/>
      <c r="D976" s="149" t="s">
        <v>266</v>
      </c>
      <c r="E976" s="150" t="s">
        <v>1</v>
      </c>
      <c r="F976" s="151" t="s">
        <v>168</v>
      </c>
      <c r="H976" s="152">
        <v>52.643000000000001</v>
      </c>
      <c r="I976" s="153"/>
      <c r="L976" s="148"/>
      <c r="M976" s="154"/>
      <c r="T976" s="155"/>
      <c r="AT976" s="150" t="s">
        <v>266</v>
      </c>
      <c r="AU976" s="150" t="s">
        <v>85</v>
      </c>
      <c r="AV976" s="12" t="s">
        <v>85</v>
      </c>
      <c r="AW976" s="12" t="s">
        <v>33</v>
      </c>
      <c r="AX976" s="12" t="s">
        <v>77</v>
      </c>
      <c r="AY976" s="150" t="s">
        <v>258</v>
      </c>
    </row>
    <row r="977" spans="2:65" s="12" customFormat="1">
      <c r="B977" s="148"/>
      <c r="D977" s="149" t="s">
        <v>266</v>
      </c>
      <c r="E977" s="150" t="s">
        <v>1</v>
      </c>
      <c r="F977" s="151" t="s">
        <v>171</v>
      </c>
      <c r="H977" s="152">
        <v>32.781999999999996</v>
      </c>
      <c r="I977" s="153"/>
      <c r="L977" s="148"/>
      <c r="M977" s="154"/>
      <c r="T977" s="155"/>
      <c r="AT977" s="150" t="s">
        <v>266</v>
      </c>
      <c r="AU977" s="150" t="s">
        <v>85</v>
      </c>
      <c r="AV977" s="12" t="s">
        <v>85</v>
      </c>
      <c r="AW977" s="12" t="s">
        <v>33</v>
      </c>
      <c r="AX977" s="12" t="s">
        <v>77</v>
      </c>
      <c r="AY977" s="150" t="s">
        <v>258</v>
      </c>
    </row>
    <row r="978" spans="2:65" s="12" customFormat="1">
      <c r="B978" s="148"/>
      <c r="D978" s="149" t="s">
        <v>266</v>
      </c>
      <c r="E978" s="150" t="s">
        <v>1</v>
      </c>
      <c r="F978" s="151" t="s">
        <v>174</v>
      </c>
      <c r="H978" s="152">
        <v>4.9000000000000004</v>
      </c>
      <c r="I978" s="153"/>
      <c r="L978" s="148"/>
      <c r="M978" s="154"/>
      <c r="T978" s="155"/>
      <c r="AT978" s="150" t="s">
        <v>266</v>
      </c>
      <c r="AU978" s="150" t="s">
        <v>85</v>
      </c>
      <c r="AV978" s="12" t="s">
        <v>85</v>
      </c>
      <c r="AW978" s="12" t="s">
        <v>33</v>
      </c>
      <c r="AX978" s="12" t="s">
        <v>77</v>
      </c>
      <c r="AY978" s="150" t="s">
        <v>258</v>
      </c>
    </row>
    <row r="979" spans="2:65" s="12" customFormat="1">
      <c r="B979" s="148"/>
      <c r="D979" s="149" t="s">
        <v>266</v>
      </c>
      <c r="E979" s="150" t="s">
        <v>1</v>
      </c>
      <c r="F979" s="151" t="s">
        <v>177</v>
      </c>
      <c r="H979" s="152">
        <v>253.767</v>
      </c>
      <c r="I979" s="153"/>
      <c r="L979" s="148"/>
      <c r="M979" s="154"/>
      <c r="T979" s="155"/>
      <c r="AT979" s="150" t="s">
        <v>266</v>
      </c>
      <c r="AU979" s="150" t="s">
        <v>85</v>
      </c>
      <c r="AV979" s="12" t="s">
        <v>85</v>
      </c>
      <c r="AW979" s="12" t="s">
        <v>33</v>
      </c>
      <c r="AX979" s="12" t="s">
        <v>77</v>
      </c>
      <c r="AY979" s="150" t="s">
        <v>258</v>
      </c>
    </row>
    <row r="980" spans="2:65" s="13" customFormat="1">
      <c r="B980" s="156"/>
      <c r="D980" s="149" t="s">
        <v>266</v>
      </c>
      <c r="E980" s="157" t="s">
        <v>1</v>
      </c>
      <c r="F980" s="158" t="s">
        <v>272</v>
      </c>
      <c r="H980" s="159">
        <v>344.09199999999998</v>
      </c>
      <c r="I980" s="160"/>
      <c r="L980" s="156"/>
      <c r="M980" s="161"/>
      <c r="T980" s="162"/>
      <c r="AT980" s="157" t="s">
        <v>266</v>
      </c>
      <c r="AU980" s="157" t="s">
        <v>85</v>
      </c>
      <c r="AV980" s="13" t="s">
        <v>88</v>
      </c>
      <c r="AW980" s="13" t="s">
        <v>33</v>
      </c>
      <c r="AX980" s="13" t="s">
        <v>8</v>
      </c>
      <c r="AY980" s="157" t="s">
        <v>258</v>
      </c>
    </row>
    <row r="981" spans="2:65" s="1" customFormat="1" ht="16.5" customHeight="1">
      <c r="B981" s="134"/>
      <c r="C981" s="170" t="s">
        <v>1573</v>
      </c>
      <c r="D981" s="170" t="s">
        <v>425</v>
      </c>
      <c r="E981" s="171" t="s">
        <v>1574</v>
      </c>
      <c r="F981" s="172" t="s">
        <v>1575</v>
      </c>
      <c r="G981" s="173" t="s">
        <v>343</v>
      </c>
      <c r="H981" s="174">
        <v>378.50099999999998</v>
      </c>
      <c r="I981" s="175"/>
      <c r="J981" s="176">
        <f>ROUND(I981*H981,0)</f>
        <v>0</v>
      </c>
      <c r="K981" s="172" t="s">
        <v>1</v>
      </c>
      <c r="L981" s="177"/>
      <c r="M981" s="178" t="s">
        <v>1</v>
      </c>
      <c r="N981" s="179" t="s">
        <v>42</v>
      </c>
      <c r="P981" s="144">
        <f>O981*H981</f>
        <v>0</v>
      </c>
      <c r="Q981" s="144">
        <v>4.4999999999999999E-4</v>
      </c>
      <c r="R981" s="144">
        <f>Q981*H981</f>
        <v>0.17032544999999999</v>
      </c>
      <c r="S981" s="144">
        <v>0</v>
      </c>
      <c r="T981" s="145">
        <f>S981*H981</f>
        <v>0</v>
      </c>
      <c r="AR981" s="146" t="s">
        <v>448</v>
      </c>
      <c r="AT981" s="146" t="s">
        <v>425</v>
      </c>
      <c r="AU981" s="146" t="s">
        <v>85</v>
      </c>
      <c r="AY981" s="17" t="s">
        <v>258</v>
      </c>
      <c r="BE981" s="147">
        <f>IF(N981="základní",J981,0)</f>
        <v>0</v>
      </c>
      <c r="BF981" s="147">
        <f>IF(N981="snížená",J981,0)</f>
        <v>0</v>
      </c>
      <c r="BG981" s="147">
        <f>IF(N981="zákl. přenesená",J981,0)</f>
        <v>0</v>
      </c>
      <c r="BH981" s="147">
        <f>IF(N981="sníž. přenesená",J981,0)</f>
        <v>0</v>
      </c>
      <c r="BI981" s="147">
        <f>IF(N981="nulová",J981,0)</f>
        <v>0</v>
      </c>
      <c r="BJ981" s="17" t="s">
        <v>8</v>
      </c>
      <c r="BK981" s="147">
        <f>ROUND(I981*H981,0)</f>
        <v>0</v>
      </c>
      <c r="BL981" s="17" t="s">
        <v>340</v>
      </c>
      <c r="BM981" s="146" t="s">
        <v>1576</v>
      </c>
    </row>
    <row r="982" spans="2:65" s="12" customFormat="1">
      <c r="B982" s="148"/>
      <c r="D982" s="149" t="s">
        <v>266</v>
      </c>
      <c r="E982" s="150" t="s">
        <v>1</v>
      </c>
      <c r="F982" s="151" t="s">
        <v>1577</v>
      </c>
      <c r="H982" s="152">
        <v>378.50099999999998</v>
      </c>
      <c r="I982" s="153"/>
      <c r="L982" s="148"/>
      <c r="M982" s="154"/>
      <c r="T982" s="155"/>
      <c r="AT982" s="150" t="s">
        <v>266</v>
      </c>
      <c r="AU982" s="150" t="s">
        <v>85</v>
      </c>
      <c r="AV982" s="12" t="s">
        <v>85</v>
      </c>
      <c r="AW982" s="12" t="s">
        <v>33</v>
      </c>
      <c r="AX982" s="12" t="s">
        <v>8</v>
      </c>
      <c r="AY982" s="150" t="s">
        <v>258</v>
      </c>
    </row>
    <row r="983" spans="2:65" s="1" customFormat="1" ht="24.2" customHeight="1">
      <c r="B983" s="134"/>
      <c r="C983" s="135" t="s">
        <v>1578</v>
      </c>
      <c r="D983" s="135" t="s">
        <v>260</v>
      </c>
      <c r="E983" s="136" t="s">
        <v>1579</v>
      </c>
      <c r="F983" s="137" t="s">
        <v>1580</v>
      </c>
      <c r="G983" s="138" t="s">
        <v>308</v>
      </c>
      <c r="H983" s="139">
        <v>0.27100000000000002</v>
      </c>
      <c r="I983" s="140"/>
      <c r="J983" s="141">
        <f>ROUND(I983*H983,0)</f>
        <v>0</v>
      </c>
      <c r="K983" s="137" t="s">
        <v>264</v>
      </c>
      <c r="L983" s="32"/>
      <c r="M983" s="142" t="s">
        <v>1</v>
      </c>
      <c r="N983" s="143" t="s">
        <v>42</v>
      </c>
      <c r="P983" s="144">
        <f>O983*H983</f>
        <v>0</v>
      </c>
      <c r="Q983" s="144">
        <v>0</v>
      </c>
      <c r="R983" s="144">
        <f>Q983*H983</f>
        <v>0</v>
      </c>
      <c r="S983" s="144">
        <v>0</v>
      </c>
      <c r="T983" s="145">
        <f>S983*H983</f>
        <v>0</v>
      </c>
      <c r="AR983" s="146" t="s">
        <v>340</v>
      </c>
      <c r="AT983" s="146" t="s">
        <v>260</v>
      </c>
      <c r="AU983" s="146" t="s">
        <v>85</v>
      </c>
      <c r="AY983" s="17" t="s">
        <v>258</v>
      </c>
      <c r="BE983" s="147">
        <f>IF(N983="základní",J983,0)</f>
        <v>0</v>
      </c>
      <c r="BF983" s="147">
        <f>IF(N983="snížená",J983,0)</f>
        <v>0</v>
      </c>
      <c r="BG983" s="147">
        <f>IF(N983="zákl. přenesená",J983,0)</f>
        <v>0</v>
      </c>
      <c r="BH983" s="147">
        <f>IF(N983="sníž. přenesená",J983,0)</f>
        <v>0</v>
      </c>
      <c r="BI983" s="147">
        <f>IF(N983="nulová",J983,0)</f>
        <v>0</v>
      </c>
      <c r="BJ983" s="17" t="s">
        <v>8</v>
      </c>
      <c r="BK983" s="147">
        <f>ROUND(I983*H983,0)</f>
        <v>0</v>
      </c>
      <c r="BL983" s="17" t="s">
        <v>340</v>
      </c>
      <c r="BM983" s="146" t="s">
        <v>1581</v>
      </c>
    </row>
    <row r="984" spans="2:65" s="11" customFormat="1" ht="22.9" customHeight="1">
      <c r="B984" s="122"/>
      <c r="D984" s="123" t="s">
        <v>76</v>
      </c>
      <c r="E984" s="132" t="s">
        <v>1582</v>
      </c>
      <c r="F984" s="132" t="s">
        <v>1583</v>
      </c>
      <c r="I984" s="125"/>
      <c r="J984" s="133">
        <f>BK984</f>
        <v>0</v>
      </c>
      <c r="L984" s="122"/>
      <c r="M984" s="127"/>
      <c r="P984" s="128">
        <f>SUM(P985:P1030)</f>
        <v>0</v>
      </c>
      <c r="R984" s="128">
        <f>SUM(R985:R1030)</f>
        <v>0.88137966249999988</v>
      </c>
      <c r="T984" s="129">
        <f>SUM(T985:T1030)</f>
        <v>0</v>
      </c>
      <c r="AR984" s="123" t="s">
        <v>85</v>
      </c>
      <c r="AT984" s="130" t="s">
        <v>76</v>
      </c>
      <c r="AU984" s="130" t="s">
        <v>8</v>
      </c>
      <c r="AY984" s="123" t="s">
        <v>258</v>
      </c>
      <c r="BK984" s="131">
        <f>SUM(BK985:BK1030)</f>
        <v>0</v>
      </c>
    </row>
    <row r="985" spans="2:65" s="1" customFormat="1" ht="24.2" customHeight="1">
      <c r="B985" s="134"/>
      <c r="C985" s="135" t="s">
        <v>1584</v>
      </c>
      <c r="D985" s="135" t="s">
        <v>260</v>
      </c>
      <c r="E985" s="136" t="s">
        <v>1585</v>
      </c>
      <c r="F985" s="137" t="s">
        <v>1586</v>
      </c>
      <c r="G985" s="138" t="s">
        <v>420</v>
      </c>
      <c r="H985" s="139">
        <v>6.3</v>
      </c>
      <c r="I985" s="140"/>
      <c r="J985" s="141">
        <f>ROUND(I985*H985,0)</f>
        <v>0</v>
      </c>
      <c r="K985" s="137" t="s">
        <v>264</v>
      </c>
      <c r="L985" s="32"/>
      <c r="M985" s="142" t="s">
        <v>1</v>
      </c>
      <c r="N985" s="143" t="s">
        <v>42</v>
      </c>
      <c r="P985" s="144">
        <f>O985*H985</f>
        <v>0</v>
      </c>
      <c r="Q985" s="144">
        <v>0</v>
      </c>
      <c r="R985" s="144">
        <f>Q985*H985</f>
        <v>0</v>
      </c>
      <c r="S985" s="144">
        <v>0</v>
      </c>
      <c r="T985" s="145">
        <f>S985*H985</f>
        <v>0</v>
      </c>
      <c r="AR985" s="146" t="s">
        <v>340</v>
      </c>
      <c r="AT985" s="146" t="s">
        <v>260</v>
      </c>
      <c r="AU985" s="146" t="s">
        <v>85</v>
      </c>
      <c r="AY985" s="17" t="s">
        <v>258</v>
      </c>
      <c r="BE985" s="147">
        <f>IF(N985="základní",J985,0)</f>
        <v>0</v>
      </c>
      <c r="BF985" s="147">
        <f>IF(N985="snížená",J985,0)</f>
        <v>0</v>
      </c>
      <c r="BG985" s="147">
        <f>IF(N985="zákl. přenesená",J985,0)</f>
        <v>0</v>
      </c>
      <c r="BH985" s="147">
        <f>IF(N985="sníž. přenesená",J985,0)</f>
        <v>0</v>
      </c>
      <c r="BI985" s="147">
        <f>IF(N985="nulová",J985,0)</f>
        <v>0</v>
      </c>
      <c r="BJ985" s="17" t="s">
        <v>8</v>
      </c>
      <c r="BK985" s="147">
        <f>ROUND(I985*H985,0)</f>
        <v>0</v>
      </c>
      <c r="BL985" s="17" t="s">
        <v>340</v>
      </c>
      <c r="BM985" s="146" t="s">
        <v>1587</v>
      </c>
    </row>
    <row r="986" spans="2:65" s="12" customFormat="1">
      <c r="B986" s="148"/>
      <c r="D986" s="149" t="s">
        <v>266</v>
      </c>
      <c r="E986" s="150" t="s">
        <v>1</v>
      </c>
      <c r="F986" s="151" t="s">
        <v>1588</v>
      </c>
      <c r="H986" s="152">
        <v>6.3</v>
      </c>
      <c r="I986" s="153"/>
      <c r="L986" s="148"/>
      <c r="M986" s="154"/>
      <c r="T986" s="155"/>
      <c r="AT986" s="150" t="s">
        <v>266</v>
      </c>
      <c r="AU986" s="150" t="s">
        <v>85</v>
      </c>
      <c r="AV986" s="12" t="s">
        <v>85</v>
      </c>
      <c r="AW986" s="12" t="s">
        <v>33</v>
      </c>
      <c r="AX986" s="12" t="s">
        <v>8</v>
      </c>
      <c r="AY986" s="150" t="s">
        <v>258</v>
      </c>
    </row>
    <row r="987" spans="2:65" s="1" customFormat="1" ht="16.5" customHeight="1">
      <c r="B987" s="134"/>
      <c r="C987" s="170" t="s">
        <v>1589</v>
      </c>
      <c r="D987" s="170" t="s">
        <v>425</v>
      </c>
      <c r="E987" s="171" t="s">
        <v>1590</v>
      </c>
      <c r="F987" s="172" t="s">
        <v>1591</v>
      </c>
      <c r="G987" s="173" t="s">
        <v>420</v>
      </c>
      <c r="H987" s="174">
        <v>6.3</v>
      </c>
      <c r="I987" s="175"/>
      <c r="J987" s="176">
        <f>ROUND(I987*H987,0)</f>
        <v>0</v>
      </c>
      <c r="K987" s="172" t="s">
        <v>264</v>
      </c>
      <c r="L987" s="177"/>
      <c r="M987" s="178" t="s">
        <v>1</v>
      </c>
      <c r="N987" s="179" t="s">
        <v>42</v>
      </c>
      <c r="P987" s="144">
        <f>O987*H987</f>
        <v>0</v>
      </c>
      <c r="Q987" s="144">
        <v>0</v>
      </c>
      <c r="R987" s="144">
        <f>Q987*H987</f>
        <v>0</v>
      </c>
      <c r="S987" s="144">
        <v>0</v>
      </c>
      <c r="T987" s="145">
        <f>S987*H987</f>
        <v>0</v>
      </c>
      <c r="AR987" s="146" t="s">
        <v>448</v>
      </c>
      <c r="AT987" s="146" t="s">
        <v>425</v>
      </c>
      <c r="AU987" s="146" t="s">
        <v>85</v>
      </c>
      <c r="AY987" s="17" t="s">
        <v>258</v>
      </c>
      <c r="BE987" s="147">
        <f>IF(N987="základní",J987,0)</f>
        <v>0</v>
      </c>
      <c r="BF987" s="147">
        <f>IF(N987="snížená",J987,0)</f>
        <v>0</v>
      </c>
      <c r="BG987" s="147">
        <f>IF(N987="zákl. přenesená",J987,0)</f>
        <v>0</v>
      </c>
      <c r="BH987" s="147">
        <f>IF(N987="sníž. přenesená",J987,0)</f>
        <v>0</v>
      </c>
      <c r="BI987" s="147">
        <f>IF(N987="nulová",J987,0)</f>
        <v>0</v>
      </c>
      <c r="BJ987" s="17" t="s">
        <v>8</v>
      </c>
      <c r="BK987" s="147">
        <f>ROUND(I987*H987,0)</f>
        <v>0</v>
      </c>
      <c r="BL987" s="17" t="s">
        <v>340</v>
      </c>
      <c r="BM987" s="146" t="s">
        <v>1592</v>
      </c>
    </row>
    <row r="988" spans="2:65" s="12" customFormat="1">
      <c r="B988" s="148"/>
      <c r="D988" s="149" t="s">
        <v>266</v>
      </c>
      <c r="E988" s="150" t="s">
        <v>1</v>
      </c>
      <c r="F988" s="151" t="s">
        <v>1588</v>
      </c>
      <c r="H988" s="152">
        <v>6.3</v>
      </c>
      <c r="I988" s="153"/>
      <c r="L988" s="148"/>
      <c r="M988" s="154"/>
      <c r="T988" s="155"/>
      <c r="AT988" s="150" t="s">
        <v>266</v>
      </c>
      <c r="AU988" s="150" t="s">
        <v>85</v>
      </c>
      <c r="AV988" s="12" t="s">
        <v>85</v>
      </c>
      <c r="AW988" s="12" t="s">
        <v>33</v>
      </c>
      <c r="AX988" s="12" t="s">
        <v>8</v>
      </c>
      <c r="AY988" s="150" t="s">
        <v>258</v>
      </c>
    </row>
    <row r="989" spans="2:65" s="1" customFormat="1" ht="16.5" customHeight="1">
      <c r="B989" s="134"/>
      <c r="C989" s="135" t="s">
        <v>1593</v>
      </c>
      <c r="D989" s="135" t="s">
        <v>260</v>
      </c>
      <c r="E989" s="136" t="s">
        <v>1594</v>
      </c>
      <c r="F989" s="137" t="s">
        <v>1595</v>
      </c>
      <c r="G989" s="138" t="s">
        <v>315</v>
      </c>
      <c r="H989" s="139">
        <v>1</v>
      </c>
      <c r="I989" s="140"/>
      <c r="J989" s="141">
        <f>ROUND(I989*H989,0)</f>
        <v>0</v>
      </c>
      <c r="K989" s="137" t="s">
        <v>264</v>
      </c>
      <c r="L989" s="32"/>
      <c r="M989" s="142" t="s">
        <v>1</v>
      </c>
      <c r="N989" s="143" t="s">
        <v>42</v>
      </c>
      <c r="P989" s="144">
        <f>O989*H989</f>
        <v>0</v>
      </c>
      <c r="Q989" s="144">
        <v>4.3966250000000001E-4</v>
      </c>
      <c r="R989" s="144">
        <f>Q989*H989</f>
        <v>4.3966250000000001E-4</v>
      </c>
      <c r="S989" s="144">
        <v>0</v>
      </c>
      <c r="T989" s="145">
        <f>S989*H989</f>
        <v>0</v>
      </c>
      <c r="AR989" s="146" t="s">
        <v>340</v>
      </c>
      <c r="AT989" s="146" t="s">
        <v>260</v>
      </c>
      <c r="AU989" s="146" t="s">
        <v>85</v>
      </c>
      <c r="AY989" s="17" t="s">
        <v>258</v>
      </c>
      <c r="BE989" s="147">
        <f>IF(N989="základní",J989,0)</f>
        <v>0</v>
      </c>
      <c r="BF989" s="147">
        <f>IF(N989="snížená",J989,0)</f>
        <v>0</v>
      </c>
      <c r="BG989" s="147">
        <f>IF(N989="zákl. přenesená",J989,0)</f>
        <v>0</v>
      </c>
      <c r="BH989" s="147">
        <f>IF(N989="sníž. přenesená",J989,0)</f>
        <v>0</v>
      </c>
      <c r="BI989" s="147">
        <f>IF(N989="nulová",J989,0)</f>
        <v>0</v>
      </c>
      <c r="BJ989" s="17" t="s">
        <v>8</v>
      </c>
      <c r="BK989" s="147">
        <f>ROUND(I989*H989,0)</f>
        <v>0</v>
      </c>
      <c r="BL989" s="17" t="s">
        <v>340</v>
      </c>
      <c r="BM989" s="146" t="s">
        <v>1596</v>
      </c>
    </row>
    <row r="990" spans="2:65" s="12" customFormat="1">
      <c r="B990" s="148"/>
      <c r="D990" s="149" t="s">
        <v>266</v>
      </c>
      <c r="E990" s="150" t="s">
        <v>1</v>
      </c>
      <c r="F990" s="151" t="s">
        <v>8</v>
      </c>
      <c r="H990" s="152">
        <v>1</v>
      </c>
      <c r="I990" s="153"/>
      <c r="L990" s="148"/>
      <c r="M990" s="154"/>
      <c r="T990" s="155"/>
      <c r="AT990" s="150" t="s">
        <v>266</v>
      </c>
      <c r="AU990" s="150" t="s">
        <v>85</v>
      </c>
      <c r="AV990" s="12" t="s">
        <v>85</v>
      </c>
      <c r="AW990" s="12" t="s">
        <v>33</v>
      </c>
      <c r="AX990" s="12" t="s">
        <v>8</v>
      </c>
      <c r="AY990" s="150" t="s">
        <v>258</v>
      </c>
    </row>
    <row r="991" spans="2:65" s="1" customFormat="1" ht="33" customHeight="1">
      <c r="B991" s="134"/>
      <c r="C991" s="170" t="s">
        <v>1597</v>
      </c>
      <c r="D991" s="170" t="s">
        <v>425</v>
      </c>
      <c r="E991" s="171" t="s">
        <v>1598</v>
      </c>
      <c r="F991" s="172" t="s">
        <v>1599</v>
      </c>
      <c r="G991" s="173" t="s">
        <v>315</v>
      </c>
      <c r="H991" s="174">
        <v>1</v>
      </c>
      <c r="I991" s="175"/>
      <c r="J991" s="176">
        <f t="shared" ref="J991:J1005" si="10">ROUND(I991*H991,0)</f>
        <v>0</v>
      </c>
      <c r="K991" s="172" t="s">
        <v>264</v>
      </c>
      <c r="L991" s="177"/>
      <c r="M991" s="178" t="s">
        <v>1</v>
      </c>
      <c r="N991" s="179" t="s">
        <v>42</v>
      </c>
      <c r="P991" s="144">
        <f t="shared" ref="P991:P1005" si="11">O991*H991</f>
        <v>0</v>
      </c>
      <c r="Q991" s="144">
        <v>0.03</v>
      </c>
      <c r="R991" s="144">
        <f t="shared" ref="R991:R1005" si="12">Q991*H991</f>
        <v>0.03</v>
      </c>
      <c r="S991" s="144">
        <v>0</v>
      </c>
      <c r="T991" s="145">
        <f t="shared" ref="T991:T1005" si="13">S991*H991</f>
        <v>0</v>
      </c>
      <c r="AR991" s="146" t="s">
        <v>448</v>
      </c>
      <c r="AT991" s="146" t="s">
        <v>425</v>
      </c>
      <c r="AU991" s="146" t="s">
        <v>85</v>
      </c>
      <c r="AY991" s="17" t="s">
        <v>258</v>
      </c>
      <c r="BE991" s="147">
        <f t="shared" ref="BE991:BE1005" si="14">IF(N991="základní",J991,0)</f>
        <v>0</v>
      </c>
      <c r="BF991" s="147">
        <f t="shared" ref="BF991:BF1005" si="15">IF(N991="snížená",J991,0)</f>
        <v>0</v>
      </c>
      <c r="BG991" s="147">
        <f t="shared" ref="BG991:BG1005" si="16">IF(N991="zákl. přenesená",J991,0)</f>
        <v>0</v>
      </c>
      <c r="BH991" s="147">
        <f t="shared" ref="BH991:BH1005" si="17">IF(N991="sníž. přenesená",J991,0)</f>
        <v>0</v>
      </c>
      <c r="BI991" s="147">
        <f t="shared" ref="BI991:BI1005" si="18">IF(N991="nulová",J991,0)</f>
        <v>0</v>
      </c>
      <c r="BJ991" s="17" t="s">
        <v>8</v>
      </c>
      <c r="BK991" s="147">
        <f t="shared" ref="BK991:BK1005" si="19">ROUND(I991*H991,0)</f>
        <v>0</v>
      </c>
      <c r="BL991" s="17" t="s">
        <v>340</v>
      </c>
      <c r="BM991" s="146" t="s">
        <v>1600</v>
      </c>
    </row>
    <row r="992" spans="2:65" s="1" customFormat="1" ht="16.5" customHeight="1">
      <c r="B992" s="134"/>
      <c r="C992" s="170" t="s">
        <v>1601</v>
      </c>
      <c r="D992" s="170" t="s">
        <v>425</v>
      </c>
      <c r="E992" s="171" t="s">
        <v>1602</v>
      </c>
      <c r="F992" s="172" t="s">
        <v>1603</v>
      </c>
      <c r="G992" s="173" t="s">
        <v>315</v>
      </c>
      <c r="H992" s="174">
        <v>1</v>
      </c>
      <c r="I992" s="175"/>
      <c r="J992" s="176">
        <f t="shared" si="10"/>
        <v>0</v>
      </c>
      <c r="K992" s="172" t="s">
        <v>1</v>
      </c>
      <c r="L992" s="177"/>
      <c r="M992" s="178" t="s">
        <v>1</v>
      </c>
      <c r="N992" s="179" t="s">
        <v>42</v>
      </c>
      <c r="P992" s="144">
        <f t="shared" si="11"/>
        <v>0</v>
      </c>
      <c r="Q992" s="144">
        <v>3.4720000000000001E-2</v>
      </c>
      <c r="R992" s="144">
        <f t="shared" si="12"/>
        <v>3.4720000000000001E-2</v>
      </c>
      <c r="S992" s="144">
        <v>0</v>
      </c>
      <c r="T992" s="145">
        <f t="shared" si="13"/>
        <v>0</v>
      </c>
      <c r="AR992" s="146" t="s">
        <v>448</v>
      </c>
      <c r="AT992" s="146" t="s">
        <v>425</v>
      </c>
      <c r="AU992" s="146" t="s">
        <v>85</v>
      </c>
      <c r="AY992" s="17" t="s">
        <v>258</v>
      </c>
      <c r="BE992" s="147">
        <f t="shared" si="14"/>
        <v>0</v>
      </c>
      <c r="BF992" s="147">
        <f t="shared" si="15"/>
        <v>0</v>
      </c>
      <c r="BG992" s="147">
        <f t="shared" si="16"/>
        <v>0</v>
      </c>
      <c r="BH992" s="147">
        <f t="shared" si="17"/>
        <v>0</v>
      </c>
      <c r="BI992" s="147">
        <f t="shared" si="18"/>
        <v>0</v>
      </c>
      <c r="BJ992" s="17" t="s">
        <v>8</v>
      </c>
      <c r="BK992" s="147">
        <f t="shared" si="19"/>
        <v>0</v>
      </c>
      <c r="BL992" s="17" t="s">
        <v>340</v>
      </c>
      <c r="BM992" s="146" t="s">
        <v>1604</v>
      </c>
    </row>
    <row r="993" spans="2:65" s="1" customFormat="1" ht="16.5" customHeight="1">
      <c r="B993" s="134"/>
      <c r="C993" s="170" t="s">
        <v>1605</v>
      </c>
      <c r="D993" s="170" t="s">
        <v>425</v>
      </c>
      <c r="E993" s="171" t="s">
        <v>1606</v>
      </c>
      <c r="F993" s="172" t="s">
        <v>1607</v>
      </c>
      <c r="G993" s="173" t="s">
        <v>315</v>
      </c>
      <c r="H993" s="174">
        <v>1</v>
      </c>
      <c r="I993" s="175"/>
      <c r="J993" s="176">
        <f t="shared" si="10"/>
        <v>0</v>
      </c>
      <c r="K993" s="172" t="s">
        <v>1</v>
      </c>
      <c r="L993" s="177"/>
      <c r="M993" s="178" t="s">
        <v>1</v>
      </c>
      <c r="N993" s="179" t="s">
        <v>42</v>
      </c>
      <c r="P993" s="144">
        <f t="shared" si="11"/>
        <v>0</v>
      </c>
      <c r="Q993" s="144">
        <v>3.4720000000000001E-2</v>
      </c>
      <c r="R993" s="144">
        <f t="shared" si="12"/>
        <v>3.4720000000000001E-2</v>
      </c>
      <c r="S993" s="144">
        <v>0</v>
      </c>
      <c r="T993" s="145">
        <f t="shared" si="13"/>
        <v>0</v>
      </c>
      <c r="AR993" s="146" t="s">
        <v>448</v>
      </c>
      <c r="AT993" s="146" t="s">
        <v>425</v>
      </c>
      <c r="AU993" s="146" t="s">
        <v>85</v>
      </c>
      <c r="AY993" s="17" t="s">
        <v>258</v>
      </c>
      <c r="BE993" s="147">
        <f t="shared" si="14"/>
        <v>0</v>
      </c>
      <c r="BF993" s="147">
        <f t="shared" si="15"/>
        <v>0</v>
      </c>
      <c r="BG993" s="147">
        <f t="shared" si="16"/>
        <v>0</v>
      </c>
      <c r="BH993" s="147">
        <f t="shared" si="17"/>
        <v>0</v>
      </c>
      <c r="BI993" s="147">
        <f t="shared" si="18"/>
        <v>0</v>
      </c>
      <c r="BJ993" s="17" t="s">
        <v>8</v>
      </c>
      <c r="BK993" s="147">
        <f t="shared" si="19"/>
        <v>0</v>
      </c>
      <c r="BL993" s="17" t="s">
        <v>340</v>
      </c>
      <c r="BM993" s="146" t="s">
        <v>1608</v>
      </c>
    </row>
    <row r="994" spans="2:65" s="1" customFormat="1" ht="16.5" customHeight="1">
      <c r="B994" s="134"/>
      <c r="C994" s="170" t="s">
        <v>1609</v>
      </c>
      <c r="D994" s="170" t="s">
        <v>425</v>
      </c>
      <c r="E994" s="171" t="s">
        <v>1610</v>
      </c>
      <c r="F994" s="172" t="s">
        <v>1611</v>
      </c>
      <c r="G994" s="173" t="s">
        <v>315</v>
      </c>
      <c r="H994" s="174">
        <v>1</v>
      </c>
      <c r="I994" s="175"/>
      <c r="J994" s="176">
        <f t="shared" si="10"/>
        <v>0</v>
      </c>
      <c r="K994" s="172" t="s">
        <v>1</v>
      </c>
      <c r="L994" s="177"/>
      <c r="M994" s="178" t="s">
        <v>1</v>
      </c>
      <c r="N994" s="179" t="s">
        <v>42</v>
      </c>
      <c r="P994" s="144">
        <f t="shared" si="11"/>
        <v>0</v>
      </c>
      <c r="Q994" s="144">
        <v>3.4720000000000001E-2</v>
      </c>
      <c r="R994" s="144">
        <f t="shared" si="12"/>
        <v>3.4720000000000001E-2</v>
      </c>
      <c r="S994" s="144">
        <v>0</v>
      </c>
      <c r="T994" s="145">
        <f t="shared" si="13"/>
        <v>0</v>
      </c>
      <c r="AR994" s="146" t="s">
        <v>448</v>
      </c>
      <c r="AT994" s="146" t="s">
        <v>425</v>
      </c>
      <c r="AU994" s="146" t="s">
        <v>85</v>
      </c>
      <c r="AY994" s="17" t="s">
        <v>258</v>
      </c>
      <c r="BE994" s="147">
        <f t="shared" si="14"/>
        <v>0</v>
      </c>
      <c r="BF994" s="147">
        <f t="shared" si="15"/>
        <v>0</v>
      </c>
      <c r="BG994" s="147">
        <f t="shared" si="16"/>
        <v>0</v>
      </c>
      <c r="BH994" s="147">
        <f t="shared" si="17"/>
        <v>0</v>
      </c>
      <c r="BI994" s="147">
        <f t="shared" si="18"/>
        <v>0</v>
      </c>
      <c r="BJ994" s="17" t="s">
        <v>8</v>
      </c>
      <c r="BK994" s="147">
        <f t="shared" si="19"/>
        <v>0</v>
      </c>
      <c r="BL994" s="17" t="s">
        <v>340</v>
      </c>
      <c r="BM994" s="146" t="s">
        <v>1612</v>
      </c>
    </row>
    <row r="995" spans="2:65" s="1" customFormat="1" ht="16.5" customHeight="1">
      <c r="B995" s="134"/>
      <c r="C995" s="170" t="s">
        <v>1613</v>
      </c>
      <c r="D995" s="170" t="s">
        <v>425</v>
      </c>
      <c r="E995" s="171" t="s">
        <v>1614</v>
      </c>
      <c r="F995" s="172" t="s">
        <v>1615</v>
      </c>
      <c r="G995" s="173" t="s">
        <v>315</v>
      </c>
      <c r="H995" s="174">
        <v>1</v>
      </c>
      <c r="I995" s="175"/>
      <c r="J995" s="176">
        <f t="shared" si="10"/>
        <v>0</v>
      </c>
      <c r="K995" s="172" t="s">
        <v>1</v>
      </c>
      <c r="L995" s="177"/>
      <c r="M995" s="178" t="s">
        <v>1</v>
      </c>
      <c r="N995" s="179" t="s">
        <v>42</v>
      </c>
      <c r="P995" s="144">
        <f t="shared" si="11"/>
        <v>0</v>
      </c>
      <c r="Q995" s="144">
        <v>3.4720000000000001E-2</v>
      </c>
      <c r="R995" s="144">
        <f t="shared" si="12"/>
        <v>3.4720000000000001E-2</v>
      </c>
      <c r="S995" s="144">
        <v>0</v>
      </c>
      <c r="T995" s="145">
        <f t="shared" si="13"/>
        <v>0</v>
      </c>
      <c r="AR995" s="146" t="s">
        <v>448</v>
      </c>
      <c r="AT995" s="146" t="s">
        <v>425</v>
      </c>
      <c r="AU995" s="146" t="s">
        <v>85</v>
      </c>
      <c r="AY995" s="17" t="s">
        <v>258</v>
      </c>
      <c r="BE995" s="147">
        <f t="shared" si="14"/>
        <v>0</v>
      </c>
      <c r="BF995" s="147">
        <f t="shared" si="15"/>
        <v>0</v>
      </c>
      <c r="BG995" s="147">
        <f t="shared" si="16"/>
        <v>0</v>
      </c>
      <c r="BH995" s="147">
        <f t="shared" si="17"/>
        <v>0</v>
      </c>
      <c r="BI995" s="147">
        <f t="shared" si="18"/>
        <v>0</v>
      </c>
      <c r="BJ995" s="17" t="s">
        <v>8</v>
      </c>
      <c r="BK995" s="147">
        <f t="shared" si="19"/>
        <v>0</v>
      </c>
      <c r="BL995" s="17" t="s">
        <v>340</v>
      </c>
      <c r="BM995" s="146" t="s">
        <v>1616</v>
      </c>
    </row>
    <row r="996" spans="2:65" s="1" customFormat="1" ht="16.5" customHeight="1">
      <c r="B996" s="134"/>
      <c r="C996" s="170" t="s">
        <v>1617</v>
      </c>
      <c r="D996" s="170" t="s">
        <v>425</v>
      </c>
      <c r="E996" s="171" t="s">
        <v>1618</v>
      </c>
      <c r="F996" s="172" t="s">
        <v>1619</v>
      </c>
      <c r="G996" s="173" t="s">
        <v>315</v>
      </c>
      <c r="H996" s="174">
        <v>1</v>
      </c>
      <c r="I996" s="175"/>
      <c r="J996" s="176">
        <f t="shared" si="10"/>
        <v>0</v>
      </c>
      <c r="K996" s="172" t="s">
        <v>1</v>
      </c>
      <c r="L996" s="177"/>
      <c r="M996" s="178" t="s">
        <v>1</v>
      </c>
      <c r="N996" s="179" t="s">
        <v>42</v>
      </c>
      <c r="P996" s="144">
        <f t="shared" si="11"/>
        <v>0</v>
      </c>
      <c r="Q996" s="144">
        <v>3.4720000000000001E-2</v>
      </c>
      <c r="R996" s="144">
        <f t="shared" si="12"/>
        <v>3.4720000000000001E-2</v>
      </c>
      <c r="S996" s="144">
        <v>0</v>
      </c>
      <c r="T996" s="145">
        <f t="shared" si="13"/>
        <v>0</v>
      </c>
      <c r="AR996" s="146" t="s">
        <v>448</v>
      </c>
      <c r="AT996" s="146" t="s">
        <v>425</v>
      </c>
      <c r="AU996" s="146" t="s">
        <v>85</v>
      </c>
      <c r="AY996" s="17" t="s">
        <v>258</v>
      </c>
      <c r="BE996" s="147">
        <f t="shared" si="14"/>
        <v>0</v>
      </c>
      <c r="BF996" s="147">
        <f t="shared" si="15"/>
        <v>0</v>
      </c>
      <c r="BG996" s="147">
        <f t="shared" si="16"/>
        <v>0</v>
      </c>
      <c r="BH996" s="147">
        <f t="shared" si="17"/>
        <v>0</v>
      </c>
      <c r="BI996" s="147">
        <f t="shared" si="18"/>
        <v>0</v>
      </c>
      <c r="BJ996" s="17" t="s">
        <v>8</v>
      </c>
      <c r="BK996" s="147">
        <f t="shared" si="19"/>
        <v>0</v>
      </c>
      <c r="BL996" s="17" t="s">
        <v>340</v>
      </c>
      <c r="BM996" s="146" t="s">
        <v>1620</v>
      </c>
    </row>
    <row r="997" spans="2:65" s="1" customFormat="1" ht="16.5" customHeight="1">
      <c r="B997" s="134"/>
      <c r="C997" s="170" t="s">
        <v>1621</v>
      </c>
      <c r="D997" s="170" t="s">
        <v>425</v>
      </c>
      <c r="E997" s="171" t="s">
        <v>1622</v>
      </c>
      <c r="F997" s="172" t="s">
        <v>1623</v>
      </c>
      <c r="G997" s="173" t="s">
        <v>315</v>
      </c>
      <c r="H997" s="174">
        <v>1</v>
      </c>
      <c r="I997" s="175"/>
      <c r="J997" s="176">
        <f t="shared" si="10"/>
        <v>0</v>
      </c>
      <c r="K997" s="172" t="s">
        <v>1</v>
      </c>
      <c r="L997" s="177"/>
      <c r="M997" s="178" t="s">
        <v>1</v>
      </c>
      <c r="N997" s="179" t="s">
        <v>42</v>
      </c>
      <c r="P997" s="144">
        <f t="shared" si="11"/>
        <v>0</v>
      </c>
      <c r="Q997" s="144">
        <v>3.4720000000000001E-2</v>
      </c>
      <c r="R997" s="144">
        <f t="shared" si="12"/>
        <v>3.4720000000000001E-2</v>
      </c>
      <c r="S997" s="144">
        <v>0</v>
      </c>
      <c r="T997" s="145">
        <f t="shared" si="13"/>
        <v>0</v>
      </c>
      <c r="AR997" s="146" t="s">
        <v>448</v>
      </c>
      <c r="AT997" s="146" t="s">
        <v>425</v>
      </c>
      <c r="AU997" s="146" t="s">
        <v>85</v>
      </c>
      <c r="AY997" s="17" t="s">
        <v>258</v>
      </c>
      <c r="BE997" s="147">
        <f t="shared" si="14"/>
        <v>0</v>
      </c>
      <c r="BF997" s="147">
        <f t="shared" si="15"/>
        <v>0</v>
      </c>
      <c r="BG997" s="147">
        <f t="shared" si="16"/>
        <v>0</v>
      </c>
      <c r="BH997" s="147">
        <f t="shared" si="17"/>
        <v>0</v>
      </c>
      <c r="BI997" s="147">
        <f t="shared" si="18"/>
        <v>0</v>
      </c>
      <c r="BJ997" s="17" t="s">
        <v>8</v>
      </c>
      <c r="BK997" s="147">
        <f t="shared" si="19"/>
        <v>0</v>
      </c>
      <c r="BL997" s="17" t="s">
        <v>340</v>
      </c>
      <c r="BM997" s="146" t="s">
        <v>1624</v>
      </c>
    </row>
    <row r="998" spans="2:65" s="1" customFormat="1" ht="16.5" customHeight="1">
      <c r="B998" s="134"/>
      <c r="C998" s="170" t="s">
        <v>1625</v>
      </c>
      <c r="D998" s="170" t="s">
        <v>425</v>
      </c>
      <c r="E998" s="171" t="s">
        <v>1626</v>
      </c>
      <c r="F998" s="172" t="s">
        <v>1627</v>
      </c>
      <c r="G998" s="173" t="s">
        <v>315</v>
      </c>
      <c r="H998" s="174">
        <v>6</v>
      </c>
      <c r="I998" s="175"/>
      <c r="J998" s="176">
        <f t="shared" si="10"/>
        <v>0</v>
      </c>
      <c r="K998" s="172" t="s">
        <v>1</v>
      </c>
      <c r="L998" s="177"/>
      <c r="M998" s="178" t="s">
        <v>1</v>
      </c>
      <c r="N998" s="179" t="s">
        <v>42</v>
      </c>
      <c r="P998" s="144">
        <f t="shared" si="11"/>
        <v>0</v>
      </c>
      <c r="Q998" s="144">
        <v>3.4720000000000001E-2</v>
      </c>
      <c r="R998" s="144">
        <f t="shared" si="12"/>
        <v>0.20832000000000001</v>
      </c>
      <c r="S998" s="144">
        <v>0</v>
      </c>
      <c r="T998" s="145">
        <f t="shared" si="13"/>
        <v>0</v>
      </c>
      <c r="AR998" s="146" t="s">
        <v>448</v>
      </c>
      <c r="AT998" s="146" t="s">
        <v>425</v>
      </c>
      <c r="AU998" s="146" t="s">
        <v>85</v>
      </c>
      <c r="AY998" s="17" t="s">
        <v>258</v>
      </c>
      <c r="BE998" s="147">
        <f t="shared" si="14"/>
        <v>0</v>
      </c>
      <c r="BF998" s="147">
        <f t="shared" si="15"/>
        <v>0</v>
      </c>
      <c r="BG998" s="147">
        <f t="shared" si="16"/>
        <v>0</v>
      </c>
      <c r="BH998" s="147">
        <f t="shared" si="17"/>
        <v>0</v>
      </c>
      <c r="BI998" s="147">
        <f t="shared" si="18"/>
        <v>0</v>
      </c>
      <c r="BJ998" s="17" t="s">
        <v>8</v>
      </c>
      <c r="BK998" s="147">
        <f t="shared" si="19"/>
        <v>0</v>
      </c>
      <c r="BL998" s="17" t="s">
        <v>340</v>
      </c>
      <c r="BM998" s="146" t="s">
        <v>1628</v>
      </c>
    </row>
    <row r="999" spans="2:65" s="1" customFormat="1" ht="16.5" customHeight="1">
      <c r="B999" s="134"/>
      <c r="C999" s="170" t="s">
        <v>1629</v>
      </c>
      <c r="D999" s="170" t="s">
        <v>425</v>
      </c>
      <c r="E999" s="171" t="s">
        <v>1630</v>
      </c>
      <c r="F999" s="172" t="s">
        <v>1631</v>
      </c>
      <c r="G999" s="173" t="s">
        <v>315</v>
      </c>
      <c r="H999" s="174">
        <v>1</v>
      </c>
      <c r="I999" s="175"/>
      <c r="J999" s="176">
        <f t="shared" si="10"/>
        <v>0</v>
      </c>
      <c r="K999" s="172" t="s">
        <v>1</v>
      </c>
      <c r="L999" s="177"/>
      <c r="M999" s="178" t="s">
        <v>1</v>
      </c>
      <c r="N999" s="179" t="s">
        <v>42</v>
      </c>
      <c r="P999" s="144">
        <f t="shared" si="11"/>
        <v>0</v>
      </c>
      <c r="Q999" s="144">
        <v>3.4720000000000001E-2</v>
      </c>
      <c r="R999" s="144">
        <f t="shared" si="12"/>
        <v>3.4720000000000001E-2</v>
      </c>
      <c r="S999" s="144">
        <v>0</v>
      </c>
      <c r="T999" s="145">
        <f t="shared" si="13"/>
        <v>0</v>
      </c>
      <c r="AR999" s="146" t="s">
        <v>448</v>
      </c>
      <c r="AT999" s="146" t="s">
        <v>425</v>
      </c>
      <c r="AU999" s="146" t="s">
        <v>85</v>
      </c>
      <c r="AY999" s="17" t="s">
        <v>258</v>
      </c>
      <c r="BE999" s="147">
        <f t="shared" si="14"/>
        <v>0</v>
      </c>
      <c r="BF999" s="147">
        <f t="shared" si="15"/>
        <v>0</v>
      </c>
      <c r="BG999" s="147">
        <f t="shared" si="16"/>
        <v>0</v>
      </c>
      <c r="BH999" s="147">
        <f t="shared" si="17"/>
        <v>0</v>
      </c>
      <c r="BI999" s="147">
        <f t="shared" si="18"/>
        <v>0</v>
      </c>
      <c r="BJ999" s="17" t="s">
        <v>8</v>
      </c>
      <c r="BK999" s="147">
        <f t="shared" si="19"/>
        <v>0</v>
      </c>
      <c r="BL999" s="17" t="s">
        <v>340</v>
      </c>
      <c r="BM999" s="146" t="s">
        <v>1632</v>
      </c>
    </row>
    <row r="1000" spans="2:65" s="1" customFormat="1" ht="16.5" customHeight="1">
      <c r="B1000" s="134"/>
      <c r="C1000" s="170" t="s">
        <v>1633</v>
      </c>
      <c r="D1000" s="170" t="s">
        <v>425</v>
      </c>
      <c r="E1000" s="171" t="s">
        <v>1634</v>
      </c>
      <c r="F1000" s="172" t="s">
        <v>1635</v>
      </c>
      <c r="G1000" s="173" t="s">
        <v>315</v>
      </c>
      <c r="H1000" s="174">
        <v>1</v>
      </c>
      <c r="I1000" s="175"/>
      <c r="J1000" s="176">
        <f t="shared" si="10"/>
        <v>0</v>
      </c>
      <c r="K1000" s="172" t="s">
        <v>1</v>
      </c>
      <c r="L1000" s="177"/>
      <c r="M1000" s="178" t="s">
        <v>1</v>
      </c>
      <c r="N1000" s="179" t="s">
        <v>42</v>
      </c>
      <c r="P1000" s="144">
        <f t="shared" si="11"/>
        <v>0</v>
      </c>
      <c r="Q1000" s="144">
        <v>3.4720000000000001E-2</v>
      </c>
      <c r="R1000" s="144">
        <f t="shared" si="12"/>
        <v>3.4720000000000001E-2</v>
      </c>
      <c r="S1000" s="144">
        <v>0</v>
      </c>
      <c r="T1000" s="145">
        <f t="shared" si="13"/>
        <v>0</v>
      </c>
      <c r="AR1000" s="146" t="s">
        <v>448</v>
      </c>
      <c r="AT1000" s="146" t="s">
        <v>425</v>
      </c>
      <c r="AU1000" s="146" t="s">
        <v>85</v>
      </c>
      <c r="AY1000" s="17" t="s">
        <v>258</v>
      </c>
      <c r="BE1000" s="147">
        <f t="shared" si="14"/>
        <v>0</v>
      </c>
      <c r="BF1000" s="147">
        <f t="shared" si="15"/>
        <v>0</v>
      </c>
      <c r="BG1000" s="147">
        <f t="shared" si="16"/>
        <v>0</v>
      </c>
      <c r="BH1000" s="147">
        <f t="shared" si="17"/>
        <v>0</v>
      </c>
      <c r="BI1000" s="147">
        <f t="shared" si="18"/>
        <v>0</v>
      </c>
      <c r="BJ1000" s="17" t="s">
        <v>8</v>
      </c>
      <c r="BK1000" s="147">
        <f t="shared" si="19"/>
        <v>0</v>
      </c>
      <c r="BL1000" s="17" t="s">
        <v>340</v>
      </c>
      <c r="BM1000" s="146" t="s">
        <v>1636</v>
      </c>
    </row>
    <row r="1001" spans="2:65" s="1" customFormat="1" ht="16.5" customHeight="1">
      <c r="B1001" s="134"/>
      <c r="C1001" s="170" t="s">
        <v>1637</v>
      </c>
      <c r="D1001" s="170" t="s">
        <v>425</v>
      </c>
      <c r="E1001" s="171" t="s">
        <v>1638</v>
      </c>
      <c r="F1001" s="172" t="s">
        <v>1639</v>
      </c>
      <c r="G1001" s="173" t="s">
        <v>315</v>
      </c>
      <c r="H1001" s="174">
        <v>5</v>
      </c>
      <c r="I1001" s="175"/>
      <c r="J1001" s="176">
        <f t="shared" si="10"/>
        <v>0</v>
      </c>
      <c r="K1001" s="172" t="s">
        <v>1</v>
      </c>
      <c r="L1001" s="177"/>
      <c r="M1001" s="178" t="s">
        <v>1</v>
      </c>
      <c r="N1001" s="179" t="s">
        <v>42</v>
      </c>
      <c r="P1001" s="144">
        <f t="shared" si="11"/>
        <v>0</v>
      </c>
      <c r="Q1001" s="144">
        <v>3.4720000000000001E-2</v>
      </c>
      <c r="R1001" s="144">
        <f t="shared" si="12"/>
        <v>0.1736</v>
      </c>
      <c r="S1001" s="144">
        <v>0</v>
      </c>
      <c r="T1001" s="145">
        <f t="shared" si="13"/>
        <v>0</v>
      </c>
      <c r="AR1001" s="146" t="s">
        <v>448</v>
      </c>
      <c r="AT1001" s="146" t="s">
        <v>425</v>
      </c>
      <c r="AU1001" s="146" t="s">
        <v>85</v>
      </c>
      <c r="AY1001" s="17" t="s">
        <v>258</v>
      </c>
      <c r="BE1001" s="147">
        <f t="shared" si="14"/>
        <v>0</v>
      </c>
      <c r="BF1001" s="147">
        <f t="shared" si="15"/>
        <v>0</v>
      </c>
      <c r="BG1001" s="147">
        <f t="shared" si="16"/>
        <v>0</v>
      </c>
      <c r="BH1001" s="147">
        <f t="shared" si="17"/>
        <v>0</v>
      </c>
      <c r="BI1001" s="147">
        <f t="shared" si="18"/>
        <v>0</v>
      </c>
      <c r="BJ1001" s="17" t="s">
        <v>8</v>
      </c>
      <c r="BK1001" s="147">
        <f t="shared" si="19"/>
        <v>0</v>
      </c>
      <c r="BL1001" s="17" t="s">
        <v>340</v>
      </c>
      <c r="BM1001" s="146" t="s">
        <v>1640</v>
      </c>
    </row>
    <row r="1002" spans="2:65" s="1" customFormat="1" ht="16.5" customHeight="1">
      <c r="B1002" s="134"/>
      <c r="C1002" s="170" t="s">
        <v>1641</v>
      </c>
      <c r="D1002" s="170" t="s">
        <v>425</v>
      </c>
      <c r="E1002" s="171" t="s">
        <v>1642</v>
      </c>
      <c r="F1002" s="172" t="s">
        <v>1643</v>
      </c>
      <c r="G1002" s="173" t="s">
        <v>315</v>
      </c>
      <c r="H1002" s="174">
        <v>1</v>
      </c>
      <c r="I1002" s="175"/>
      <c r="J1002" s="176">
        <f t="shared" si="10"/>
        <v>0</v>
      </c>
      <c r="K1002" s="172" t="s">
        <v>1</v>
      </c>
      <c r="L1002" s="177"/>
      <c r="M1002" s="178" t="s">
        <v>1</v>
      </c>
      <c r="N1002" s="179" t="s">
        <v>42</v>
      </c>
      <c r="P1002" s="144">
        <f t="shared" si="11"/>
        <v>0</v>
      </c>
      <c r="Q1002" s="144">
        <v>3.4720000000000001E-2</v>
      </c>
      <c r="R1002" s="144">
        <f t="shared" si="12"/>
        <v>3.4720000000000001E-2</v>
      </c>
      <c r="S1002" s="144">
        <v>0</v>
      </c>
      <c r="T1002" s="145">
        <f t="shared" si="13"/>
        <v>0</v>
      </c>
      <c r="AR1002" s="146" t="s">
        <v>448</v>
      </c>
      <c r="AT1002" s="146" t="s">
        <v>425</v>
      </c>
      <c r="AU1002" s="146" t="s">
        <v>85</v>
      </c>
      <c r="AY1002" s="17" t="s">
        <v>258</v>
      </c>
      <c r="BE1002" s="147">
        <f t="shared" si="14"/>
        <v>0</v>
      </c>
      <c r="BF1002" s="147">
        <f t="shared" si="15"/>
        <v>0</v>
      </c>
      <c r="BG1002" s="147">
        <f t="shared" si="16"/>
        <v>0</v>
      </c>
      <c r="BH1002" s="147">
        <f t="shared" si="17"/>
        <v>0</v>
      </c>
      <c r="BI1002" s="147">
        <f t="shared" si="18"/>
        <v>0</v>
      </c>
      <c r="BJ1002" s="17" t="s">
        <v>8</v>
      </c>
      <c r="BK1002" s="147">
        <f t="shared" si="19"/>
        <v>0</v>
      </c>
      <c r="BL1002" s="17" t="s">
        <v>340</v>
      </c>
      <c r="BM1002" s="146" t="s">
        <v>1644</v>
      </c>
    </row>
    <row r="1003" spans="2:65" s="1" customFormat="1" ht="16.5" customHeight="1">
      <c r="B1003" s="134"/>
      <c r="C1003" s="170" t="s">
        <v>1645</v>
      </c>
      <c r="D1003" s="170" t="s">
        <v>425</v>
      </c>
      <c r="E1003" s="171" t="s">
        <v>1646</v>
      </c>
      <c r="F1003" s="172" t="s">
        <v>1647</v>
      </c>
      <c r="G1003" s="173" t="s">
        <v>315</v>
      </c>
      <c r="H1003" s="174">
        <v>1</v>
      </c>
      <c r="I1003" s="175"/>
      <c r="J1003" s="176">
        <f t="shared" si="10"/>
        <v>0</v>
      </c>
      <c r="K1003" s="172" t="s">
        <v>1</v>
      </c>
      <c r="L1003" s="177"/>
      <c r="M1003" s="178" t="s">
        <v>1</v>
      </c>
      <c r="N1003" s="179" t="s">
        <v>42</v>
      </c>
      <c r="P1003" s="144">
        <f t="shared" si="11"/>
        <v>0</v>
      </c>
      <c r="Q1003" s="144">
        <v>3.4720000000000001E-2</v>
      </c>
      <c r="R1003" s="144">
        <f t="shared" si="12"/>
        <v>3.4720000000000001E-2</v>
      </c>
      <c r="S1003" s="144">
        <v>0</v>
      </c>
      <c r="T1003" s="145">
        <f t="shared" si="13"/>
        <v>0</v>
      </c>
      <c r="AR1003" s="146" t="s">
        <v>448</v>
      </c>
      <c r="AT1003" s="146" t="s">
        <v>425</v>
      </c>
      <c r="AU1003" s="146" t="s">
        <v>85</v>
      </c>
      <c r="AY1003" s="17" t="s">
        <v>258</v>
      </c>
      <c r="BE1003" s="147">
        <f t="shared" si="14"/>
        <v>0</v>
      </c>
      <c r="BF1003" s="147">
        <f t="shared" si="15"/>
        <v>0</v>
      </c>
      <c r="BG1003" s="147">
        <f t="shared" si="16"/>
        <v>0</v>
      </c>
      <c r="BH1003" s="147">
        <f t="shared" si="17"/>
        <v>0</v>
      </c>
      <c r="BI1003" s="147">
        <f t="shared" si="18"/>
        <v>0</v>
      </c>
      <c r="BJ1003" s="17" t="s">
        <v>8</v>
      </c>
      <c r="BK1003" s="147">
        <f t="shared" si="19"/>
        <v>0</v>
      </c>
      <c r="BL1003" s="17" t="s">
        <v>340</v>
      </c>
      <c r="BM1003" s="146" t="s">
        <v>1648</v>
      </c>
    </row>
    <row r="1004" spans="2:65" s="1" customFormat="1" ht="16.5" customHeight="1">
      <c r="B1004" s="134"/>
      <c r="C1004" s="170" t="s">
        <v>1649</v>
      </c>
      <c r="D1004" s="170" t="s">
        <v>425</v>
      </c>
      <c r="E1004" s="171" t="s">
        <v>1650</v>
      </c>
      <c r="F1004" s="172" t="s">
        <v>1651</v>
      </c>
      <c r="G1004" s="173" t="s">
        <v>315</v>
      </c>
      <c r="H1004" s="174">
        <v>1</v>
      </c>
      <c r="I1004" s="175"/>
      <c r="J1004" s="176">
        <f t="shared" si="10"/>
        <v>0</v>
      </c>
      <c r="K1004" s="172" t="s">
        <v>1</v>
      </c>
      <c r="L1004" s="177"/>
      <c r="M1004" s="178" t="s">
        <v>1</v>
      </c>
      <c r="N1004" s="179" t="s">
        <v>42</v>
      </c>
      <c r="P1004" s="144">
        <f t="shared" si="11"/>
        <v>0</v>
      </c>
      <c r="Q1004" s="144">
        <v>3.4720000000000001E-2</v>
      </c>
      <c r="R1004" s="144">
        <f t="shared" si="12"/>
        <v>3.4720000000000001E-2</v>
      </c>
      <c r="S1004" s="144">
        <v>0</v>
      </c>
      <c r="T1004" s="145">
        <f t="shared" si="13"/>
        <v>0</v>
      </c>
      <c r="AR1004" s="146" t="s">
        <v>448</v>
      </c>
      <c r="AT1004" s="146" t="s">
        <v>425</v>
      </c>
      <c r="AU1004" s="146" t="s">
        <v>85</v>
      </c>
      <c r="AY1004" s="17" t="s">
        <v>258</v>
      </c>
      <c r="BE1004" s="147">
        <f t="shared" si="14"/>
        <v>0</v>
      </c>
      <c r="BF1004" s="147">
        <f t="shared" si="15"/>
        <v>0</v>
      </c>
      <c r="BG1004" s="147">
        <f t="shared" si="16"/>
        <v>0</v>
      </c>
      <c r="BH1004" s="147">
        <f t="shared" si="17"/>
        <v>0</v>
      </c>
      <c r="BI1004" s="147">
        <f t="shared" si="18"/>
        <v>0</v>
      </c>
      <c r="BJ1004" s="17" t="s">
        <v>8</v>
      </c>
      <c r="BK1004" s="147">
        <f t="shared" si="19"/>
        <v>0</v>
      </c>
      <c r="BL1004" s="17" t="s">
        <v>340</v>
      </c>
      <c r="BM1004" s="146" t="s">
        <v>1652</v>
      </c>
    </row>
    <row r="1005" spans="2:65" s="1" customFormat="1" ht="24.2" customHeight="1">
      <c r="B1005" s="134"/>
      <c r="C1005" s="135" t="s">
        <v>1653</v>
      </c>
      <c r="D1005" s="135" t="s">
        <v>260</v>
      </c>
      <c r="E1005" s="136" t="s">
        <v>1654</v>
      </c>
      <c r="F1005" s="137" t="s">
        <v>1655</v>
      </c>
      <c r="G1005" s="138" t="s">
        <v>315</v>
      </c>
      <c r="H1005" s="139">
        <v>11</v>
      </c>
      <c r="I1005" s="140"/>
      <c r="J1005" s="141">
        <f t="shared" si="10"/>
        <v>0</v>
      </c>
      <c r="K1005" s="137" t="s">
        <v>264</v>
      </c>
      <c r="L1005" s="32"/>
      <c r="M1005" s="142" t="s">
        <v>1</v>
      </c>
      <c r="N1005" s="143" t="s">
        <v>42</v>
      </c>
      <c r="P1005" s="144">
        <f t="shared" si="11"/>
        <v>0</v>
      </c>
      <c r="Q1005" s="144">
        <v>0</v>
      </c>
      <c r="R1005" s="144">
        <f t="shared" si="12"/>
        <v>0</v>
      </c>
      <c r="S1005" s="144">
        <v>0</v>
      </c>
      <c r="T1005" s="145">
        <f t="shared" si="13"/>
        <v>0</v>
      </c>
      <c r="AR1005" s="146" t="s">
        <v>340</v>
      </c>
      <c r="AT1005" s="146" t="s">
        <v>260</v>
      </c>
      <c r="AU1005" s="146" t="s">
        <v>85</v>
      </c>
      <c r="AY1005" s="17" t="s">
        <v>258</v>
      </c>
      <c r="BE1005" s="147">
        <f t="shared" si="14"/>
        <v>0</v>
      </c>
      <c r="BF1005" s="147">
        <f t="shared" si="15"/>
        <v>0</v>
      </c>
      <c r="BG1005" s="147">
        <f t="shared" si="16"/>
        <v>0</v>
      </c>
      <c r="BH1005" s="147">
        <f t="shared" si="17"/>
        <v>0</v>
      </c>
      <c r="BI1005" s="147">
        <f t="shared" si="18"/>
        <v>0</v>
      </c>
      <c r="BJ1005" s="17" t="s">
        <v>8</v>
      </c>
      <c r="BK1005" s="147">
        <f t="shared" si="19"/>
        <v>0</v>
      </c>
      <c r="BL1005" s="17" t="s">
        <v>340</v>
      </c>
      <c r="BM1005" s="146" t="s">
        <v>1656</v>
      </c>
    </row>
    <row r="1006" spans="2:65" s="12" customFormat="1">
      <c r="B1006" s="148"/>
      <c r="D1006" s="149" t="s">
        <v>266</v>
      </c>
      <c r="E1006" s="150" t="s">
        <v>1</v>
      </c>
      <c r="F1006" s="151" t="s">
        <v>1657</v>
      </c>
      <c r="H1006" s="152">
        <v>4</v>
      </c>
      <c r="I1006" s="153"/>
      <c r="L1006" s="148"/>
      <c r="M1006" s="154"/>
      <c r="T1006" s="155"/>
      <c r="AT1006" s="150" t="s">
        <v>266</v>
      </c>
      <c r="AU1006" s="150" t="s">
        <v>85</v>
      </c>
      <c r="AV1006" s="12" t="s">
        <v>85</v>
      </c>
      <c r="AW1006" s="12" t="s">
        <v>33</v>
      </c>
      <c r="AX1006" s="12" t="s">
        <v>77</v>
      </c>
      <c r="AY1006" s="150" t="s">
        <v>258</v>
      </c>
    </row>
    <row r="1007" spans="2:65" s="12" customFormat="1">
      <c r="B1007" s="148"/>
      <c r="D1007" s="149" t="s">
        <v>266</v>
      </c>
      <c r="E1007" s="150" t="s">
        <v>1</v>
      </c>
      <c r="F1007" s="151" t="s">
        <v>1658</v>
      </c>
      <c r="H1007" s="152">
        <v>7</v>
      </c>
      <c r="I1007" s="153"/>
      <c r="L1007" s="148"/>
      <c r="M1007" s="154"/>
      <c r="T1007" s="155"/>
      <c r="AT1007" s="150" t="s">
        <v>266</v>
      </c>
      <c r="AU1007" s="150" t="s">
        <v>85</v>
      </c>
      <c r="AV1007" s="12" t="s">
        <v>85</v>
      </c>
      <c r="AW1007" s="12" t="s">
        <v>33</v>
      </c>
      <c r="AX1007" s="12" t="s">
        <v>77</v>
      </c>
      <c r="AY1007" s="150" t="s">
        <v>258</v>
      </c>
    </row>
    <row r="1008" spans="2:65" s="13" customFormat="1">
      <c r="B1008" s="156"/>
      <c r="D1008" s="149" t="s">
        <v>266</v>
      </c>
      <c r="E1008" s="157" t="s">
        <v>1</v>
      </c>
      <c r="F1008" s="158" t="s">
        <v>272</v>
      </c>
      <c r="H1008" s="159">
        <v>11</v>
      </c>
      <c r="I1008" s="160"/>
      <c r="L1008" s="156"/>
      <c r="M1008" s="161"/>
      <c r="T1008" s="162"/>
      <c r="AT1008" s="157" t="s">
        <v>266</v>
      </c>
      <c r="AU1008" s="157" t="s">
        <v>85</v>
      </c>
      <c r="AV1008" s="13" t="s">
        <v>88</v>
      </c>
      <c r="AW1008" s="13" t="s">
        <v>33</v>
      </c>
      <c r="AX1008" s="13" t="s">
        <v>8</v>
      </c>
      <c r="AY1008" s="157" t="s">
        <v>258</v>
      </c>
    </row>
    <row r="1009" spans="2:65" s="1" customFormat="1" ht="16.5" customHeight="1">
      <c r="B1009" s="134"/>
      <c r="C1009" s="170" t="s">
        <v>1659</v>
      </c>
      <c r="D1009" s="170" t="s">
        <v>425</v>
      </c>
      <c r="E1009" s="171" t="s">
        <v>1660</v>
      </c>
      <c r="F1009" s="172" t="s">
        <v>1661</v>
      </c>
      <c r="G1009" s="173" t="s">
        <v>420</v>
      </c>
      <c r="H1009" s="174">
        <v>10.3</v>
      </c>
      <c r="I1009" s="175"/>
      <c r="J1009" s="176">
        <f>ROUND(I1009*H1009,0)</f>
        <v>0</v>
      </c>
      <c r="K1009" s="172" t="s">
        <v>1</v>
      </c>
      <c r="L1009" s="177"/>
      <c r="M1009" s="178" t="s">
        <v>1</v>
      </c>
      <c r="N1009" s="179" t="s">
        <v>42</v>
      </c>
      <c r="P1009" s="144">
        <f>O1009*H1009</f>
        <v>0</v>
      </c>
      <c r="Q1009" s="144">
        <v>3.0000000000000001E-3</v>
      </c>
      <c r="R1009" s="144">
        <f>Q1009*H1009</f>
        <v>3.0900000000000004E-2</v>
      </c>
      <c r="S1009" s="144">
        <v>0</v>
      </c>
      <c r="T1009" s="145">
        <f>S1009*H1009</f>
        <v>0</v>
      </c>
      <c r="AR1009" s="146" t="s">
        <v>448</v>
      </c>
      <c r="AT1009" s="146" t="s">
        <v>425</v>
      </c>
      <c r="AU1009" s="146" t="s">
        <v>85</v>
      </c>
      <c r="AY1009" s="17" t="s">
        <v>258</v>
      </c>
      <c r="BE1009" s="147">
        <f>IF(N1009="základní",J1009,0)</f>
        <v>0</v>
      </c>
      <c r="BF1009" s="147">
        <f>IF(N1009="snížená",J1009,0)</f>
        <v>0</v>
      </c>
      <c r="BG1009" s="147">
        <f>IF(N1009="zákl. přenesená",J1009,0)</f>
        <v>0</v>
      </c>
      <c r="BH1009" s="147">
        <f>IF(N1009="sníž. přenesená",J1009,0)</f>
        <v>0</v>
      </c>
      <c r="BI1009" s="147">
        <f>IF(N1009="nulová",J1009,0)</f>
        <v>0</v>
      </c>
      <c r="BJ1009" s="17" t="s">
        <v>8</v>
      </c>
      <c r="BK1009" s="147">
        <f>ROUND(I1009*H1009,0)</f>
        <v>0</v>
      </c>
      <c r="BL1009" s="17" t="s">
        <v>340</v>
      </c>
      <c r="BM1009" s="146" t="s">
        <v>1662</v>
      </c>
    </row>
    <row r="1010" spans="2:65" s="12" customFormat="1">
      <c r="B1010" s="148"/>
      <c r="D1010" s="149" t="s">
        <v>266</v>
      </c>
      <c r="E1010" s="150" t="s">
        <v>1</v>
      </c>
      <c r="F1010" s="151" t="s">
        <v>1663</v>
      </c>
      <c r="H1010" s="152">
        <v>3.3</v>
      </c>
      <c r="I1010" s="153"/>
      <c r="L1010" s="148"/>
      <c r="M1010" s="154"/>
      <c r="T1010" s="155"/>
      <c r="AT1010" s="150" t="s">
        <v>266</v>
      </c>
      <c r="AU1010" s="150" t="s">
        <v>85</v>
      </c>
      <c r="AV1010" s="12" t="s">
        <v>85</v>
      </c>
      <c r="AW1010" s="12" t="s">
        <v>33</v>
      </c>
      <c r="AX1010" s="12" t="s">
        <v>77</v>
      </c>
      <c r="AY1010" s="150" t="s">
        <v>258</v>
      </c>
    </row>
    <row r="1011" spans="2:65" s="12" customFormat="1">
      <c r="B1011" s="148"/>
      <c r="D1011" s="149" t="s">
        <v>266</v>
      </c>
      <c r="E1011" s="150" t="s">
        <v>1</v>
      </c>
      <c r="F1011" s="151" t="s">
        <v>1664</v>
      </c>
      <c r="H1011" s="152">
        <v>7</v>
      </c>
      <c r="I1011" s="153"/>
      <c r="L1011" s="148"/>
      <c r="M1011" s="154"/>
      <c r="T1011" s="155"/>
      <c r="AT1011" s="150" t="s">
        <v>266</v>
      </c>
      <c r="AU1011" s="150" t="s">
        <v>85</v>
      </c>
      <c r="AV1011" s="12" t="s">
        <v>85</v>
      </c>
      <c r="AW1011" s="12" t="s">
        <v>33</v>
      </c>
      <c r="AX1011" s="12" t="s">
        <v>77</v>
      </c>
      <c r="AY1011" s="150" t="s">
        <v>258</v>
      </c>
    </row>
    <row r="1012" spans="2:65" s="13" customFormat="1">
      <c r="B1012" s="156"/>
      <c r="D1012" s="149" t="s">
        <v>266</v>
      </c>
      <c r="E1012" s="157" t="s">
        <v>1</v>
      </c>
      <c r="F1012" s="158" t="s">
        <v>272</v>
      </c>
      <c r="H1012" s="159">
        <v>10.3</v>
      </c>
      <c r="I1012" s="160"/>
      <c r="L1012" s="156"/>
      <c r="M1012" s="161"/>
      <c r="T1012" s="162"/>
      <c r="AT1012" s="157" t="s">
        <v>266</v>
      </c>
      <c r="AU1012" s="157" t="s">
        <v>85</v>
      </c>
      <c r="AV1012" s="13" t="s">
        <v>88</v>
      </c>
      <c r="AW1012" s="13" t="s">
        <v>33</v>
      </c>
      <c r="AX1012" s="13" t="s">
        <v>8</v>
      </c>
      <c r="AY1012" s="157" t="s">
        <v>258</v>
      </c>
    </row>
    <row r="1013" spans="2:65" s="1" customFormat="1" ht="24.2" customHeight="1">
      <c r="B1013" s="134"/>
      <c r="C1013" s="135" t="s">
        <v>1665</v>
      </c>
      <c r="D1013" s="135" t="s">
        <v>260</v>
      </c>
      <c r="E1013" s="136" t="s">
        <v>1666</v>
      </c>
      <c r="F1013" s="137" t="s">
        <v>1667</v>
      </c>
      <c r="G1013" s="138" t="s">
        <v>315</v>
      </c>
      <c r="H1013" s="139">
        <v>6</v>
      </c>
      <c r="I1013" s="140"/>
      <c r="J1013" s="141">
        <f>ROUND(I1013*H1013,0)</f>
        <v>0</v>
      </c>
      <c r="K1013" s="137" t="s">
        <v>264</v>
      </c>
      <c r="L1013" s="32"/>
      <c r="M1013" s="142" t="s">
        <v>1</v>
      </c>
      <c r="N1013" s="143" t="s">
        <v>42</v>
      </c>
      <c r="P1013" s="144">
        <f>O1013*H1013</f>
        <v>0</v>
      </c>
      <c r="Q1013" s="144">
        <v>0</v>
      </c>
      <c r="R1013" s="144">
        <f>Q1013*H1013</f>
        <v>0</v>
      </c>
      <c r="S1013" s="144">
        <v>0</v>
      </c>
      <c r="T1013" s="145">
        <f>S1013*H1013</f>
        <v>0</v>
      </c>
      <c r="AR1013" s="146" t="s">
        <v>340</v>
      </c>
      <c r="AT1013" s="146" t="s">
        <v>260</v>
      </c>
      <c r="AU1013" s="146" t="s">
        <v>85</v>
      </c>
      <c r="AY1013" s="17" t="s">
        <v>258</v>
      </c>
      <c r="BE1013" s="147">
        <f>IF(N1013="základní",J1013,0)</f>
        <v>0</v>
      </c>
      <c r="BF1013" s="147">
        <f>IF(N1013="snížená",J1013,0)</f>
        <v>0</v>
      </c>
      <c r="BG1013" s="147">
        <f>IF(N1013="zákl. přenesená",J1013,0)</f>
        <v>0</v>
      </c>
      <c r="BH1013" s="147">
        <f>IF(N1013="sníž. přenesená",J1013,0)</f>
        <v>0</v>
      </c>
      <c r="BI1013" s="147">
        <f>IF(N1013="nulová",J1013,0)</f>
        <v>0</v>
      </c>
      <c r="BJ1013" s="17" t="s">
        <v>8</v>
      </c>
      <c r="BK1013" s="147">
        <f>ROUND(I1013*H1013,0)</f>
        <v>0</v>
      </c>
      <c r="BL1013" s="17" t="s">
        <v>340</v>
      </c>
      <c r="BM1013" s="146" t="s">
        <v>1668</v>
      </c>
    </row>
    <row r="1014" spans="2:65" s="12" customFormat="1">
      <c r="B1014" s="148"/>
      <c r="D1014" s="149" t="s">
        <v>266</v>
      </c>
      <c r="E1014" s="150" t="s">
        <v>1</v>
      </c>
      <c r="F1014" s="151" t="s">
        <v>1669</v>
      </c>
      <c r="H1014" s="152">
        <v>6</v>
      </c>
      <c r="I1014" s="153"/>
      <c r="L1014" s="148"/>
      <c r="M1014" s="154"/>
      <c r="T1014" s="155"/>
      <c r="AT1014" s="150" t="s">
        <v>266</v>
      </c>
      <c r="AU1014" s="150" t="s">
        <v>85</v>
      </c>
      <c r="AV1014" s="12" t="s">
        <v>85</v>
      </c>
      <c r="AW1014" s="12" t="s">
        <v>33</v>
      </c>
      <c r="AX1014" s="12" t="s">
        <v>8</v>
      </c>
      <c r="AY1014" s="150" t="s">
        <v>258</v>
      </c>
    </row>
    <row r="1015" spans="2:65" s="1" customFormat="1" ht="16.5" customHeight="1">
      <c r="B1015" s="134"/>
      <c r="C1015" s="170" t="s">
        <v>1670</v>
      </c>
      <c r="D1015" s="170" t="s">
        <v>425</v>
      </c>
      <c r="E1015" s="171" t="s">
        <v>1671</v>
      </c>
      <c r="F1015" s="172" t="s">
        <v>1672</v>
      </c>
      <c r="G1015" s="173" t="s">
        <v>420</v>
      </c>
      <c r="H1015" s="174">
        <v>7.2</v>
      </c>
      <c r="I1015" s="175"/>
      <c r="J1015" s="176">
        <f>ROUND(I1015*H1015,0)</f>
        <v>0</v>
      </c>
      <c r="K1015" s="172" t="s">
        <v>1</v>
      </c>
      <c r="L1015" s="177"/>
      <c r="M1015" s="178" t="s">
        <v>1</v>
      </c>
      <c r="N1015" s="179" t="s">
        <v>42</v>
      </c>
      <c r="P1015" s="144">
        <f>O1015*H1015</f>
        <v>0</v>
      </c>
      <c r="Q1015" s="144">
        <v>5.0000000000000001E-3</v>
      </c>
      <c r="R1015" s="144">
        <f>Q1015*H1015</f>
        <v>3.6000000000000004E-2</v>
      </c>
      <c r="S1015" s="144">
        <v>0</v>
      </c>
      <c r="T1015" s="145">
        <f>S1015*H1015</f>
        <v>0</v>
      </c>
      <c r="AR1015" s="146" t="s">
        <v>448</v>
      </c>
      <c r="AT1015" s="146" t="s">
        <v>425</v>
      </c>
      <c r="AU1015" s="146" t="s">
        <v>85</v>
      </c>
      <c r="AY1015" s="17" t="s">
        <v>258</v>
      </c>
      <c r="BE1015" s="147">
        <f>IF(N1015="základní",J1015,0)</f>
        <v>0</v>
      </c>
      <c r="BF1015" s="147">
        <f>IF(N1015="snížená",J1015,0)</f>
        <v>0</v>
      </c>
      <c r="BG1015" s="147">
        <f>IF(N1015="zákl. přenesená",J1015,0)</f>
        <v>0</v>
      </c>
      <c r="BH1015" s="147">
        <f>IF(N1015="sníž. přenesená",J1015,0)</f>
        <v>0</v>
      </c>
      <c r="BI1015" s="147">
        <f>IF(N1015="nulová",J1015,0)</f>
        <v>0</v>
      </c>
      <c r="BJ1015" s="17" t="s">
        <v>8</v>
      </c>
      <c r="BK1015" s="147">
        <f>ROUND(I1015*H1015,0)</f>
        <v>0</v>
      </c>
      <c r="BL1015" s="17" t="s">
        <v>340</v>
      </c>
      <c r="BM1015" s="146" t="s">
        <v>1673</v>
      </c>
    </row>
    <row r="1016" spans="2:65" s="12" customFormat="1">
      <c r="B1016" s="148"/>
      <c r="D1016" s="149" t="s">
        <v>266</v>
      </c>
      <c r="E1016" s="150" t="s">
        <v>1</v>
      </c>
      <c r="F1016" s="151" t="s">
        <v>1674</v>
      </c>
      <c r="H1016" s="152">
        <v>7.2</v>
      </c>
      <c r="I1016" s="153"/>
      <c r="L1016" s="148"/>
      <c r="M1016" s="154"/>
      <c r="T1016" s="155"/>
      <c r="AT1016" s="150" t="s">
        <v>266</v>
      </c>
      <c r="AU1016" s="150" t="s">
        <v>85</v>
      </c>
      <c r="AV1016" s="12" t="s">
        <v>85</v>
      </c>
      <c r="AW1016" s="12" t="s">
        <v>33</v>
      </c>
      <c r="AX1016" s="12" t="s">
        <v>8</v>
      </c>
      <c r="AY1016" s="150" t="s">
        <v>258</v>
      </c>
    </row>
    <row r="1017" spans="2:65" s="1" customFormat="1" ht="24.2" customHeight="1">
      <c r="B1017" s="134"/>
      <c r="C1017" s="135" t="s">
        <v>1675</v>
      </c>
      <c r="D1017" s="135" t="s">
        <v>260</v>
      </c>
      <c r="E1017" s="136" t="s">
        <v>1676</v>
      </c>
      <c r="F1017" s="137" t="s">
        <v>1677</v>
      </c>
      <c r="G1017" s="138" t="s">
        <v>315</v>
      </c>
      <c r="H1017" s="139">
        <v>3</v>
      </c>
      <c r="I1017" s="140"/>
      <c r="J1017" s="141">
        <f>ROUND(I1017*H1017,0)</f>
        <v>0</v>
      </c>
      <c r="K1017" s="137" t="s">
        <v>264</v>
      </c>
      <c r="L1017" s="32"/>
      <c r="M1017" s="142" t="s">
        <v>1</v>
      </c>
      <c r="N1017" s="143" t="s">
        <v>42</v>
      </c>
      <c r="P1017" s="144">
        <f>O1017*H1017</f>
        <v>0</v>
      </c>
      <c r="Q1017" s="144">
        <v>0</v>
      </c>
      <c r="R1017" s="144">
        <f>Q1017*H1017</f>
        <v>0</v>
      </c>
      <c r="S1017" s="144">
        <v>0</v>
      </c>
      <c r="T1017" s="145">
        <f>S1017*H1017</f>
        <v>0</v>
      </c>
      <c r="AR1017" s="146" t="s">
        <v>340</v>
      </c>
      <c r="AT1017" s="146" t="s">
        <v>260</v>
      </c>
      <c r="AU1017" s="146" t="s">
        <v>85</v>
      </c>
      <c r="AY1017" s="17" t="s">
        <v>258</v>
      </c>
      <c r="BE1017" s="147">
        <f>IF(N1017="základní",J1017,0)</f>
        <v>0</v>
      </c>
      <c r="BF1017" s="147">
        <f>IF(N1017="snížená",J1017,0)</f>
        <v>0</v>
      </c>
      <c r="BG1017" s="147">
        <f>IF(N1017="zákl. přenesená",J1017,0)</f>
        <v>0</v>
      </c>
      <c r="BH1017" s="147">
        <f>IF(N1017="sníž. přenesená",J1017,0)</f>
        <v>0</v>
      </c>
      <c r="BI1017" s="147">
        <f>IF(N1017="nulová",J1017,0)</f>
        <v>0</v>
      </c>
      <c r="BJ1017" s="17" t="s">
        <v>8</v>
      </c>
      <c r="BK1017" s="147">
        <f>ROUND(I1017*H1017,0)</f>
        <v>0</v>
      </c>
      <c r="BL1017" s="17" t="s">
        <v>340</v>
      </c>
      <c r="BM1017" s="146" t="s">
        <v>1678</v>
      </c>
    </row>
    <row r="1018" spans="2:65" s="12" customFormat="1">
      <c r="B1018" s="148"/>
      <c r="D1018" s="149" t="s">
        <v>266</v>
      </c>
      <c r="E1018" s="150" t="s">
        <v>1</v>
      </c>
      <c r="F1018" s="151" t="s">
        <v>1679</v>
      </c>
      <c r="H1018" s="152">
        <v>2</v>
      </c>
      <c r="I1018" s="153"/>
      <c r="L1018" s="148"/>
      <c r="M1018" s="154"/>
      <c r="T1018" s="155"/>
      <c r="AT1018" s="150" t="s">
        <v>266</v>
      </c>
      <c r="AU1018" s="150" t="s">
        <v>85</v>
      </c>
      <c r="AV1018" s="12" t="s">
        <v>85</v>
      </c>
      <c r="AW1018" s="12" t="s">
        <v>33</v>
      </c>
      <c r="AX1018" s="12" t="s">
        <v>77</v>
      </c>
      <c r="AY1018" s="150" t="s">
        <v>258</v>
      </c>
    </row>
    <row r="1019" spans="2:65" s="12" customFormat="1">
      <c r="B1019" s="148"/>
      <c r="D1019" s="149" t="s">
        <v>266</v>
      </c>
      <c r="E1019" s="150" t="s">
        <v>1</v>
      </c>
      <c r="F1019" s="151" t="s">
        <v>1680</v>
      </c>
      <c r="H1019" s="152">
        <v>1</v>
      </c>
      <c r="I1019" s="153"/>
      <c r="L1019" s="148"/>
      <c r="M1019" s="154"/>
      <c r="T1019" s="155"/>
      <c r="AT1019" s="150" t="s">
        <v>266</v>
      </c>
      <c r="AU1019" s="150" t="s">
        <v>85</v>
      </c>
      <c r="AV1019" s="12" t="s">
        <v>85</v>
      </c>
      <c r="AW1019" s="12" t="s">
        <v>33</v>
      </c>
      <c r="AX1019" s="12" t="s">
        <v>77</v>
      </c>
      <c r="AY1019" s="150" t="s">
        <v>258</v>
      </c>
    </row>
    <row r="1020" spans="2:65" s="13" customFormat="1">
      <c r="B1020" s="156"/>
      <c r="D1020" s="149" t="s">
        <v>266</v>
      </c>
      <c r="E1020" s="157" t="s">
        <v>1</v>
      </c>
      <c r="F1020" s="158" t="s">
        <v>272</v>
      </c>
      <c r="H1020" s="159">
        <v>3</v>
      </c>
      <c r="I1020" s="160"/>
      <c r="L1020" s="156"/>
      <c r="M1020" s="161"/>
      <c r="T1020" s="162"/>
      <c r="AT1020" s="157" t="s">
        <v>266</v>
      </c>
      <c r="AU1020" s="157" t="s">
        <v>85</v>
      </c>
      <c r="AV1020" s="13" t="s">
        <v>88</v>
      </c>
      <c r="AW1020" s="13" t="s">
        <v>33</v>
      </c>
      <c r="AX1020" s="13" t="s">
        <v>8</v>
      </c>
      <c r="AY1020" s="157" t="s">
        <v>258</v>
      </c>
    </row>
    <row r="1021" spans="2:65" s="1" customFormat="1" ht="16.5" customHeight="1">
      <c r="B1021" s="134"/>
      <c r="C1021" s="170" t="s">
        <v>1681</v>
      </c>
      <c r="D1021" s="170" t="s">
        <v>425</v>
      </c>
      <c r="E1021" s="171" t="s">
        <v>1682</v>
      </c>
      <c r="F1021" s="172" t="s">
        <v>1683</v>
      </c>
      <c r="G1021" s="173" t="s">
        <v>420</v>
      </c>
      <c r="H1021" s="174">
        <v>1.5</v>
      </c>
      <c r="I1021" s="175"/>
      <c r="J1021" s="176">
        <f>ROUND(I1021*H1021,0)</f>
        <v>0</v>
      </c>
      <c r="K1021" s="172" t="s">
        <v>1</v>
      </c>
      <c r="L1021" s="177"/>
      <c r="M1021" s="178" t="s">
        <v>1</v>
      </c>
      <c r="N1021" s="179" t="s">
        <v>42</v>
      </c>
      <c r="P1021" s="144">
        <f>O1021*H1021</f>
        <v>0</v>
      </c>
      <c r="Q1021" s="144">
        <v>6.0000000000000001E-3</v>
      </c>
      <c r="R1021" s="144">
        <f>Q1021*H1021</f>
        <v>9.0000000000000011E-3</v>
      </c>
      <c r="S1021" s="144">
        <v>0</v>
      </c>
      <c r="T1021" s="145">
        <f>S1021*H1021</f>
        <v>0</v>
      </c>
      <c r="AR1021" s="146" t="s">
        <v>448</v>
      </c>
      <c r="AT1021" s="146" t="s">
        <v>425</v>
      </c>
      <c r="AU1021" s="146" t="s">
        <v>85</v>
      </c>
      <c r="AY1021" s="17" t="s">
        <v>258</v>
      </c>
      <c r="BE1021" s="147">
        <f>IF(N1021="základní",J1021,0)</f>
        <v>0</v>
      </c>
      <c r="BF1021" s="147">
        <f>IF(N1021="snížená",J1021,0)</f>
        <v>0</v>
      </c>
      <c r="BG1021" s="147">
        <f>IF(N1021="zákl. přenesená",J1021,0)</f>
        <v>0</v>
      </c>
      <c r="BH1021" s="147">
        <f>IF(N1021="sníž. přenesená",J1021,0)</f>
        <v>0</v>
      </c>
      <c r="BI1021" s="147">
        <f>IF(N1021="nulová",J1021,0)</f>
        <v>0</v>
      </c>
      <c r="BJ1021" s="17" t="s">
        <v>8</v>
      </c>
      <c r="BK1021" s="147">
        <f>ROUND(I1021*H1021,0)</f>
        <v>0</v>
      </c>
      <c r="BL1021" s="17" t="s">
        <v>340</v>
      </c>
      <c r="BM1021" s="146" t="s">
        <v>1684</v>
      </c>
    </row>
    <row r="1022" spans="2:65" s="12" customFormat="1">
      <c r="B1022" s="148"/>
      <c r="D1022" s="149" t="s">
        <v>266</v>
      </c>
      <c r="E1022" s="150" t="s">
        <v>1</v>
      </c>
      <c r="F1022" s="151" t="s">
        <v>1685</v>
      </c>
      <c r="H1022" s="152">
        <v>1</v>
      </c>
      <c r="I1022" s="153"/>
      <c r="L1022" s="148"/>
      <c r="M1022" s="154"/>
      <c r="T1022" s="155"/>
      <c r="AT1022" s="150" t="s">
        <v>266</v>
      </c>
      <c r="AU1022" s="150" t="s">
        <v>85</v>
      </c>
      <c r="AV1022" s="12" t="s">
        <v>85</v>
      </c>
      <c r="AW1022" s="12" t="s">
        <v>33</v>
      </c>
      <c r="AX1022" s="12" t="s">
        <v>77</v>
      </c>
      <c r="AY1022" s="150" t="s">
        <v>258</v>
      </c>
    </row>
    <row r="1023" spans="2:65" s="12" customFormat="1">
      <c r="B1023" s="148"/>
      <c r="D1023" s="149" t="s">
        <v>266</v>
      </c>
      <c r="E1023" s="150" t="s">
        <v>1</v>
      </c>
      <c r="F1023" s="151" t="s">
        <v>1686</v>
      </c>
      <c r="H1023" s="152">
        <v>0.5</v>
      </c>
      <c r="I1023" s="153"/>
      <c r="L1023" s="148"/>
      <c r="M1023" s="154"/>
      <c r="T1023" s="155"/>
      <c r="AT1023" s="150" t="s">
        <v>266</v>
      </c>
      <c r="AU1023" s="150" t="s">
        <v>85</v>
      </c>
      <c r="AV1023" s="12" t="s">
        <v>85</v>
      </c>
      <c r="AW1023" s="12" t="s">
        <v>33</v>
      </c>
      <c r="AX1023" s="12" t="s">
        <v>77</v>
      </c>
      <c r="AY1023" s="150" t="s">
        <v>258</v>
      </c>
    </row>
    <row r="1024" spans="2:65" s="13" customFormat="1">
      <c r="B1024" s="156"/>
      <c r="D1024" s="149" t="s">
        <v>266</v>
      </c>
      <c r="E1024" s="157" t="s">
        <v>1</v>
      </c>
      <c r="F1024" s="158" t="s">
        <v>272</v>
      </c>
      <c r="H1024" s="159">
        <v>1.5</v>
      </c>
      <c r="I1024" s="160"/>
      <c r="L1024" s="156"/>
      <c r="M1024" s="161"/>
      <c r="T1024" s="162"/>
      <c r="AT1024" s="157" t="s">
        <v>266</v>
      </c>
      <c r="AU1024" s="157" t="s">
        <v>85</v>
      </c>
      <c r="AV1024" s="13" t="s">
        <v>88</v>
      </c>
      <c r="AW1024" s="13" t="s">
        <v>33</v>
      </c>
      <c r="AX1024" s="13" t="s">
        <v>8</v>
      </c>
      <c r="AY1024" s="157" t="s">
        <v>258</v>
      </c>
    </row>
    <row r="1025" spans="2:65" s="1" customFormat="1" ht="24.2" customHeight="1">
      <c r="B1025" s="134"/>
      <c r="C1025" s="135" t="s">
        <v>1687</v>
      </c>
      <c r="D1025" s="135" t="s">
        <v>260</v>
      </c>
      <c r="E1025" s="136" t="s">
        <v>1688</v>
      </c>
      <c r="F1025" s="137" t="s">
        <v>1689</v>
      </c>
      <c r="G1025" s="138" t="s">
        <v>315</v>
      </c>
      <c r="H1025" s="139">
        <v>1</v>
      </c>
      <c r="I1025" s="140"/>
      <c r="J1025" s="141">
        <f>ROUND(I1025*H1025,0)</f>
        <v>0</v>
      </c>
      <c r="K1025" s="137" t="s">
        <v>264</v>
      </c>
      <c r="L1025" s="32"/>
      <c r="M1025" s="142" t="s">
        <v>1</v>
      </c>
      <c r="N1025" s="143" t="s">
        <v>42</v>
      </c>
      <c r="P1025" s="144">
        <f>O1025*H1025</f>
        <v>0</v>
      </c>
      <c r="Q1025" s="144">
        <v>0</v>
      </c>
      <c r="R1025" s="144">
        <f>Q1025*H1025</f>
        <v>0</v>
      </c>
      <c r="S1025" s="144">
        <v>0</v>
      </c>
      <c r="T1025" s="145">
        <f>S1025*H1025</f>
        <v>0</v>
      </c>
      <c r="AR1025" s="146" t="s">
        <v>340</v>
      </c>
      <c r="AT1025" s="146" t="s">
        <v>260</v>
      </c>
      <c r="AU1025" s="146" t="s">
        <v>85</v>
      </c>
      <c r="AY1025" s="17" t="s">
        <v>258</v>
      </c>
      <c r="BE1025" s="147">
        <f>IF(N1025="základní",J1025,0)</f>
        <v>0</v>
      </c>
      <c r="BF1025" s="147">
        <f>IF(N1025="snížená",J1025,0)</f>
        <v>0</v>
      </c>
      <c r="BG1025" s="147">
        <f>IF(N1025="zákl. přenesená",J1025,0)</f>
        <v>0</v>
      </c>
      <c r="BH1025" s="147">
        <f>IF(N1025="sníž. přenesená",J1025,0)</f>
        <v>0</v>
      </c>
      <c r="BI1025" s="147">
        <f>IF(N1025="nulová",J1025,0)</f>
        <v>0</v>
      </c>
      <c r="BJ1025" s="17" t="s">
        <v>8</v>
      </c>
      <c r="BK1025" s="147">
        <f>ROUND(I1025*H1025,0)</f>
        <v>0</v>
      </c>
      <c r="BL1025" s="17" t="s">
        <v>340</v>
      </c>
      <c r="BM1025" s="146" t="s">
        <v>1690</v>
      </c>
    </row>
    <row r="1026" spans="2:65" s="12" customFormat="1">
      <c r="B1026" s="148"/>
      <c r="D1026" s="149" t="s">
        <v>266</v>
      </c>
      <c r="E1026" s="150" t="s">
        <v>1</v>
      </c>
      <c r="F1026" s="151" t="s">
        <v>1691</v>
      </c>
      <c r="H1026" s="152">
        <v>1</v>
      </c>
      <c r="I1026" s="153"/>
      <c r="L1026" s="148"/>
      <c r="M1026" s="154"/>
      <c r="T1026" s="155"/>
      <c r="AT1026" s="150" t="s">
        <v>266</v>
      </c>
      <c r="AU1026" s="150" t="s">
        <v>85</v>
      </c>
      <c r="AV1026" s="12" t="s">
        <v>85</v>
      </c>
      <c r="AW1026" s="12" t="s">
        <v>33</v>
      </c>
      <c r="AX1026" s="12" t="s">
        <v>77</v>
      </c>
      <c r="AY1026" s="150" t="s">
        <v>258</v>
      </c>
    </row>
    <row r="1027" spans="2:65" s="13" customFormat="1">
      <c r="B1027" s="156"/>
      <c r="D1027" s="149" t="s">
        <v>266</v>
      </c>
      <c r="E1027" s="157" t="s">
        <v>1</v>
      </c>
      <c r="F1027" s="158" t="s">
        <v>272</v>
      </c>
      <c r="H1027" s="159">
        <v>1</v>
      </c>
      <c r="I1027" s="160"/>
      <c r="L1027" s="156"/>
      <c r="M1027" s="161"/>
      <c r="T1027" s="162"/>
      <c r="AT1027" s="157" t="s">
        <v>266</v>
      </c>
      <c r="AU1027" s="157" t="s">
        <v>85</v>
      </c>
      <c r="AV1027" s="13" t="s">
        <v>88</v>
      </c>
      <c r="AW1027" s="13" t="s">
        <v>33</v>
      </c>
      <c r="AX1027" s="13" t="s">
        <v>8</v>
      </c>
      <c r="AY1027" s="157" t="s">
        <v>258</v>
      </c>
    </row>
    <row r="1028" spans="2:65" s="1" customFormat="1" ht="16.5" customHeight="1">
      <c r="B1028" s="134"/>
      <c r="C1028" s="170" t="s">
        <v>1692</v>
      </c>
      <c r="D1028" s="170" t="s">
        <v>425</v>
      </c>
      <c r="E1028" s="171" t="s">
        <v>1693</v>
      </c>
      <c r="F1028" s="172" t="s">
        <v>1694</v>
      </c>
      <c r="G1028" s="173" t="s">
        <v>420</v>
      </c>
      <c r="H1028" s="174">
        <v>1.4</v>
      </c>
      <c r="I1028" s="175"/>
      <c r="J1028" s="176">
        <f>ROUND(I1028*H1028,0)</f>
        <v>0</v>
      </c>
      <c r="K1028" s="172" t="s">
        <v>1</v>
      </c>
      <c r="L1028" s="177"/>
      <c r="M1028" s="178" t="s">
        <v>1</v>
      </c>
      <c r="N1028" s="179" t="s">
        <v>42</v>
      </c>
      <c r="P1028" s="144">
        <f>O1028*H1028</f>
        <v>0</v>
      </c>
      <c r="Q1028" s="144">
        <v>8.0000000000000002E-3</v>
      </c>
      <c r="R1028" s="144">
        <f>Q1028*H1028</f>
        <v>1.12E-2</v>
      </c>
      <c r="S1028" s="144">
        <v>0</v>
      </c>
      <c r="T1028" s="145">
        <f>S1028*H1028</f>
        <v>0</v>
      </c>
      <c r="AR1028" s="146" t="s">
        <v>448</v>
      </c>
      <c r="AT1028" s="146" t="s">
        <v>425</v>
      </c>
      <c r="AU1028" s="146" t="s">
        <v>85</v>
      </c>
      <c r="AY1028" s="17" t="s">
        <v>258</v>
      </c>
      <c r="BE1028" s="147">
        <f>IF(N1028="základní",J1028,0)</f>
        <v>0</v>
      </c>
      <c r="BF1028" s="147">
        <f>IF(N1028="snížená",J1028,0)</f>
        <v>0</v>
      </c>
      <c r="BG1028" s="147">
        <f>IF(N1028="zákl. přenesená",J1028,0)</f>
        <v>0</v>
      </c>
      <c r="BH1028" s="147">
        <f>IF(N1028="sníž. přenesená",J1028,0)</f>
        <v>0</v>
      </c>
      <c r="BI1028" s="147">
        <f>IF(N1028="nulová",J1028,0)</f>
        <v>0</v>
      </c>
      <c r="BJ1028" s="17" t="s">
        <v>8</v>
      </c>
      <c r="BK1028" s="147">
        <f>ROUND(I1028*H1028,0)</f>
        <v>0</v>
      </c>
      <c r="BL1028" s="17" t="s">
        <v>340</v>
      </c>
      <c r="BM1028" s="146" t="s">
        <v>1695</v>
      </c>
    </row>
    <row r="1029" spans="2:65" s="12" customFormat="1">
      <c r="B1029" s="148"/>
      <c r="D1029" s="149" t="s">
        <v>266</v>
      </c>
      <c r="E1029" s="150" t="s">
        <v>1</v>
      </c>
      <c r="F1029" s="151" t="s">
        <v>1696</v>
      </c>
      <c r="H1029" s="152">
        <v>1.4</v>
      </c>
      <c r="I1029" s="153"/>
      <c r="L1029" s="148"/>
      <c r="M1029" s="154"/>
      <c r="T1029" s="155"/>
      <c r="AT1029" s="150" t="s">
        <v>266</v>
      </c>
      <c r="AU1029" s="150" t="s">
        <v>85</v>
      </c>
      <c r="AV1029" s="12" t="s">
        <v>85</v>
      </c>
      <c r="AW1029" s="12" t="s">
        <v>33</v>
      </c>
      <c r="AX1029" s="12" t="s">
        <v>8</v>
      </c>
      <c r="AY1029" s="150" t="s">
        <v>258</v>
      </c>
    </row>
    <row r="1030" spans="2:65" s="1" customFormat="1" ht="24.2" customHeight="1">
      <c r="B1030" s="134"/>
      <c r="C1030" s="135" t="s">
        <v>1697</v>
      </c>
      <c r="D1030" s="135" t="s">
        <v>260</v>
      </c>
      <c r="E1030" s="136" t="s">
        <v>1698</v>
      </c>
      <c r="F1030" s="137" t="s">
        <v>1699</v>
      </c>
      <c r="G1030" s="138" t="s">
        <v>308</v>
      </c>
      <c r="H1030" s="139">
        <v>0.88100000000000001</v>
      </c>
      <c r="I1030" s="140"/>
      <c r="J1030" s="141">
        <f>ROUND(I1030*H1030,0)</f>
        <v>0</v>
      </c>
      <c r="K1030" s="137" t="s">
        <v>264</v>
      </c>
      <c r="L1030" s="32"/>
      <c r="M1030" s="142" t="s">
        <v>1</v>
      </c>
      <c r="N1030" s="143" t="s">
        <v>42</v>
      </c>
      <c r="P1030" s="144">
        <f>O1030*H1030</f>
        <v>0</v>
      </c>
      <c r="Q1030" s="144">
        <v>0</v>
      </c>
      <c r="R1030" s="144">
        <f>Q1030*H1030</f>
        <v>0</v>
      </c>
      <c r="S1030" s="144">
        <v>0</v>
      </c>
      <c r="T1030" s="145">
        <f>S1030*H1030</f>
        <v>0</v>
      </c>
      <c r="AR1030" s="146" t="s">
        <v>340</v>
      </c>
      <c r="AT1030" s="146" t="s">
        <v>260</v>
      </c>
      <c r="AU1030" s="146" t="s">
        <v>85</v>
      </c>
      <c r="AY1030" s="17" t="s">
        <v>258</v>
      </c>
      <c r="BE1030" s="147">
        <f>IF(N1030="základní",J1030,0)</f>
        <v>0</v>
      </c>
      <c r="BF1030" s="147">
        <f>IF(N1030="snížená",J1030,0)</f>
        <v>0</v>
      </c>
      <c r="BG1030" s="147">
        <f>IF(N1030="zákl. přenesená",J1030,0)</f>
        <v>0</v>
      </c>
      <c r="BH1030" s="147">
        <f>IF(N1030="sníž. přenesená",J1030,0)</f>
        <v>0</v>
      </c>
      <c r="BI1030" s="147">
        <f>IF(N1030="nulová",J1030,0)</f>
        <v>0</v>
      </c>
      <c r="BJ1030" s="17" t="s">
        <v>8</v>
      </c>
      <c r="BK1030" s="147">
        <f>ROUND(I1030*H1030,0)</f>
        <v>0</v>
      </c>
      <c r="BL1030" s="17" t="s">
        <v>340</v>
      </c>
      <c r="BM1030" s="146" t="s">
        <v>1700</v>
      </c>
    </row>
    <row r="1031" spans="2:65" s="11" customFormat="1" ht="22.9" customHeight="1">
      <c r="B1031" s="122"/>
      <c r="D1031" s="123" t="s">
        <v>76</v>
      </c>
      <c r="E1031" s="132" t="s">
        <v>1701</v>
      </c>
      <c r="F1031" s="132" t="s">
        <v>1702</v>
      </c>
      <c r="I1031" s="125"/>
      <c r="J1031" s="133">
        <f>BK1031</f>
        <v>0</v>
      </c>
      <c r="L1031" s="122"/>
      <c r="M1031" s="127"/>
      <c r="P1031" s="128">
        <f>SUM(P1032:P1035)</f>
        <v>0</v>
      </c>
      <c r="R1031" s="128">
        <f>SUM(R1032:R1035)</f>
        <v>0.126</v>
      </c>
      <c r="T1031" s="129">
        <f>SUM(T1032:T1035)</f>
        <v>0</v>
      </c>
      <c r="AR1031" s="123" t="s">
        <v>85</v>
      </c>
      <c r="AT1031" s="130" t="s">
        <v>76</v>
      </c>
      <c r="AU1031" s="130" t="s">
        <v>8</v>
      </c>
      <c r="AY1031" s="123" t="s">
        <v>258</v>
      </c>
      <c r="BK1031" s="131">
        <f>SUM(BK1032:BK1035)</f>
        <v>0</v>
      </c>
    </row>
    <row r="1032" spans="2:65" s="1" customFormat="1" ht="24.2" customHeight="1">
      <c r="B1032" s="134"/>
      <c r="C1032" s="135" t="s">
        <v>1703</v>
      </c>
      <c r="D1032" s="135" t="s">
        <v>260</v>
      </c>
      <c r="E1032" s="136" t="s">
        <v>1704</v>
      </c>
      <c r="F1032" s="137" t="s">
        <v>1705</v>
      </c>
      <c r="G1032" s="138" t="s">
        <v>420</v>
      </c>
      <c r="H1032" s="139">
        <v>6.3</v>
      </c>
      <c r="I1032" s="140"/>
      <c r="J1032" s="141">
        <f>ROUND(I1032*H1032,0)</f>
        <v>0</v>
      </c>
      <c r="K1032" s="137" t="s">
        <v>264</v>
      </c>
      <c r="L1032" s="32"/>
      <c r="M1032" s="142" t="s">
        <v>1</v>
      </c>
      <c r="N1032" s="143" t="s">
        <v>42</v>
      </c>
      <c r="P1032" s="144">
        <f>O1032*H1032</f>
        <v>0</v>
      </c>
      <c r="Q1032" s="144">
        <v>0</v>
      </c>
      <c r="R1032" s="144">
        <f>Q1032*H1032</f>
        <v>0</v>
      </c>
      <c r="S1032" s="144">
        <v>0</v>
      </c>
      <c r="T1032" s="145">
        <f>S1032*H1032</f>
        <v>0</v>
      </c>
      <c r="AR1032" s="146" t="s">
        <v>340</v>
      </c>
      <c r="AT1032" s="146" t="s">
        <v>260</v>
      </c>
      <c r="AU1032" s="146" t="s">
        <v>85</v>
      </c>
      <c r="AY1032" s="17" t="s">
        <v>258</v>
      </c>
      <c r="BE1032" s="147">
        <f>IF(N1032="základní",J1032,0)</f>
        <v>0</v>
      </c>
      <c r="BF1032" s="147">
        <f>IF(N1032="snížená",J1032,0)</f>
        <v>0</v>
      </c>
      <c r="BG1032" s="147">
        <f>IF(N1032="zákl. přenesená",J1032,0)</f>
        <v>0</v>
      </c>
      <c r="BH1032" s="147">
        <f>IF(N1032="sníž. přenesená",J1032,0)</f>
        <v>0</v>
      </c>
      <c r="BI1032" s="147">
        <f>IF(N1032="nulová",J1032,0)</f>
        <v>0</v>
      </c>
      <c r="BJ1032" s="17" t="s">
        <v>8</v>
      </c>
      <c r="BK1032" s="147">
        <f>ROUND(I1032*H1032,0)</f>
        <v>0</v>
      </c>
      <c r="BL1032" s="17" t="s">
        <v>340</v>
      </c>
      <c r="BM1032" s="146" t="s">
        <v>1706</v>
      </c>
    </row>
    <row r="1033" spans="2:65" s="12" customFormat="1">
      <c r="B1033" s="148"/>
      <c r="D1033" s="149" t="s">
        <v>266</v>
      </c>
      <c r="E1033" s="150" t="s">
        <v>1</v>
      </c>
      <c r="F1033" s="151" t="s">
        <v>1707</v>
      </c>
      <c r="H1033" s="152">
        <v>6.3</v>
      </c>
      <c r="I1033" s="153"/>
      <c r="L1033" s="148"/>
      <c r="M1033" s="154"/>
      <c r="T1033" s="155"/>
      <c r="AT1033" s="150" t="s">
        <v>266</v>
      </c>
      <c r="AU1033" s="150" t="s">
        <v>85</v>
      </c>
      <c r="AV1033" s="12" t="s">
        <v>85</v>
      </c>
      <c r="AW1033" s="12" t="s">
        <v>33</v>
      </c>
      <c r="AX1033" s="12" t="s">
        <v>8</v>
      </c>
      <c r="AY1033" s="150" t="s">
        <v>258</v>
      </c>
    </row>
    <row r="1034" spans="2:65" s="1" customFormat="1" ht="16.5" customHeight="1">
      <c r="B1034" s="134"/>
      <c r="C1034" s="170" t="s">
        <v>1708</v>
      </c>
      <c r="D1034" s="170" t="s">
        <v>425</v>
      </c>
      <c r="E1034" s="171" t="s">
        <v>1709</v>
      </c>
      <c r="F1034" s="172" t="s">
        <v>1710</v>
      </c>
      <c r="G1034" s="173" t="s">
        <v>420</v>
      </c>
      <c r="H1034" s="174">
        <v>6.3</v>
      </c>
      <c r="I1034" s="175"/>
      <c r="J1034" s="176">
        <f>ROUND(I1034*H1034,0)</f>
        <v>0</v>
      </c>
      <c r="K1034" s="172" t="s">
        <v>1</v>
      </c>
      <c r="L1034" s="177"/>
      <c r="M1034" s="178" t="s">
        <v>1</v>
      </c>
      <c r="N1034" s="179" t="s">
        <v>42</v>
      </c>
      <c r="P1034" s="144">
        <f>O1034*H1034</f>
        <v>0</v>
      </c>
      <c r="Q1034" s="144">
        <v>0.02</v>
      </c>
      <c r="R1034" s="144">
        <f>Q1034*H1034</f>
        <v>0.126</v>
      </c>
      <c r="S1034" s="144">
        <v>0</v>
      </c>
      <c r="T1034" s="145">
        <f>S1034*H1034</f>
        <v>0</v>
      </c>
      <c r="AR1034" s="146" t="s">
        <v>448</v>
      </c>
      <c r="AT1034" s="146" t="s">
        <v>425</v>
      </c>
      <c r="AU1034" s="146" t="s">
        <v>85</v>
      </c>
      <c r="AY1034" s="17" t="s">
        <v>258</v>
      </c>
      <c r="BE1034" s="147">
        <f>IF(N1034="základní",J1034,0)</f>
        <v>0</v>
      </c>
      <c r="BF1034" s="147">
        <f>IF(N1034="snížená",J1034,0)</f>
        <v>0</v>
      </c>
      <c r="BG1034" s="147">
        <f>IF(N1034="zákl. přenesená",J1034,0)</f>
        <v>0</v>
      </c>
      <c r="BH1034" s="147">
        <f>IF(N1034="sníž. přenesená",J1034,0)</f>
        <v>0</v>
      </c>
      <c r="BI1034" s="147">
        <f>IF(N1034="nulová",J1034,0)</f>
        <v>0</v>
      </c>
      <c r="BJ1034" s="17" t="s">
        <v>8</v>
      </c>
      <c r="BK1034" s="147">
        <f>ROUND(I1034*H1034,0)</f>
        <v>0</v>
      </c>
      <c r="BL1034" s="17" t="s">
        <v>340</v>
      </c>
      <c r="BM1034" s="146" t="s">
        <v>1711</v>
      </c>
    </row>
    <row r="1035" spans="2:65" s="1" customFormat="1" ht="24.2" customHeight="1">
      <c r="B1035" s="134"/>
      <c r="C1035" s="135" t="s">
        <v>1712</v>
      </c>
      <c r="D1035" s="135" t="s">
        <v>260</v>
      </c>
      <c r="E1035" s="136" t="s">
        <v>1713</v>
      </c>
      <c r="F1035" s="137" t="s">
        <v>1714</v>
      </c>
      <c r="G1035" s="138" t="s">
        <v>308</v>
      </c>
      <c r="H1035" s="139">
        <v>0.126</v>
      </c>
      <c r="I1035" s="140"/>
      <c r="J1035" s="141">
        <f>ROUND(I1035*H1035,0)</f>
        <v>0</v>
      </c>
      <c r="K1035" s="137" t="s">
        <v>264</v>
      </c>
      <c r="L1035" s="32"/>
      <c r="M1035" s="142" t="s">
        <v>1</v>
      </c>
      <c r="N1035" s="143" t="s">
        <v>42</v>
      </c>
      <c r="P1035" s="144">
        <f>O1035*H1035</f>
        <v>0</v>
      </c>
      <c r="Q1035" s="144">
        <v>0</v>
      </c>
      <c r="R1035" s="144">
        <f>Q1035*H1035</f>
        <v>0</v>
      </c>
      <c r="S1035" s="144">
        <v>0</v>
      </c>
      <c r="T1035" s="145">
        <f>S1035*H1035</f>
        <v>0</v>
      </c>
      <c r="AR1035" s="146" t="s">
        <v>340</v>
      </c>
      <c r="AT1035" s="146" t="s">
        <v>260</v>
      </c>
      <c r="AU1035" s="146" t="s">
        <v>85</v>
      </c>
      <c r="AY1035" s="17" t="s">
        <v>258</v>
      </c>
      <c r="BE1035" s="147">
        <f>IF(N1035="základní",J1035,0)</f>
        <v>0</v>
      </c>
      <c r="BF1035" s="147">
        <f>IF(N1035="snížená",J1035,0)</f>
        <v>0</v>
      </c>
      <c r="BG1035" s="147">
        <f>IF(N1035="zákl. přenesená",J1035,0)</f>
        <v>0</v>
      </c>
      <c r="BH1035" s="147">
        <f>IF(N1035="sníž. přenesená",J1035,0)</f>
        <v>0</v>
      </c>
      <c r="BI1035" s="147">
        <f>IF(N1035="nulová",J1035,0)</f>
        <v>0</v>
      </c>
      <c r="BJ1035" s="17" t="s">
        <v>8</v>
      </c>
      <c r="BK1035" s="147">
        <f>ROUND(I1035*H1035,0)</f>
        <v>0</v>
      </c>
      <c r="BL1035" s="17" t="s">
        <v>340</v>
      </c>
      <c r="BM1035" s="146" t="s">
        <v>1715</v>
      </c>
    </row>
    <row r="1036" spans="2:65" s="11" customFormat="1" ht="22.9" customHeight="1">
      <c r="B1036" s="122"/>
      <c r="D1036" s="123" t="s">
        <v>76</v>
      </c>
      <c r="E1036" s="132" t="s">
        <v>1716</v>
      </c>
      <c r="F1036" s="132" t="s">
        <v>1717</v>
      </c>
      <c r="I1036" s="125"/>
      <c r="J1036" s="133">
        <f>BK1036</f>
        <v>0</v>
      </c>
      <c r="L1036" s="122"/>
      <c r="M1036" s="127"/>
      <c r="P1036" s="128">
        <f>SUM(P1037:P1064)</f>
        <v>0</v>
      </c>
      <c r="R1036" s="128">
        <f>SUM(R1037:R1064)</f>
        <v>3.55157094</v>
      </c>
      <c r="T1036" s="129">
        <f>SUM(T1037:T1064)</f>
        <v>0</v>
      </c>
      <c r="AR1036" s="123" t="s">
        <v>85</v>
      </c>
      <c r="AT1036" s="130" t="s">
        <v>76</v>
      </c>
      <c r="AU1036" s="130" t="s">
        <v>8</v>
      </c>
      <c r="AY1036" s="123" t="s">
        <v>258</v>
      </c>
      <c r="BK1036" s="131">
        <f>SUM(BK1037:BK1064)</f>
        <v>0</v>
      </c>
    </row>
    <row r="1037" spans="2:65" s="1" customFormat="1" ht="16.5" customHeight="1">
      <c r="B1037" s="134"/>
      <c r="C1037" s="135" t="s">
        <v>1718</v>
      </c>
      <c r="D1037" s="135" t="s">
        <v>260</v>
      </c>
      <c r="E1037" s="136" t="s">
        <v>1719</v>
      </c>
      <c r="F1037" s="137" t="s">
        <v>1720</v>
      </c>
      <c r="G1037" s="138" t="s">
        <v>343</v>
      </c>
      <c r="H1037" s="139">
        <v>90.07</v>
      </c>
      <c r="I1037" s="140"/>
      <c r="J1037" s="141">
        <f>ROUND(I1037*H1037,0)</f>
        <v>0</v>
      </c>
      <c r="K1037" s="137" t="s">
        <v>264</v>
      </c>
      <c r="L1037" s="32"/>
      <c r="M1037" s="142" t="s">
        <v>1</v>
      </c>
      <c r="N1037" s="143" t="s">
        <v>42</v>
      </c>
      <c r="P1037" s="144">
        <f>O1037*H1037</f>
        <v>0</v>
      </c>
      <c r="Q1037" s="144">
        <v>2.9999999999999997E-4</v>
      </c>
      <c r="R1037" s="144">
        <f>Q1037*H1037</f>
        <v>2.7020999999999996E-2</v>
      </c>
      <c r="S1037" s="144">
        <v>0</v>
      </c>
      <c r="T1037" s="145">
        <f>S1037*H1037</f>
        <v>0</v>
      </c>
      <c r="AR1037" s="146" t="s">
        <v>340</v>
      </c>
      <c r="AT1037" s="146" t="s">
        <v>260</v>
      </c>
      <c r="AU1037" s="146" t="s">
        <v>85</v>
      </c>
      <c r="AY1037" s="17" t="s">
        <v>258</v>
      </c>
      <c r="BE1037" s="147">
        <f>IF(N1037="základní",J1037,0)</f>
        <v>0</v>
      </c>
      <c r="BF1037" s="147">
        <f>IF(N1037="snížená",J1037,0)</f>
        <v>0</v>
      </c>
      <c r="BG1037" s="147">
        <f>IF(N1037="zákl. přenesená",J1037,0)</f>
        <v>0</v>
      </c>
      <c r="BH1037" s="147">
        <f>IF(N1037="sníž. přenesená",J1037,0)</f>
        <v>0</v>
      </c>
      <c r="BI1037" s="147">
        <f>IF(N1037="nulová",J1037,0)</f>
        <v>0</v>
      </c>
      <c r="BJ1037" s="17" t="s">
        <v>8</v>
      </c>
      <c r="BK1037" s="147">
        <f>ROUND(I1037*H1037,0)</f>
        <v>0</v>
      </c>
      <c r="BL1037" s="17" t="s">
        <v>340</v>
      </c>
      <c r="BM1037" s="146" t="s">
        <v>1721</v>
      </c>
    </row>
    <row r="1038" spans="2:65" s="12" customFormat="1">
      <c r="B1038" s="148"/>
      <c r="D1038" s="149" t="s">
        <v>266</v>
      </c>
      <c r="E1038" s="150" t="s">
        <v>1</v>
      </c>
      <c r="F1038" s="151" t="s">
        <v>145</v>
      </c>
      <c r="H1038" s="152">
        <v>76.83</v>
      </c>
      <c r="I1038" s="153"/>
      <c r="L1038" s="148"/>
      <c r="M1038" s="154"/>
      <c r="T1038" s="155"/>
      <c r="AT1038" s="150" t="s">
        <v>266</v>
      </c>
      <c r="AU1038" s="150" t="s">
        <v>85</v>
      </c>
      <c r="AV1038" s="12" t="s">
        <v>85</v>
      </c>
      <c r="AW1038" s="12" t="s">
        <v>33</v>
      </c>
      <c r="AX1038" s="12" t="s">
        <v>77</v>
      </c>
      <c r="AY1038" s="150" t="s">
        <v>258</v>
      </c>
    </row>
    <row r="1039" spans="2:65" s="12" customFormat="1">
      <c r="B1039" s="148"/>
      <c r="D1039" s="149" t="s">
        <v>266</v>
      </c>
      <c r="E1039" s="150" t="s">
        <v>1</v>
      </c>
      <c r="F1039" s="151" t="s">
        <v>147</v>
      </c>
      <c r="H1039" s="152">
        <v>8.5500000000000007</v>
      </c>
      <c r="I1039" s="153"/>
      <c r="L1039" s="148"/>
      <c r="M1039" s="154"/>
      <c r="T1039" s="155"/>
      <c r="AT1039" s="150" t="s">
        <v>266</v>
      </c>
      <c r="AU1039" s="150" t="s">
        <v>85</v>
      </c>
      <c r="AV1039" s="12" t="s">
        <v>85</v>
      </c>
      <c r="AW1039" s="12" t="s">
        <v>33</v>
      </c>
      <c r="AX1039" s="12" t="s">
        <v>77</v>
      </c>
      <c r="AY1039" s="150" t="s">
        <v>258</v>
      </c>
    </row>
    <row r="1040" spans="2:65" s="12" customFormat="1">
      <c r="B1040" s="148"/>
      <c r="D1040" s="149" t="s">
        <v>266</v>
      </c>
      <c r="E1040" s="150" t="s">
        <v>1</v>
      </c>
      <c r="F1040" s="151" t="s">
        <v>157</v>
      </c>
      <c r="H1040" s="152">
        <v>4.6900000000000004</v>
      </c>
      <c r="I1040" s="153"/>
      <c r="L1040" s="148"/>
      <c r="M1040" s="154"/>
      <c r="T1040" s="155"/>
      <c r="AT1040" s="150" t="s">
        <v>266</v>
      </c>
      <c r="AU1040" s="150" t="s">
        <v>85</v>
      </c>
      <c r="AV1040" s="12" t="s">
        <v>85</v>
      </c>
      <c r="AW1040" s="12" t="s">
        <v>33</v>
      </c>
      <c r="AX1040" s="12" t="s">
        <v>77</v>
      </c>
      <c r="AY1040" s="150" t="s">
        <v>258</v>
      </c>
    </row>
    <row r="1041" spans="2:65" s="13" customFormat="1">
      <c r="B1041" s="156"/>
      <c r="D1041" s="149" t="s">
        <v>266</v>
      </c>
      <c r="E1041" s="157" t="s">
        <v>1</v>
      </c>
      <c r="F1041" s="158" t="s">
        <v>272</v>
      </c>
      <c r="H1041" s="159">
        <v>90.07</v>
      </c>
      <c r="I1041" s="160"/>
      <c r="L1041" s="156"/>
      <c r="M1041" s="161"/>
      <c r="T1041" s="162"/>
      <c r="AT1041" s="157" t="s">
        <v>266</v>
      </c>
      <c r="AU1041" s="157" t="s">
        <v>85</v>
      </c>
      <c r="AV1041" s="13" t="s">
        <v>88</v>
      </c>
      <c r="AW1041" s="13" t="s">
        <v>33</v>
      </c>
      <c r="AX1041" s="13" t="s">
        <v>8</v>
      </c>
      <c r="AY1041" s="157" t="s">
        <v>258</v>
      </c>
    </row>
    <row r="1042" spans="2:65" s="1" customFormat="1" ht="24.2" customHeight="1">
      <c r="B1042" s="134"/>
      <c r="C1042" s="135" t="s">
        <v>1722</v>
      </c>
      <c r="D1042" s="135" t="s">
        <v>260</v>
      </c>
      <c r="E1042" s="136" t="s">
        <v>1723</v>
      </c>
      <c r="F1042" s="137" t="s">
        <v>1724</v>
      </c>
      <c r="G1042" s="138" t="s">
        <v>420</v>
      </c>
      <c r="H1042" s="139">
        <v>85.38</v>
      </c>
      <c r="I1042" s="140"/>
      <c r="J1042" s="141">
        <f>ROUND(I1042*H1042,0)</f>
        <v>0</v>
      </c>
      <c r="K1042" s="137" t="s">
        <v>264</v>
      </c>
      <c r="L1042" s="32"/>
      <c r="M1042" s="142" t="s">
        <v>1</v>
      </c>
      <c r="N1042" s="143" t="s">
        <v>42</v>
      </c>
      <c r="P1042" s="144">
        <f>O1042*H1042</f>
        <v>0</v>
      </c>
      <c r="Q1042" s="144">
        <v>3.0299999999999999E-4</v>
      </c>
      <c r="R1042" s="144">
        <f>Q1042*H1042</f>
        <v>2.5870139999999996E-2</v>
      </c>
      <c r="S1042" s="144">
        <v>0</v>
      </c>
      <c r="T1042" s="145">
        <f>S1042*H1042</f>
        <v>0</v>
      </c>
      <c r="AR1042" s="146" t="s">
        <v>340</v>
      </c>
      <c r="AT1042" s="146" t="s">
        <v>260</v>
      </c>
      <c r="AU1042" s="146" t="s">
        <v>85</v>
      </c>
      <c r="AY1042" s="17" t="s">
        <v>258</v>
      </c>
      <c r="BE1042" s="147">
        <f>IF(N1042="základní",J1042,0)</f>
        <v>0</v>
      </c>
      <c r="BF1042" s="147">
        <f>IF(N1042="snížená",J1042,0)</f>
        <v>0</v>
      </c>
      <c r="BG1042" s="147">
        <f>IF(N1042="zákl. přenesená",J1042,0)</f>
        <v>0</v>
      </c>
      <c r="BH1042" s="147">
        <f>IF(N1042="sníž. přenesená",J1042,0)</f>
        <v>0</v>
      </c>
      <c r="BI1042" s="147">
        <f>IF(N1042="nulová",J1042,0)</f>
        <v>0</v>
      </c>
      <c r="BJ1042" s="17" t="s">
        <v>8</v>
      </c>
      <c r="BK1042" s="147">
        <f>ROUND(I1042*H1042,0)</f>
        <v>0</v>
      </c>
      <c r="BL1042" s="17" t="s">
        <v>340</v>
      </c>
      <c r="BM1042" s="146" t="s">
        <v>1725</v>
      </c>
    </row>
    <row r="1043" spans="2:65" s="12" customFormat="1">
      <c r="B1043" s="148"/>
      <c r="D1043" s="149" t="s">
        <v>266</v>
      </c>
      <c r="E1043" s="150" t="s">
        <v>1</v>
      </c>
      <c r="F1043" s="151" t="s">
        <v>145</v>
      </c>
      <c r="H1043" s="152">
        <v>76.83</v>
      </c>
      <c r="I1043" s="153"/>
      <c r="L1043" s="148"/>
      <c r="M1043" s="154"/>
      <c r="T1043" s="155"/>
      <c r="AT1043" s="150" t="s">
        <v>266</v>
      </c>
      <c r="AU1043" s="150" t="s">
        <v>85</v>
      </c>
      <c r="AV1043" s="12" t="s">
        <v>85</v>
      </c>
      <c r="AW1043" s="12" t="s">
        <v>33</v>
      </c>
      <c r="AX1043" s="12" t="s">
        <v>77</v>
      </c>
      <c r="AY1043" s="150" t="s">
        <v>258</v>
      </c>
    </row>
    <row r="1044" spans="2:65" s="12" customFormat="1">
      <c r="B1044" s="148"/>
      <c r="D1044" s="149" t="s">
        <v>266</v>
      </c>
      <c r="E1044" s="150" t="s">
        <v>1</v>
      </c>
      <c r="F1044" s="151" t="s">
        <v>147</v>
      </c>
      <c r="H1044" s="152">
        <v>8.5500000000000007</v>
      </c>
      <c r="I1044" s="153"/>
      <c r="L1044" s="148"/>
      <c r="M1044" s="154"/>
      <c r="T1044" s="155"/>
      <c r="AT1044" s="150" t="s">
        <v>266</v>
      </c>
      <c r="AU1044" s="150" t="s">
        <v>85</v>
      </c>
      <c r="AV1044" s="12" t="s">
        <v>85</v>
      </c>
      <c r="AW1044" s="12" t="s">
        <v>33</v>
      </c>
      <c r="AX1044" s="12" t="s">
        <v>77</v>
      </c>
      <c r="AY1044" s="150" t="s">
        <v>258</v>
      </c>
    </row>
    <row r="1045" spans="2:65" s="13" customFormat="1">
      <c r="B1045" s="156"/>
      <c r="D1045" s="149" t="s">
        <v>266</v>
      </c>
      <c r="E1045" s="157" t="s">
        <v>1</v>
      </c>
      <c r="F1045" s="158" t="s">
        <v>272</v>
      </c>
      <c r="H1045" s="159">
        <v>85.38</v>
      </c>
      <c r="I1045" s="160"/>
      <c r="L1045" s="156"/>
      <c r="M1045" s="161"/>
      <c r="T1045" s="162"/>
      <c r="AT1045" s="157" t="s">
        <v>266</v>
      </c>
      <c r="AU1045" s="157" t="s">
        <v>85</v>
      </c>
      <c r="AV1045" s="13" t="s">
        <v>88</v>
      </c>
      <c r="AW1045" s="13" t="s">
        <v>33</v>
      </c>
      <c r="AX1045" s="13" t="s">
        <v>8</v>
      </c>
      <c r="AY1045" s="157" t="s">
        <v>258</v>
      </c>
    </row>
    <row r="1046" spans="2:65" s="1" customFormat="1" ht="37.9" customHeight="1">
      <c r="B1046" s="134"/>
      <c r="C1046" s="135" t="s">
        <v>1726</v>
      </c>
      <c r="D1046" s="135" t="s">
        <v>260</v>
      </c>
      <c r="E1046" s="136" t="s">
        <v>1727</v>
      </c>
      <c r="F1046" s="137" t="s">
        <v>1728</v>
      </c>
      <c r="G1046" s="138" t="s">
        <v>343</v>
      </c>
      <c r="H1046" s="139">
        <v>85.38</v>
      </c>
      <c r="I1046" s="140"/>
      <c r="J1046" s="141">
        <f>ROUND(I1046*H1046,0)</f>
        <v>0</v>
      </c>
      <c r="K1046" s="137" t="s">
        <v>264</v>
      </c>
      <c r="L1046" s="32"/>
      <c r="M1046" s="142" t="s">
        <v>1</v>
      </c>
      <c r="N1046" s="143" t="s">
        <v>42</v>
      </c>
      <c r="P1046" s="144">
        <f>O1046*H1046</f>
        <v>0</v>
      </c>
      <c r="Q1046" s="144">
        <v>8.9999999999999993E-3</v>
      </c>
      <c r="R1046" s="144">
        <f>Q1046*H1046</f>
        <v>0.76841999999999988</v>
      </c>
      <c r="S1046" s="144">
        <v>0</v>
      </c>
      <c r="T1046" s="145">
        <f>S1046*H1046</f>
        <v>0</v>
      </c>
      <c r="AR1046" s="146" t="s">
        <v>340</v>
      </c>
      <c r="AT1046" s="146" t="s">
        <v>260</v>
      </c>
      <c r="AU1046" s="146" t="s">
        <v>85</v>
      </c>
      <c r="AY1046" s="17" t="s">
        <v>258</v>
      </c>
      <c r="BE1046" s="147">
        <f>IF(N1046="základní",J1046,0)</f>
        <v>0</v>
      </c>
      <c r="BF1046" s="147">
        <f>IF(N1046="snížená",J1046,0)</f>
        <v>0</v>
      </c>
      <c r="BG1046" s="147">
        <f>IF(N1046="zákl. přenesená",J1046,0)</f>
        <v>0</v>
      </c>
      <c r="BH1046" s="147">
        <f>IF(N1046="sníž. přenesená",J1046,0)</f>
        <v>0</v>
      </c>
      <c r="BI1046" s="147">
        <f>IF(N1046="nulová",J1046,0)</f>
        <v>0</v>
      </c>
      <c r="BJ1046" s="17" t="s">
        <v>8</v>
      </c>
      <c r="BK1046" s="147">
        <f>ROUND(I1046*H1046,0)</f>
        <v>0</v>
      </c>
      <c r="BL1046" s="17" t="s">
        <v>340</v>
      </c>
      <c r="BM1046" s="146" t="s">
        <v>1729</v>
      </c>
    </row>
    <row r="1047" spans="2:65" s="12" customFormat="1">
      <c r="B1047" s="148"/>
      <c r="D1047" s="149" t="s">
        <v>266</v>
      </c>
      <c r="E1047" s="150" t="s">
        <v>1</v>
      </c>
      <c r="F1047" s="151" t="s">
        <v>145</v>
      </c>
      <c r="H1047" s="152">
        <v>76.83</v>
      </c>
      <c r="I1047" s="153"/>
      <c r="L1047" s="148"/>
      <c r="M1047" s="154"/>
      <c r="T1047" s="155"/>
      <c r="AT1047" s="150" t="s">
        <v>266</v>
      </c>
      <c r="AU1047" s="150" t="s">
        <v>85</v>
      </c>
      <c r="AV1047" s="12" t="s">
        <v>85</v>
      </c>
      <c r="AW1047" s="12" t="s">
        <v>33</v>
      </c>
      <c r="AX1047" s="12" t="s">
        <v>77</v>
      </c>
      <c r="AY1047" s="150" t="s">
        <v>258</v>
      </c>
    </row>
    <row r="1048" spans="2:65" s="12" customFormat="1">
      <c r="B1048" s="148"/>
      <c r="D1048" s="149" t="s">
        <v>266</v>
      </c>
      <c r="E1048" s="150" t="s">
        <v>1</v>
      </c>
      <c r="F1048" s="151" t="s">
        <v>147</v>
      </c>
      <c r="H1048" s="152">
        <v>8.5500000000000007</v>
      </c>
      <c r="I1048" s="153"/>
      <c r="L1048" s="148"/>
      <c r="M1048" s="154"/>
      <c r="T1048" s="155"/>
      <c r="AT1048" s="150" t="s">
        <v>266</v>
      </c>
      <c r="AU1048" s="150" t="s">
        <v>85</v>
      </c>
      <c r="AV1048" s="12" t="s">
        <v>85</v>
      </c>
      <c r="AW1048" s="12" t="s">
        <v>33</v>
      </c>
      <c r="AX1048" s="12" t="s">
        <v>77</v>
      </c>
      <c r="AY1048" s="150" t="s">
        <v>258</v>
      </c>
    </row>
    <row r="1049" spans="2:65" s="13" customFormat="1">
      <c r="B1049" s="156"/>
      <c r="D1049" s="149" t="s">
        <v>266</v>
      </c>
      <c r="E1049" s="157" t="s">
        <v>1</v>
      </c>
      <c r="F1049" s="158" t="s">
        <v>272</v>
      </c>
      <c r="H1049" s="159">
        <v>85.38</v>
      </c>
      <c r="I1049" s="160"/>
      <c r="L1049" s="156"/>
      <c r="M1049" s="161"/>
      <c r="T1049" s="162"/>
      <c r="AT1049" s="157" t="s">
        <v>266</v>
      </c>
      <c r="AU1049" s="157" t="s">
        <v>85</v>
      </c>
      <c r="AV1049" s="13" t="s">
        <v>88</v>
      </c>
      <c r="AW1049" s="13" t="s">
        <v>33</v>
      </c>
      <c r="AX1049" s="13" t="s">
        <v>8</v>
      </c>
      <c r="AY1049" s="157" t="s">
        <v>258</v>
      </c>
    </row>
    <row r="1050" spans="2:65" s="1" customFormat="1" ht="37.9" customHeight="1">
      <c r="B1050" s="134"/>
      <c r="C1050" s="170" t="s">
        <v>1730</v>
      </c>
      <c r="D1050" s="170" t="s">
        <v>425</v>
      </c>
      <c r="E1050" s="171" t="s">
        <v>1731</v>
      </c>
      <c r="F1050" s="172" t="s">
        <v>1732</v>
      </c>
      <c r="G1050" s="173" t="s">
        <v>343</v>
      </c>
      <c r="H1050" s="174">
        <v>103.098</v>
      </c>
      <c r="I1050" s="175"/>
      <c r="J1050" s="176">
        <f>ROUND(I1050*H1050,0)</f>
        <v>0</v>
      </c>
      <c r="K1050" s="172" t="s">
        <v>264</v>
      </c>
      <c r="L1050" s="177"/>
      <c r="M1050" s="178" t="s">
        <v>1</v>
      </c>
      <c r="N1050" s="179" t="s">
        <v>42</v>
      </c>
      <c r="P1050" s="144">
        <f>O1050*H1050</f>
        <v>0</v>
      </c>
      <c r="Q1050" s="144">
        <v>2.5000000000000001E-2</v>
      </c>
      <c r="R1050" s="144">
        <f>Q1050*H1050</f>
        <v>2.5774500000000002</v>
      </c>
      <c r="S1050" s="144">
        <v>0</v>
      </c>
      <c r="T1050" s="145">
        <f>S1050*H1050</f>
        <v>0</v>
      </c>
      <c r="AR1050" s="146" t="s">
        <v>448</v>
      </c>
      <c r="AT1050" s="146" t="s">
        <v>425</v>
      </c>
      <c r="AU1050" s="146" t="s">
        <v>85</v>
      </c>
      <c r="AY1050" s="17" t="s">
        <v>258</v>
      </c>
      <c r="BE1050" s="147">
        <f>IF(N1050="základní",J1050,0)</f>
        <v>0</v>
      </c>
      <c r="BF1050" s="147">
        <f>IF(N1050="snížená",J1050,0)</f>
        <v>0</v>
      </c>
      <c r="BG1050" s="147">
        <f>IF(N1050="zákl. přenesená",J1050,0)</f>
        <v>0</v>
      </c>
      <c r="BH1050" s="147">
        <f>IF(N1050="sníž. přenesená",J1050,0)</f>
        <v>0</v>
      </c>
      <c r="BI1050" s="147">
        <f>IF(N1050="nulová",J1050,0)</f>
        <v>0</v>
      </c>
      <c r="BJ1050" s="17" t="s">
        <v>8</v>
      </c>
      <c r="BK1050" s="147">
        <f>ROUND(I1050*H1050,0)</f>
        <v>0</v>
      </c>
      <c r="BL1050" s="17" t="s">
        <v>340</v>
      </c>
      <c r="BM1050" s="146" t="s">
        <v>1733</v>
      </c>
    </row>
    <row r="1051" spans="2:65" s="12" customFormat="1">
      <c r="B1051" s="148"/>
      <c r="D1051" s="149" t="s">
        <v>266</v>
      </c>
      <c r="E1051" s="150" t="s">
        <v>1</v>
      </c>
      <c r="F1051" s="151" t="s">
        <v>1734</v>
      </c>
      <c r="H1051" s="152">
        <v>88.355000000000004</v>
      </c>
      <c r="I1051" s="153"/>
      <c r="L1051" s="148"/>
      <c r="M1051" s="154"/>
      <c r="T1051" s="155"/>
      <c r="AT1051" s="150" t="s">
        <v>266</v>
      </c>
      <c r="AU1051" s="150" t="s">
        <v>85</v>
      </c>
      <c r="AV1051" s="12" t="s">
        <v>85</v>
      </c>
      <c r="AW1051" s="12" t="s">
        <v>33</v>
      </c>
      <c r="AX1051" s="12" t="s">
        <v>77</v>
      </c>
      <c r="AY1051" s="150" t="s">
        <v>258</v>
      </c>
    </row>
    <row r="1052" spans="2:65" s="12" customFormat="1">
      <c r="B1052" s="148"/>
      <c r="D1052" s="149" t="s">
        <v>266</v>
      </c>
      <c r="E1052" s="150" t="s">
        <v>1</v>
      </c>
      <c r="F1052" s="151" t="s">
        <v>1735</v>
      </c>
      <c r="H1052" s="152">
        <v>9.8330000000000002</v>
      </c>
      <c r="I1052" s="153"/>
      <c r="L1052" s="148"/>
      <c r="M1052" s="154"/>
      <c r="T1052" s="155"/>
      <c r="AT1052" s="150" t="s">
        <v>266</v>
      </c>
      <c r="AU1052" s="150" t="s">
        <v>85</v>
      </c>
      <c r="AV1052" s="12" t="s">
        <v>85</v>
      </c>
      <c r="AW1052" s="12" t="s">
        <v>33</v>
      </c>
      <c r="AX1052" s="12" t="s">
        <v>77</v>
      </c>
      <c r="AY1052" s="150" t="s">
        <v>258</v>
      </c>
    </row>
    <row r="1053" spans="2:65" s="13" customFormat="1">
      <c r="B1053" s="156"/>
      <c r="D1053" s="149" t="s">
        <v>266</v>
      </c>
      <c r="E1053" s="157" t="s">
        <v>1</v>
      </c>
      <c r="F1053" s="158" t="s">
        <v>272</v>
      </c>
      <c r="H1053" s="159">
        <v>98.188000000000002</v>
      </c>
      <c r="I1053" s="160"/>
      <c r="L1053" s="156"/>
      <c r="M1053" s="161"/>
      <c r="T1053" s="162"/>
      <c r="AT1053" s="157" t="s">
        <v>266</v>
      </c>
      <c r="AU1053" s="157" t="s">
        <v>85</v>
      </c>
      <c r="AV1053" s="13" t="s">
        <v>88</v>
      </c>
      <c r="AW1053" s="13" t="s">
        <v>33</v>
      </c>
      <c r="AX1053" s="13" t="s">
        <v>77</v>
      </c>
      <c r="AY1053" s="157" t="s">
        <v>258</v>
      </c>
    </row>
    <row r="1054" spans="2:65" s="12" customFormat="1">
      <c r="B1054" s="148"/>
      <c r="D1054" s="149" t="s">
        <v>266</v>
      </c>
      <c r="E1054" s="150" t="s">
        <v>1</v>
      </c>
      <c r="F1054" s="151" t="s">
        <v>1736</v>
      </c>
      <c r="H1054" s="152">
        <v>4.4180000000000001</v>
      </c>
      <c r="I1054" s="153"/>
      <c r="L1054" s="148"/>
      <c r="M1054" s="154"/>
      <c r="T1054" s="155"/>
      <c r="AT1054" s="150" t="s">
        <v>266</v>
      </c>
      <c r="AU1054" s="150" t="s">
        <v>85</v>
      </c>
      <c r="AV1054" s="12" t="s">
        <v>85</v>
      </c>
      <c r="AW1054" s="12" t="s">
        <v>33</v>
      </c>
      <c r="AX1054" s="12" t="s">
        <v>77</v>
      </c>
      <c r="AY1054" s="150" t="s">
        <v>258</v>
      </c>
    </row>
    <row r="1055" spans="2:65" s="12" customFormat="1">
      <c r="B1055" s="148"/>
      <c r="D1055" s="149" t="s">
        <v>266</v>
      </c>
      <c r="E1055" s="150" t="s">
        <v>1</v>
      </c>
      <c r="F1055" s="151" t="s">
        <v>1737</v>
      </c>
      <c r="H1055" s="152">
        <v>0.49199999999999999</v>
      </c>
      <c r="I1055" s="153"/>
      <c r="L1055" s="148"/>
      <c r="M1055" s="154"/>
      <c r="T1055" s="155"/>
      <c r="AT1055" s="150" t="s">
        <v>266</v>
      </c>
      <c r="AU1055" s="150" t="s">
        <v>85</v>
      </c>
      <c r="AV1055" s="12" t="s">
        <v>85</v>
      </c>
      <c r="AW1055" s="12" t="s">
        <v>33</v>
      </c>
      <c r="AX1055" s="12" t="s">
        <v>77</v>
      </c>
      <c r="AY1055" s="150" t="s">
        <v>258</v>
      </c>
    </row>
    <row r="1056" spans="2:65" s="13" customFormat="1">
      <c r="B1056" s="156"/>
      <c r="D1056" s="149" t="s">
        <v>266</v>
      </c>
      <c r="E1056" s="157" t="s">
        <v>1</v>
      </c>
      <c r="F1056" s="158" t="s">
        <v>272</v>
      </c>
      <c r="H1056" s="159">
        <v>4.91</v>
      </c>
      <c r="I1056" s="160"/>
      <c r="L1056" s="156"/>
      <c r="M1056" s="161"/>
      <c r="T1056" s="162"/>
      <c r="AT1056" s="157" t="s">
        <v>266</v>
      </c>
      <c r="AU1056" s="157" t="s">
        <v>85</v>
      </c>
      <c r="AV1056" s="13" t="s">
        <v>88</v>
      </c>
      <c r="AW1056" s="13" t="s">
        <v>33</v>
      </c>
      <c r="AX1056" s="13" t="s">
        <v>77</v>
      </c>
      <c r="AY1056" s="157" t="s">
        <v>258</v>
      </c>
    </row>
    <row r="1057" spans="2:65" s="14" customFormat="1">
      <c r="B1057" s="163"/>
      <c r="D1057" s="149" t="s">
        <v>266</v>
      </c>
      <c r="E1057" s="164" t="s">
        <v>1</v>
      </c>
      <c r="F1057" s="165" t="s">
        <v>364</v>
      </c>
      <c r="H1057" s="166">
        <v>103.098</v>
      </c>
      <c r="I1057" s="167"/>
      <c r="L1057" s="163"/>
      <c r="M1057" s="168"/>
      <c r="T1057" s="169"/>
      <c r="AT1057" s="164" t="s">
        <v>266</v>
      </c>
      <c r="AU1057" s="164" t="s">
        <v>85</v>
      </c>
      <c r="AV1057" s="14" t="s">
        <v>91</v>
      </c>
      <c r="AW1057" s="14" t="s">
        <v>33</v>
      </c>
      <c r="AX1057" s="14" t="s">
        <v>8</v>
      </c>
      <c r="AY1057" s="164" t="s">
        <v>258</v>
      </c>
    </row>
    <row r="1058" spans="2:65" s="1" customFormat="1" ht="37.9" customHeight="1">
      <c r="B1058" s="134"/>
      <c r="C1058" s="135" t="s">
        <v>1738</v>
      </c>
      <c r="D1058" s="135" t="s">
        <v>260</v>
      </c>
      <c r="E1058" s="136" t="s">
        <v>1739</v>
      </c>
      <c r="F1058" s="137" t="s">
        <v>1740</v>
      </c>
      <c r="G1058" s="138" t="s">
        <v>343</v>
      </c>
      <c r="H1058" s="139">
        <v>4.6900000000000004</v>
      </c>
      <c r="I1058" s="140"/>
      <c r="J1058" s="141">
        <f>ROUND(I1058*H1058,0)</f>
        <v>0</v>
      </c>
      <c r="K1058" s="137" t="s">
        <v>264</v>
      </c>
      <c r="L1058" s="32"/>
      <c r="M1058" s="142" t="s">
        <v>1</v>
      </c>
      <c r="N1058" s="143" t="s">
        <v>42</v>
      </c>
      <c r="P1058" s="144">
        <f>O1058*H1058</f>
        <v>0</v>
      </c>
      <c r="Q1058" s="144">
        <v>8.9999999999999993E-3</v>
      </c>
      <c r="R1058" s="144">
        <f>Q1058*H1058</f>
        <v>4.2209999999999998E-2</v>
      </c>
      <c r="S1058" s="144">
        <v>0</v>
      </c>
      <c r="T1058" s="145">
        <f>S1058*H1058</f>
        <v>0</v>
      </c>
      <c r="AR1058" s="146" t="s">
        <v>340</v>
      </c>
      <c r="AT1058" s="146" t="s">
        <v>260</v>
      </c>
      <c r="AU1058" s="146" t="s">
        <v>85</v>
      </c>
      <c r="AY1058" s="17" t="s">
        <v>258</v>
      </c>
      <c r="BE1058" s="147">
        <f>IF(N1058="základní",J1058,0)</f>
        <v>0</v>
      </c>
      <c r="BF1058" s="147">
        <f>IF(N1058="snížená",J1058,0)</f>
        <v>0</v>
      </c>
      <c r="BG1058" s="147">
        <f>IF(N1058="zákl. přenesená",J1058,0)</f>
        <v>0</v>
      </c>
      <c r="BH1058" s="147">
        <f>IF(N1058="sníž. přenesená",J1058,0)</f>
        <v>0</v>
      </c>
      <c r="BI1058" s="147">
        <f>IF(N1058="nulová",J1058,0)</f>
        <v>0</v>
      </c>
      <c r="BJ1058" s="17" t="s">
        <v>8</v>
      </c>
      <c r="BK1058" s="147">
        <f>ROUND(I1058*H1058,0)</f>
        <v>0</v>
      </c>
      <c r="BL1058" s="17" t="s">
        <v>340</v>
      </c>
      <c r="BM1058" s="146" t="s">
        <v>1741</v>
      </c>
    </row>
    <row r="1059" spans="2:65" s="12" customFormat="1">
      <c r="B1059" s="148"/>
      <c r="D1059" s="149" t="s">
        <v>266</v>
      </c>
      <c r="E1059" s="150" t="s">
        <v>1</v>
      </c>
      <c r="F1059" s="151" t="s">
        <v>157</v>
      </c>
      <c r="H1059" s="152">
        <v>4.6900000000000004</v>
      </c>
      <c r="I1059" s="153"/>
      <c r="L1059" s="148"/>
      <c r="M1059" s="154"/>
      <c r="T1059" s="155"/>
      <c r="AT1059" s="150" t="s">
        <v>266</v>
      </c>
      <c r="AU1059" s="150" t="s">
        <v>85</v>
      </c>
      <c r="AV1059" s="12" t="s">
        <v>85</v>
      </c>
      <c r="AW1059" s="12" t="s">
        <v>33</v>
      </c>
      <c r="AX1059" s="12" t="s">
        <v>8</v>
      </c>
      <c r="AY1059" s="150" t="s">
        <v>258</v>
      </c>
    </row>
    <row r="1060" spans="2:65" s="1" customFormat="1" ht="37.9" customHeight="1">
      <c r="B1060" s="134"/>
      <c r="C1060" s="170" t="s">
        <v>1742</v>
      </c>
      <c r="D1060" s="170" t="s">
        <v>425</v>
      </c>
      <c r="E1060" s="171" t="s">
        <v>1743</v>
      </c>
      <c r="F1060" s="172" t="s">
        <v>1744</v>
      </c>
      <c r="G1060" s="173" t="s">
        <v>343</v>
      </c>
      <c r="H1060" s="174">
        <v>5.3940000000000001</v>
      </c>
      <c r="I1060" s="175"/>
      <c r="J1060" s="176">
        <f>ROUND(I1060*H1060,0)</f>
        <v>0</v>
      </c>
      <c r="K1060" s="172" t="s">
        <v>264</v>
      </c>
      <c r="L1060" s="177"/>
      <c r="M1060" s="178" t="s">
        <v>1</v>
      </c>
      <c r="N1060" s="179" t="s">
        <v>42</v>
      </c>
      <c r="P1060" s="144">
        <f>O1060*H1060</f>
        <v>0</v>
      </c>
      <c r="Q1060" s="144">
        <v>1.9199999999999998E-2</v>
      </c>
      <c r="R1060" s="144">
        <f>Q1060*H1060</f>
        <v>0.1035648</v>
      </c>
      <c r="S1060" s="144">
        <v>0</v>
      </c>
      <c r="T1060" s="145">
        <f>S1060*H1060</f>
        <v>0</v>
      </c>
      <c r="AR1060" s="146" t="s">
        <v>448</v>
      </c>
      <c r="AT1060" s="146" t="s">
        <v>425</v>
      </c>
      <c r="AU1060" s="146" t="s">
        <v>85</v>
      </c>
      <c r="AY1060" s="17" t="s">
        <v>258</v>
      </c>
      <c r="BE1060" s="147">
        <f>IF(N1060="základní",J1060,0)</f>
        <v>0</v>
      </c>
      <c r="BF1060" s="147">
        <f>IF(N1060="snížená",J1060,0)</f>
        <v>0</v>
      </c>
      <c r="BG1060" s="147">
        <f>IF(N1060="zákl. přenesená",J1060,0)</f>
        <v>0</v>
      </c>
      <c r="BH1060" s="147">
        <f>IF(N1060="sníž. přenesená",J1060,0)</f>
        <v>0</v>
      </c>
      <c r="BI1060" s="147">
        <f>IF(N1060="nulová",J1060,0)</f>
        <v>0</v>
      </c>
      <c r="BJ1060" s="17" t="s">
        <v>8</v>
      </c>
      <c r="BK1060" s="147">
        <f>ROUND(I1060*H1060,0)</f>
        <v>0</v>
      </c>
      <c r="BL1060" s="17" t="s">
        <v>340</v>
      </c>
      <c r="BM1060" s="146" t="s">
        <v>1745</v>
      </c>
    </row>
    <row r="1061" spans="2:65" s="12" customFormat="1">
      <c r="B1061" s="148"/>
      <c r="D1061" s="149" t="s">
        <v>266</v>
      </c>
      <c r="E1061" s="150" t="s">
        <v>1</v>
      </c>
      <c r="F1061" s="151" t="s">
        <v>1746</v>
      </c>
      <c r="H1061" s="152">
        <v>5.3940000000000001</v>
      </c>
      <c r="I1061" s="153"/>
      <c r="L1061" s="148"/>
      <c r="M1061" s="154"/>
      <c r="T1061" s="155"/>
      <c r="AT1061" s="150" t="s">
        <v>266</v>
      </c>
      <c r="AU1061" s="150" t="s">
        <v>85</v>
      </c>
      <c r="AV1061" s="12" t="s">
        <v>85</v>
      </c>
      <c r="AW1061" s="12" t="s">
        <v>33</v>
      </c>
      <c r="AX1061" s="12" t="s">
        <v>8</v>
      </c>
      <c r="AY1061" s="150" t="s">
        <v>258</v>
      </c>
    </row>
    <row r="1062" spans="2:65" s="1" customFormat="1" ht="24.2" customHeight="1">
      <c r="B1062" s="134"/>
      <c r="C1062" s="135" t="s">
        <v>1747</v>
      </c>
      <c r="D1062" s="135" t="s">
        <v>260</v>
      </c>
      <c r="E1062" s="136" t="s">
        <v>1748</v>
      </c>
      <c r="F1062" s="137" t="s">
        <v>1749</v>
      </c>
      <c r="G1062" s="138" t="s">
        <v>343</v>
      </c>
      <c r="H1062" s="139">
        <v>4.6900000000000004</v>
      </c>
      <c r="I1062" s="140"/>
      <c r="J1062" s="141">
        <f>ROUND(I1062*H1062,0)</f>
        <v>0</v>
      </c>
      <c r="K1062" s="137" t="s">
        <v>264</v>
      </c>
      <c r="L1062" s="32"/>
      <c r="M1062" s="142" t="s">
        <v>1</v>
      </c>
      <c r="N1062" s="143" t="s">
        <v>42</v>
      </c>
      <c r="P1062" s="144">
        <f>O1062*H1062</f>
        <v>0</v>
      </c>
      <c r="Q1062" s="144">
        <v>1.5E-3</v>
      </c>
      <c r="R1062" s="144">
        <f>Q1062*H1062</f>
        <v>7.0350000000000005E-3</v>
      </c>
      <c r="S1062" s="144">
        <v>0</v>
      </c>
      <c r="T1062" s="145">
        <f>S1062*H1062</f>
        <v>0</v>
      </c>
      <c r="AR1062" s="146" t="s">
        <v>340</v>
      </c>
      <c r="AT1062" s="146" t="s">
        <v>260</v>
      </c>
      <c r="AU1062" s="146" t="s">
        <v>85</v>
      </c>
      <c r="AY1062" s="17" t="s">
        <v>258</v>
      </c>
      <c r="BE1062" s="147">
        <f>IF(N1062="základní",J1062,0)</f>
        <v>0</v>
      </c>
      <c r="BF1062" s="147">
        <f>IF(N1062="snížená",J1062,0)</f>
        <v>0</v>
      </c>
      <c r="BG1062" s="147">
        <f>IF(N1062="zákl. přenesená",J1062,0)</f>
        <v>0</v>
      </c>
      <c r="BH1062" s="147">
        <f>IF(N1062="sníž. přenesená",J1062,0)</f>
        <v>0</v>
      </c>
      <c r="BI1062" s="147">
        <f>IF(N1062="nulová",J1062,0)</f>
        <v>0</v>
      </c>
      <c r="BJ1062" s="17" t="s">
        <v>8</v>
      </c>
      <c r="BK1062" s="147">
        <f>ROUND(I1062*H1062,0)</f>
        <v>0</v>
      </c>
      <c r="BL1062" s="17" t="s">
        <v>340</v>
      </c>
      <c r="BM1062" s="146" t="s">
        <v>1750</v>
      </c>
    </row>
    <row r="1063" spans="2:65" s="12" customFormat="1">
      <c r="B1063" s="148"/>
      <c r="D1063" s="149" t="s">
        <v>266</v>
      </c>
      <c r="E1063" s="150" t="s">
        <v>1</v>
      </c>
      <c r="F1063" s="151" t="s">
        <v>157</v>
      </c>
      <c r="H1063" s="152">
        <v>4.6900000000000004</v>
      </c>
      <c r="I1063" s="153"/>
      <c r="L1063" s="148"/>
      <c r="M1063" s="154"/>
      <c r="T1063" s="155"/>
      <c r="AT1063" s="150" t="s">
        <v>266</v>
      </c>
      <c r="AU1063" s="150" t="s">
        <v>85</v>
      </c>
      <c r="AV1063" s="12" t="s">
        <v>85</v>
      </c>
      <c r="AW1063" s="12" t="s">
        <v>33</v>
      </c>
      <c r="AX1063" s="12" t="s">
        <v>8</v>
      </c>
      <c r="AY1063" s="150" t="s">
        <v>258</v>
      </c>
    </row>
    <row r="1064" spans="2:65" s="1" customFormat="1" ht="24.2" customHeight="1">
      <c r="B1064" s="134"/>
      <c r="C1064" s="135" t="s">
        <v>1751</v>
      </c>
      <c r="D1064" s="135" t="s">
        <v>260</v>
      </c>
      <c r="E1064" s="136" t="s">
        <v>1752</v>
      </c>
      <c r="F1064" s="137" t="s">
        <v>1753</v>
      </c>
      <c r="G1064" s="138" t="s">
        <v>308</v>
      </c>
      <c r="H1064" s="139">
        <v>3.552</v>
      </c>
      <c r="I1064" s="140"/>
      <c r="J1064" s="141">
        <f>ROUND(I1064*H1064,0)</f>
        <v>0</v>
      </c>
      <c r="K1064" s="137" t="s">
        <v>264</v>
      </c>
      <c r="L1064" s="32"/>
      <c r="M1064" s="142" t="s">
        <v>1</v>
      </c>
      <c r="N1064" s="143" t="s">
        <v>42</v>
      </c>
      <c r="P1064" s="144">
        <f>O1064*H1064</f>
        <v>0</v>
      </c>
      <c r="Q1064" s="144">
        <v>0</v>
      </c>
      <c r="R1064" s="144">
        <f>Q1064*H1064</f>
        <v>0</v>
      </c>
      <c r="S1064" s="144">
        <v>0</v>
      </c>
      <c r="T1064" s="145">
        <f>S1064*H1064</f>
        <v>0</v>
      </c>
      <c r="AR1064" s="146" t="s">
        <v>340</v>
      </c>
      <c r="AT1064" s="146" t="s">
        <v>260</v>
      </c>
      <c r="AU1064" s="146" t="s">
        <v>85</v>
      </c>
      <c r="AY1064" s="17" t="s">
        <v>258</v>
      </c>
      <c r="BE1064" s="147">
        <f>IF(N1064="základní",J1064,0)</f>
        <v>0</v>
      </c>
      <c r="BF1064" s="147">
        <f>IF(N1064="snížená",J1064,0)</f>
        <v>0</v>
      </c>
      <c r="BG1064" s="147">
        <f>IF(N1064="zákl. přenesená",J1064,0)</f>
        <v>0</v>
      </c>
      <c r="BH1064" s="147">
        <f>IF(N1064="sníž. přenesená",J1064,0)</f>
        <v>0</v>
      </c>
      <c r="BI1064" s="147">
        <f>IF(N1064="nulová",J1064,0)</f>
        <v>0</v>
      </c>
      <c r="BJ1064" s="17" t="s">
        <v>8</v>
      </c>
      <c r="BK1064" s="147">
        <f>ROUND(I1064*H1064,0)</f>
        <v>0</v>
      </c>
      <c r="BL1064" s="17" t="s">
        <v>340</v>
      </c>
      <c r="BM1064" s="146" t="s">
        <v>1754</v>
      </c>
    </row>
    <row r="1065" spans="2:65" s="11" customFormat="1" ht="22.9" customHeight="1">
      <c r="B1065" s="122"/>
      <c r="D1065" s="123" t="s">
        <v>76</v>
      </c>
      <c r="E1065" s="132" t="s">
        <v>1755</v>
      </c>
      <c r="F1065" s="132" t="s">
        <v>1756</v>
      </c>
      <c r="I1065" s="125"/>
      <c r="J1065" s="133">
        <f>BK1065</f>
        <v>0</v>
      </c>
      <c r="L1065" s="122"/>
      <c r="M1065" s="127"/>
      <c r="P1065" s="128">
        <f>SUM(P1066:P1075)</f>
        <v>0</v>
      </c>
      <c r="R1065" s="128">
        <f>SUM(R1066:R1075)</f>
        <v>0.13146474</v>
      </c>
      <c r="T1065" s="129">
        <f>SUM(T1066:T1075)</f>
        <v>0</v>
      </c>
      <c r="AR1065" s="123" t="s">
        <v>85</v>
      </c>
      <c r="AT1065" s="130" t="s">
        <v>76</v>
      </c>
      <c r="AU1065" s="130" t="s">
        <v>8</v>
      </c>
      <c r="AY1065" s="123" t="s">
        <v>258</v>
      </c>
      <c r="BK1065" s="131">
        <f>SUM(BK1066:BK1075)</f>
        <v>0</v>
      </c>
    </row>
    <row r="1066" spans="2:65" s="1" customFormat="1" ht="16.5" customHeight="1">
      <c r="B1066" s="134"/>
      <c r="C1066" s="135" t="s">
        <v>1757</v>
      </c>
      <c r="D1066" s="135" t="s">
        <v>260</v>
      </c>
      <c r="E1066" s="136" t="s">
        <v>1758</v>
      </c>
      <c r="F1066" s="137" t="s">
        <v>1759</v>
      </c>
      <c r="G1066" s="138" t="s">
        <v>343</v>
      </c>
      <c r="H1066" s="139">
        <v>12.75</v>
      </c>
      <c r="I1066" s="140"/>
      <c r="J1066" s="141">
        <f>ROUND(I1066*H1066,0)</f>
        <v>0</v>
      </c>
      <c r="K1066" s="137" t="s">
        <v>264</v>
      </c>
      <c r="L1066" s="32"/>
      <c r="M1066" s="142" t="s">
        <v>1</v>
      </c>
      <c r="N1066" s="143" t="s">
        <v>42</v>
      </c>
      <c r="P1066" s="144">
        <f>O1066*H1066</f>
        <v>0</v>
      </c>
      <c r="Q1066" s="144">
        <v>5.0009599999999996E-3</v>
      </c>
      <c r="R1066" s="144">
        <f>Q1066*H1066</f>
        <v>6.3762239999999998E-2</v>
      </c>
      <c r="S1066" s="144">
        <v>0</v>
      </c>
      <c r="T1066" s="145">
        <f>S1066*H1066</f>
        <v>0</v>
      </c>
      <c r="AR1066" s="146" t="s">
        <v>340</v>
      </c>
      <c r="AT1066" s="146" t="s">
        <v>260</v>
      </c>
      <c r="AU1066" s="146" t="s">
        <v>85</v>
      </c>
      <c r="AY1066" s="17" t="s">
        <v>258</v>
      </c>
      <c r="BE1066" s="147">
        <f>IF(N1066="základní",J1066,0)</f>
        <v>0</v>
      </c>
      <c r="BF1066" s="147">
        <f>IF(N1066="snížená",J1066,0)</f>
        <v>0</v>
      </c>
      <c r="BG1066" s="147">
        <f>IF(N1066="zákl. přenesená",J1066,0)</f>
        <v>0</v>
      </c>
      <c r="BH1066" s="147">
        <f>IF(N1066="sníž. přenesená",J1066,0)</f>
        <v>0</v>
      </c>
      <c r="BI1066" s="147">
        <f>IF(N1066="nulová",J1066,0)</f>
        <v>0</v>
      </c>
      <c r="BJ1066" s="17" t="s">
        <v>8</v>
      </c>
      <c r="BK1066" s="147">
        <f>ROUND(I1066*H1066,0)</f>
        <v>0</v>
      </c>
      <c r="BL1066" s="17" t="s">
        <v>340</v>
      </c>
      <c r="BM1066" s="146" t="s">
        <v>1760</v>
      </c>
    </row>
    <row r="1067" spans="2:65" s="12" customFormat="1">
      <c r="B1067" s="148"/>
      <c r="D1067" s="149" t="s">
        <v>266</v>
      </c>
      <c r="E1067" s="150" t="s">
        <v>1</v>
      </c>
      <c r="F1067" s="151" t="s">
        <v>1761</v>
      </c>
      <c r="H1067" s="152">
        <v>12.75</v>
      </c>
      <c r="I1067" s="153"/>
      <c r="L1067" s="148"/>
      <c r="M1067" s="154"/>
      <c r="T1067" s="155"/>
      <c r="AT1067" s="150" t="s">
        <v>266</v>
      </c>
      <c r="AU1067" s="150" t="s">
        <v>85</v>
      </c>
      <c r="AV1067" s="12" t="s">
        <v>85</v>
      </c>
      <c r="AW1067" s="12" t="s">
        <v>33</v>
      </c>
      <c r="AX1067" s="12" t="s">
        <v>77</v>
      </c>
      <c r="AY1067" s="150" t="s">
        <v>258</v>
      </c>
    </row>
    <row r="1068" spans="2:65" s="13" customFormat="1">
      <c r="B1068" s="156"/>
      <c r="D1068" s="149" t="s">
        <v>266</v>
      </c>
      <c r="E1068" s="157" t="s">
        <v>162</v>
      </c>
      <c r="F1068" s="158" t="s">
        <v>1762</v>
      </c>
      <c r="H1068" s="159">
        <v>12.75</v>
      </c>
      <c r="I1068" s="160"/>
      <c r="L1068" s="156"/>
      <c r="M1068" s="161"/>
      <c r="T1068" s="162"/>
      <c r="AT1068" s="157" t="s">
        <v>266</v>
      </c>
      <c r="AU1068" s="157" t="s">
        <v>85</v>
      </c>
      <c r="AV1068" s="13" t="s">
        <v>88</v>
      </c>
      <c r="AW1068" s="13" t="s">
        <v>33</v>
      </c>
      <c r="AX1068" s="13" t="s">
        <v>8</v>
      </c>
      <c r="AY1068" s="157" t="s">
        <v>258</v>
      </c>
    </row>
    <row r="1069" spans="2:65" s="1" customFormat="1" ht="16.5" customHeight="1">
      <c r="B1069" s="134"/>
      <c r="C1069" s="135" t="s">
        <v>1763</v>
      </c>
      <c r="D1069" s="135" t="s">
        <v>260</v>
      </c>
      <c r="E1069" s="136" t="s">
        <v>1764</v>
      </c>
      <c r="F1069" s="137" t="s">
        <v>1765</v>
      </c>
      <c r="G1069" s="138" t="s">
        <v>343</v>
      </c>
      <c r="H1069" s="139">
        <v>12.75</v>
      </c>
      <c r="I1069" s="140"/>
      <c r="J1069" s="141">
        <f>ROUND(I1069*H1069,0)</f>
        <v>0</v>
      </c>
      <c r="K1069" s="137" t="s">
        <v>264</v>
      </c>
      <c r="L1069" s="32"/>
      <c r="M1069" s="142" t="s">
        <v>1</v>
      </c>
      <c r="N1069" s="143" t="s">
        <v>42</v>
      </c>
      <c r="P1069" s="144">
        <f>O1069*H1069</f>
        <v>0</v>
      </c>
      <c r="Q1069" s="144">
        <v>5.1000000000000004E-3</v>
      </c>
      <c r="R1069" s="144">
        <f>Q1069*H1069</f>
        <v>6.5024999999999999E-2</v>
      </c>
      <c r="S1069" s="144">
        <v>0</v>
      </c>
      <c r="T1069" s="145">
        <f>S1069*H1069</f>
        <v>0</v>
      </c>
      <c r="AR1069" s="146" t="s">
        <v>340</v>
      </c>
      <c r="AT1069" s="146" t="s">
        <v>260</v>
      </c>
      <c r="AU1069" s="146" t="s">
        <v>85</v>
      </c>
      <c r="AY1069" s="17" t="s">
        <v>258</v>
      </c>
      <c r="BE1069" s="147">
        <f>IF(N1069="základní",J1069,0)</f>
        <v>0</v>
      </c>
      <c r="BF1069" s="147">
        <f>IF(N1069="snížená",J1069,0)</f>
        <v>0</v>
      </c>
      <c r="BG1069" s="147">
        <f>IF(N1069="zákl. přenesená",J1069,0)</f>
        <v>0</v>
      </c>
      <c r="BH1069" s="147">
        <f>IF(N1069="sníž. přenesená",J1069,0)</f>
        <v>0</v>
      </c>
      <c r="BI1069" s="147">
        <f>IF(N1069="nulová",J1069,0)</f>
        <v>0</v>
      </c>
      <c r="BJ1069" s="17" t="s">
        <v>8</v>
      </c>
      <c r="BK1069" s="147">
        <f>ROUND(I1069*H1069,0)</f>
        <v>0</v>
      </c>
      <c r="BL1069" s="17" t="s">
        <v>340</v>
      </c>
      <c r="BM1069" s="146" t="s">
        <v>1766</v>
      </c>
    </row>
    <row r="1070" spans="2:65" s="12" customFormat="1">
      <c r="B1070" s="148"/>
      <c r="D1070" s="149" t="s">
        <v>266</v>
      </c>
      <c r="E1070" s="150" t="s">
        <v>1</v>
      </c>
      <c r="F1070" s="151" t="s">
        <v>162</v>
      </c>
      <c r="H1070" s="152">
        <v>12.75</v>
      </c>
      <c r="I1070" s="153"/>
      <c r="L1070" s="148"/>
      <c r="M1070" s="154"/>
      <c r="T1070" s="155"/>
      <c r="AT1070" s="150" t="s">
        <v>266</v>
      </c>
      <c r="AU1070" s="150" t="s">
        <v>85</v>
      </c>
      <c r="AV1070" s="12" t="s">
        <v>85</v>
      </c>
      <c r="AW1070" s="12" t="s">
        <v>33</v>
      </c>
      <c r="AX1070" s="12" t="s">
        <v>8</v>
      </c>
      <c r="AY1070" s="150" t="s">
        <v>258</v>
      </c>
    </row>
    <row r="1071" spans="2:65" s="1" customFormat="1" ht="21.75" customHeight="1">
      <c r="B1071" s="134"/>
      <c r="C1071" s="135" t="s">
        <v>1767</v>
      </c>
      <c r="D1071" s="135" t="s">
        <v>260</v>
      </c>
      <c r="E1071" s="136" t="s">
        <v>1768</v>
      </c>
      <c r="F1071" s="137" t="s">
        <v>1769</v>
      </c>
      <c r="G1071" s="138" t="s">
        <v>343</v>
      </c>
      <c r="H1071" s="139">
        <v>12.75</v>
      </c>
      <c r="I1071" s="140"/>
      <c r="J1071" s="141">
        <f>ROUND(I1071*H1071,0)</f>
        <v>0</v>
      </c>
      <c r="K1071" s="137" t="s">
        <v>264</v>
      </c>
      <c r="L1071" s="32"/>
      <c r="M1071" s="142" t="s">
        <v>1</v>
      </c>
      <c r="N1071" s="143" t="s">
        <v>42</v>
      </c>
      <c r="P1071" s="144">
        <f>O1071*H1071</f>
        <v>0</v>
      </c>
      <c r="Q1071" s="144">
        <v>6.0000000000000002E-5</v>
      </c>
      <c r="R1071" s="144">
        <f>Q1071*H1071</f>
        <v>7.6500000000000005E-4</v>
      </c>
      <c r="S1071" s="144">
        <v>0</v>
      </c>
      <c r="T1071" s="145">
        <f>S1071*H1071</f>
        <v>0</v>
      </c>
      <c r="AR1071" s="146" t="s">
        <v>340</v>
      </c>
      <c r="AT1071" s="146" t="s">
        <v>260</v>
      </c>
      <c r="AU1071" s="146" t="s">
        <v>85</v>
      </c>
      <c r="AY1071" s="17" t="s">
        <v>258</v>
      </c>
      <c r="BE1071" s="147">
        <f>IF(N1071="základní",J1071,0)</f>
        <v>0</v>
      </c>
      <c r="BF1071" s="147">
        <f>IF(N1071="snížená",J1071,0)</f>
        <v>0</v>
      </c>
      <c r="BG1071" s="147">
        <f>IF(N1071="zákl. přenesená",J1071,0)</f>
        <v>0</v>
      </c>
      <c r="BH1071" s="147">
        <f>IF(N1071="sníž. přenesená",J1071,0)</f>
        <v>0</v>
      </c>
      <c r="BI1071" s="147">
        <f>IF(N1071="nulová",J1071,0)</f>
        <v>0</v>
      </c>
      <c r="BJ1071" s="17" t="s">
        <v>8</v>
      </c>
      <c r="BK1071" s="147">
        <f>ROUND(I1071*H1071,0)</f>
        <v>0</v>
      </c>
      <c r="BL1071" s="17" t="s">
        <v>340</v>
      </c>
      <c r="BM1071" s="146" t="s">
        <v>1770</v>
      </c>
    </row>
    <row r="1072" spans="2:65" s="12" customFormat="1">
      <c r="B1072" s="148"/>
      <c r="D1072" s="149" t="s">
        <v>266</v>
      </c>
      <c r="E1072" s="150" t="s">
        <v>1</v>
      </c>
      <c r="F1072" s="151" t="s">
        <v>162</v>
      </c>
      <c r="H1072" s="152">
        <v>12.75</v>
      </c>
      <c r="I1072" s="153"/>
      <c r="L1072" s="148"/>
      <c r="M1072" s="154"/>
      <c r="T1072" s="155"/>
      <c r="AT1072" s="150" t="s">
        <v>266</v>
      </c>
      <c r="AU1072" s="150" t="s">
        <v>85</v>
      </c>
      <c r="AV1072" s="12" t="s">
        <v>85</v>
      </c>
      <c r="AW1072" s="12" t="s">
        <v>33</v>
      </c>
      <c r="AX1072" s="12" t="s">
        <v>8</v>
      </c>
      <c r="AY1072" s="150" t="s">
        <v>258</v>
      </c>
    </row>
    <row r="1073" spans="2:65" s="1" customFormat="1" ht="16.5" customHeight="1">
      <c r="B1073" s="134"/>
      <c r="C1073" s="135" t="s">
        <v>1771</v>
      </c>
      <c r="D1073" s="135" t="s">
        <v>260</v>
      </c>
      <c r="E1073" s="136" t="s">
        <v>1772</v>
      </c>
      <c r="F1073" s="137" t="s">
        <v>1773</v>
      </c>
      <c r="G1073" s="138" t="s">
        <v>343</v>
      </c>
      <c r="H1073" s="139">
        <v>12.75</v>
      </c>
      <c r="I1073" s="140"/>
      <c r="J1073" s="141">
        <f>ROUND(I1073*H1073,0)</f>
        <v>0</v>
      </c>
      <c r="K1073" s="137" t="s">
        <v>264</v>
      </c>
      <c r="L1073" s="32"/>
      <c r="M1073" s="142" t="s">
        <v>1</v>
      </c>
      <c r="N1073" s="143" t="s">
        <v>42</v>
      </c>
      <c r="P1073" s="144">
        <f>O1073*H1073</f>
        <v>0</v>
      </c>
      <c r="Q1073" s="144">
        <v>1.4999999999999999E-4</v>
      </c>
      <c r="R1073" s="144">
        <f>Q1073*H1073</f>
        <v>1.9124999999999999E-3</v>
      </c>
      <c r="S1073" s="144">
        <v>0</v>
      </c>
      <c r="T1073" s="145">
        <f>S1073*H1073</f>
        <v>0</v>
      </c>
      <c r="AR1073" s="146" t="s">
        <v>340</v>
      </c>
      <c r="AT1073" s="146" t="s">
        <v>260</v>
      </c>
      <c r="AU1073" s="146" t="s">
        <v>85</v>
      </c>
      <c r="AY1073" s="17" t="s">
        <v>258</v>
      </c>
      <c r="BE1073" s="147">
        <f>IF(N1073="základní",J1073,0)</f>
        <v>0</v>
      </c>
      <c r="BF1073" s="147">
        <f>IF(N1073="snížená",J1073,0)</f>
        <v>0</v>
      </c>
      <c r="BG1073" s="147">
        <f>IF(N1073="zákl. přenesená",J1073,0)</f>
        <v>0</v>
      </c>
      <c r="BH1073" s="147">
        <f>IF(N1073="sníž. přenesená",J1073,0)</f>
        <v>0</v>
      </c>
      <c r="BI1073" s="147">
        <f>IF(N1073="nulová",J1073,0)</f>
        <v>0</v>
      </c>
      <c r="BJ1073" s="17" t="s">
        <v>8</v>
      </c>
      <c r="BK1073" s="147">
        <f>ROUND(I1073*H1073,0)</f>
        <v>0</v>
      </c>
      <c r="BL1073" s="17" t="s">
        <v>340</v>
      </c>
      <c r="BM1073" s="146" t="s">
        <v>1774</v>
      </c>
    </row>
    <row r="1074" spans="2:65" s="12" customFormat="1">
      <c r="B1074" s="148"/>
      <c r="D1074" s="149" t="s">
        <v>266</v>
      </c>
      <c r="E1074" s="150" t="s">
        <v>1</v>
      </c>
      <c r="F1074" s="151" t="s">
        <v>162</v>
      </c>
      <c r="H1074" s="152">
        <v>12.75</v>
      </c>
      <c r="I1074" s="153"/>
      <c r="L1074" s="148"/>
      <c r="M1074" s="154"/>
      <c r="T1074" s="155"/>
      <c r="AT1074" s="150" t="s">
        <v>266</v>
      </c>
      <c r="AU1074" s="150" t="s">
        <v>85</v>
      </c>
      <c r="AV1074" s="12" t="s">
        <v>85</v>
      </c>
      <c r="AW1074" s="12" t="s">
        <v>33</v>
      </c>
      <c r="AX1074" s="12" t="s">
        <v>8</v>
      </c>
      <c r="AY1074" s="150" t="s">
        <v>258</v>
      </c>
    </row>
    <row r="1075" spans="2:65" s="1" customFormat="1" ht="24.2" customHeight="1">
      <c r="B1075" s="134"/>
      <c r="C1075" s="135" t="s">
        <v>1775</v>
      </c>
      <c r="D1075" s="135" t="s">
        <v>260</v>
      </c>
      <c r="E1075" s="136" t="s">
        <v>1776</v>
      </c>
      <c r="F1075" s="137" t="s">
        <v>1777</v>
      </c>
      <c r="G1075" s="138" t="s">
        <v>308</v>
      </c>
      <c r="H1075" s="139">
        <v>0.13100000000000001</v>
      </c>
      <c r="I1075" s="140"/>
      <c r="J1075" s="141">
        <f>ROUND(I1075*H1075,0)</f>
        <v>0</v>
      </c>
      <c r="K1075" s="137" t="s">
        <v>264</v>
      </c>
      <c r="L1075" s="32"/>
      <c r="M1075" s="142" t="s">
        <v>1</v>
      </c>
      <c r="N1075" s="143" t="s">
        <v>42</v>
      </c>
      <c r="P1075" s="144">
        <f>O1075*H1075</f>
        <v>0</v>
      </c>
      <c r="Q1075" s="144">
        <v>0</v>
      </c>
      <c r="R1075" s="144">
        <f>Q1075*H1075</f>
        <v>0</v>
      </c>
      <c r="S1075" s="144">
        <v>0</v>
      </c>
      <c r="T1075" s="145">
        <f>S1075*H1075</f>
        <v>0</v>
      </c>
      <c r="AR1075" s="146" t="s">
        <v>340</v>
      </c>
      <c r="AT1075" s="146" t="s">
        <v>260</v>
      </c>
      <c r="AU1075" s="146" t="s">
        <v>85</v>
      </c>
      <c r="AY1075" s="17" t="s">
        <v>258</v>
      </c>
      <c r="BE1075" s="147">
        <f>IF(N1075="základní",J1075,0)</f>
        <v>0</v>
      </c>
      <c r="BF1075" s="147">
        <f>IF(N1075="snížená",J1075,0)</f>
        <v>0</v>
      </c>
      <c r="BG1075" s="147">
        <f>IF(N1075="zákl. přenesená",J1075,0)</f>
        <v>0</v>
      </c>
      <c r="BH1075" s="147">
        <f>IF(N1075="sníž. přenesená",J1075,0)</f>
        <v>0</v>
      </c>
      <c r="BI1075" s="147">
        <f>IF(N1075="nulová",J1075,0)</f>
        <v>0</v>
      </c>
      <c r="BJ1075" s="17" t="s">
        <v>8</v>
      </c>
      <c r="BK1075" s="147">
        <f>ROUND(I1075*H1075,0)</f>
        <v>0</v>
      </c>
      <c r="BL1075" s="17" t="s">
        <v>340</v>
      </c>
      <c r="BM1075" s="146" t="s">
        <v>1778</v>
      </c>
    </row>
    <row r="1076" spans="2:65" s="11" customFormat="1" ht="22.9" customHeight="1">
      <c r="B1076" s="122"/>
      <c r="D1076" s="123" t="s">
        <v>76</v>
      </c>
      <c r="E1076" s="132" t="s">
        <v>1779</v>
      </c>
      <c r="F1076" s="132" t="s">
        <v>1780</v>
      </c>
      <c r="I1076" s="125"/>
      <c r="J1076" s="133">
        <f>BK1076</f>
        <v>0</v>
      </c>
      <c r="L1076" s="122"/>
      <c r="M1076" s="127"/>
      <c r="P1076" s="128">
        <f>SUM(P1077:P1104)</f>
        <v>0</v>
      </c>
      <c r="R1076" s="128">
        <f>SUM(R1077:R1104)</f>
        <v>0.66173519999999997</v>
      </c>
      <c r="T1076" s="129">
        <f>SUM(T1077:T1104)</f>
        <v>0.35910000000000003</v>
      </c>
      <c r="AR1076" s="123" t="s">
        <v>85</v>
      </c>
      <c r="AT1076" s="130" t="s">
        <v>76</v>
      </c>
      <c r="AU1076" s="130" t="s">
        <v>8</v>
      </c>
      <c r="AY1076" s="123" t="s">
        <v>258</v>
      </c>
      <c r="BK1076" s="131">
        <f>SUM(BK1077:BK1104)</f>
        <v>0</v>
      </c>
    </row>
    <row r="1077" spans="2:65" s="1" customFormat="1" ht="24.2" customHeight="1">
      <c r="B1077" s="134"/>
      <c r="C1077" s="135" t="s">
        <v>1781</v>
      </c>
      <c r="D1077" s="135" t="s">
        <v>260</v>
      </c>
      <c r="E1077" s="136" t="s">
        <v>1782</v>
      </c>
      <c r="F1077" s="137" t="s">
        <v>1783</v>
      </c>
      <c r="G1077" s="138" t="s">
        <v>343</v>
      </c>
      <c r="H1077" s="139">
        <v>79.44</v>
      </c>
      <c r="I1077" s="140"/>
      <c r="J1077" s="141">
        <f>ROUND(I1077*H1077,0)</f>
        <v>0</v>
      </c>
      <c r="K1077" s="137" t="s">
        <v>264</v>
      </c>
      <c r="L1077" s="32"/>
      <c r="M1077" s="142" t="s">
        <v>1</v>
      </c>
      <c r="N1077" s="143" t="s">
        <v>42</v>
      </c>
      <c r="P1077" s="144">
        <f>O1077*H1077</f>
        <v>0</v>
      </c>
      <c r="Q1077" s="144">
        <v>3.3000000000000003E-5</v>
      </c>
      <c r="R1077" s="144">
        <f>Q1077*H1077</f>
        <v>2.62152E-3</v>
      </c>
      <c r="S1077" s="144">
        <v>0</v>
      </c>
      <c r="T1077" s="145">
        <f>S1077*H1077</f>
        <v>0</v>
      </c>
      <c r="AR1077" s="146" t="s">
        <v>340</v>
      </c>
      <c r="AT1077" s="146" t="s">
        <v>260</v>
      </c>
      <c r="AU1077" s="146" t="s">
        <v>85</v>
      </c>
      <c r="AY1077" s="17" t="s">
        <v>258</v>
      </c>
      <c r="BE1077" s="147">
        <f>IF(N1077="základní",J1077,0)</f>
        <v>0</v>
      </c>
      <c r="BF1077" s="147">
        <f>IF(N1077="snížená",J1077,0)</f>
        <v>0</v>
      </c>
      <c r="BG1077" s="147">
        <f>IF(N1077="zákl. přenesená",J1077,0)</f>
        <v>0</v>
      </c>
      <c r="BH1077" s="147">
        <f>IF(N1077="sníž. přenesená",J1077,0)</f>
        <v>0</v>
      </c>
      <c r="BI1077" s="147">
        <f>IF(N1077="nulová",J1077,0)</f>
        <v>0</v>
      </c>
      <c r="BJ1077" s="17" t="s">
        <v>8</v>
      </c>
      <c r="BK1077" s="147">
        <f>ROUND(I1077*H1077,0)</f>
        <v>0</v>
      </c>
      <c r="BL1077" s="17" t="s">
        <v>340</v>
      </c>
      <c r="BM1077" s="146" t="s">
        <v>1784</v>
      </c>
    </row>
    <row r="1078" spans="2:65" s="12" customFormat="1">
      <c r="B1078" s="148"/>
      <c r="D1078" s="149" t="s">
        <v>266</v>
      </c>
      <c r="E1078" s="150" t="s">
        <v>1</v>
      </c>
      <c r="F1078" s="151" t="s">
        <v>151</v>
      </c>
      <c r="H1078" s="152">
        <v>23.96</v>
      </c>
      <c r="I1078" s="153"/>
      <c r="L1078" s="148"/>
      <c r="M1078" s="154"/>
      <c r="T1078" s="155"/>
      <c r="AT1078" s="150" t="s">
        <v>266</v>
      </c>
      <c r="AU1078" s="150" t="s">
        <v>85</v>
      </c>
      <c r="AV1078" s="12" t="s">
        <v>85</v>
      </c>
      <c r="AW1078" s="12" t="s">
        <v>33</v>
      </c>
      <c r="AX1078" s="12" t="s">
        <v>77</v>
      </c>
      <c r="AY1078" s="150" t="s">
        <v>258</v>
      </c>
    </row>
    <row r="1079" spans="2:65" s="12" customFormat="1">
      <c r="B1079" s="148"/>
      <c r="D1079" s="149" t="s">
        <v>266</v>
      </c>
      <c r="E1079" s="150" t="s">
        <v>1</v>
      </c>
      <c r="F1079" s="151" t="s">
        <v>153</v>
      </c>
      <c r="H1079" s="152">
        <v>19.11</v>
      </c>
      <c r="I1079" s="153"/>
      <c r="L1079" s="148"/>
      <c r="M1079" s="154"/>
      <c r="T1079" s="155"/>
      <c r="AT1079" s="150" t="s">
        <v>266</v>
      </c>
      <c r="AU1079" s="150" t="s">
        <v>85</v>
      </c>
      <c r="AV1079" s="12" t="s">
        <v>85</v>
      </c>
      <c r="AW1079" s="12" t="s">
        <v>33</v>
      </c>
      <c r="AX1079" s="12" t="s">
        <v>77</v>
      </c>
      <c r="AY1079" s="150" t="s">
        <v>258</v>
      </c>
    </row>
    <row r="1080" spans="2:65" s="12" customFormat="1">
      <c r="B1080" s="148"/>
      <c r="D1080" s="149" t="s">
        <v>266</v>
      </c>
      <c r="E1080" s="150" t="s">
        <v>1</v>
      </c>
      <c r="F1080" s="151" t="s">
        <v>155</v>
      </c>
      <c r="H1080" s="152">
        <v>36.369999999999997</v>
      </c>
      <c r="I1080" s="153"/>
      <c r="L1080" s="148"/>
      <c r="M1080" s="154"/>
      <c r="T1080" s="155"/>
      <c r="AT1080" s="150" t="s">
        <v>266</v>
      </c>
      <c r="AU1080" s="150" t="s">
        <v>85</v>
      </c>
      <c r="AV1080" s="12" t="s">
        <v>85</v>
      </c>
      <c r="AW1080" s="12" t="s">
        <v>33</v>
      </c>
      <c r="AX1080" s="12" t="s">
        <v>77</v>
      </c>
      <c r="AY1080" s="150" t="s">
        <v>258</v>
      </c>
    </row>
    <row r="1081" spans="2:65" s="13" customFormat="1">
      <c r="B1081" s="156"/>
      <c r="D1081" s="149" t="s">
        <v>266</v>
      </c>
      <c r="E1081" s="157" t="s">
        <v>1</v>
      </c>
      <c r="F1081" s="158" t="s">
        <v>272</v>
      </c>
      <c r="H1081" s="159">
        <v>79.44</v>
      </c>
      <c r="I1081" s="160"/>
      <c r="L1081" s="156"/>
      <c r="M1081" s="161"/>
      <c r="T1081" s="162"/>
      <c r="AT1081" s="157" t="s">
        <v>266</v>
      </c>
      <c r="AU1081" s="157" t="s">
        <v>85</v>
      </c>
      <c r="AV1081" s="13" t="s">
        <v>88</v>
      </c>
      <c r="AW1081" s="13" t="s">
        <v>33</v>
      </c>
      <c r="AX1081" s="13" t="s">
        <v>8</v>
      </c>
      <c r="AY1081" s="157" t="s">
        <v>258</v>
      </c>
    </row>
    <row r="1082" spans="2:65" s="1" customFormat="1" ht="24.2" customHeight="1">
      <c r="B1082" s="134"/>
      <c r="C1082" s="135" t="s">
        <v>1785</v>
      </c>
      <c r="D1082" s="135" t="s">
        <v>260</v>
      </c>
      <c r="E1082" s="136" t="s">
        <v>1786</v>
      </c>
      <c r="F1082" s="137" t="s">
        <v>1787</v>
      </c>
      <c r="G1082" s="138" t="s">
        <v>420</v>
      </c>
      <c r="H1082" s="139">
        <v>79.44</v>
      </c>
      <c r="I1082" s="140"/>
      <c r="J1082" s="141">
        <f>ROUND(I1082*H1082,0)</f>
        <v>0</v>
      </c>
      <c r="K1082" s="137" t="s">
        <v>264</v>
      </c>
      <c r="L1082" s="32"/>
      <c r="M1082" s="142" t="s">
        <v>1</v>
      </c>
      <c r="N1082" s="143" t="s">
        <v>42</v>
      </c>
      <c r="P1082" s="144">
        <f>O1082*H1082</f>
        <v>0</v>
      </c>
      <c r="Q1082" s="144">
        <v>4.6999999999999997E-5</v>
      </c>
      <c r="R1082" s="144">
        <f>Q1082*H1082</f>
        <v>3.7336799999999996E-3</v>
      </c>
      <c r="S1082" s="144">
        <v>0</v>
      </c>
      <c r="T1082" s="145">
        <f>S1082*H1082</f>
        <v>0</v>
      </c>
      <c r="AR1082" s="146" t="s">
        <v>340</v>
      </c>
      <c r="AT1082" s="146" t="s">
        <v>260</v>
      </c>
      <c r="AU1082" s="146" t="s">
        <v>85</v>
      </c>
      <c r="AY1082" s="17" t="s">
        <v>258</v>
      </c>
      <c r="BE1082" s="147">
        <f>IF(N1082="základní",J1082,0)</f>
        <v>0</v>
      </c>
      <c r="BF1082" s="147">
        <f>IF(N1082="snížená",J1082,0)</f>
        <v>0</v>
      </c>
      <c r="BG1082" s="147">
        <f>IF(N1082="zákl. přenesená",J1082,0)</f>
        <v>0</v>
      </c>
      <c r="BH1082" s="147">
        <f>IF(N1082="sníž. přenesená",J1082,0)</f>
        <v>0</v>
      </c>
      <c r="BI1082" s="147">
        <f>IF(N1082="nulová",J1082,0)</f>
        <v>0</v>
      </c>
      <c r="BJ1082" s="17" t="s">
        <v>8</v>
      </c>
      <c r="BK1082" s="147">
        <f>ROUND(I1082*H1082,0)</f>
        <v>0</v>
      </c>
      <c r="BL1082" s="17" t="s">
        <v>340</v>
      </c>
      <c r="BM1082" s="146" t="s">
        <v>1788</v>
      </c>
    </row>
    <row r="1083" spans="2:65" s="12" customFormat="1">
      <c r="B1083" s="148"/>
      <c r="D1083" s="149" t="s">
        <v>266</v>
      </c>
      <c r="E1083" s="150" t="s">
        <v>1</v>
      </c>
      <c r="F1083" s="151" t="s">
        <v>151</v>
      </c>
      <c r="H1083" s="152">
        <v>23.96</v>
      </c>
      <c r="I1083" s="153"/>
      <c r="L1083" s="148"/>
      <c r="M1083" s="154"/>
      <c r="T1083" s="155"/>
      <c r="AT1083" s="150" t="s">
        <v>266</v>
      </c>
      <c r="AU1083" s="150" t="s">
        <v>85</v>
      </c>
      <c r="AV1083" s="12" t="s">
        <v>85</v>
      </c>
      <c r="AW1083" s="12" t="s">
        <v>33</v>
      </c>
      <c r="AX1083" s="12" t="s">
        <v>77</v>
      </c>
      <c r="AY1083" s="150" t="s">
        <v>258</v>
      </c>
    </row>
    <row r="1084" spans="2:65" s="12" customFormat="1">
      <c r="B1084" s="148"/>
      <c r="D1084" s="149" t="s">
        <v>266</v>
      </c>
      <c r="E1084" s="150" t="s">
        <v>1</v>
      </c>
      <c r="F1084" s="151" t="s">
        <v>153</v>
      </c>
      <c r="H1084" s="152">
        <v>19.11</v>
      </c>
      <c r="I1084" s="153"/>
      <c r="L1084" s="148"/>
      <c r="M1084" s="154"/>
      <c r="T1084" s="155"/>
      <c r="AT1084" s="150" t="s">
        <v>266</v>
      </c>
      <c r="AU1084" s="150" t="s">
        <v>85</v>
      </c>
      <c r="AV1084" s="12" t="s">
        <v>85</v>
      </c>
      <c r="AW1084" s="12" t="s">
        <v>33</v>
      </c>
      <c r="AX1084" s="12" t="s">
        <v>77</v>
      </c>
      <c r="AY1084" s="150" t="s">
        <v>258</v>
      </c>
    </row>
    <row r="1085" spans="2:65" s="12" customFormat="1">
      <c r="B1085" s="148"/>
      <c r="D1085" s="149" t="s">
        <v>266</v>
      </c>
      <c r="E1085" s="150" t="s">
        <v>1</v>
      </c>
      <c r="F1085" s="151" t="s">
        <v>155</v>
      </c>
      <c r="H1085" s="152">
        <v>36.369999999999997</v>
      </c>
      <c r="I1085" s="153"/>
      <c r="L1085" s="148"/>
      <c r="M1085" s="154"/>
      <c r="T1085" s="155"/>
      <c r="AT1085" s="150" t="s">
        <v>266</v>
      </c>
      <c r="AU1085" s="150" t="s">
        <v>85</v>
      </c>
      <c r="AV1085" s="12" t="s">
        <v>85</v>
      </c>
      <c r="AW1085" s="12" t="s">
        <v>33</v>
      </c>
      <c r="AX1085" s="12" t="s">
        <v>77</v>
      </c>
      <c r="AY1085" s="150" t="s">
        <v>258</v>
      </c>
    </row>
    <row r="1086" spans="2:65" s="13" customFormat="1">
      <c r="B1086" s="156"/>
      <c r="D1086" s="149" t="s">
        <v>266</v>
      </c>
      <c r="E1086" s="157" t="s">
        <v>1</v>
      </c>
      <c r="F1086" s="158" t="s">
        <v>272</v>
      </c>
      <c r="H1086" s="159">
        <v>79.44</v>
      </c>
      <c r="I1086" s="160"/>
      <c r="L1086" s="156"/>
      <c r="M1086" s="161"/>
      <c r="T1086" s="162"/>
      <c r="AT1086" s="157" t="s">
        <v>266</v>
      </c>
      <c r="AU1086" s="157" t="s">
        <v>85</v>
      </c>
      <c r="AV1086" s="13" t="s">
        <v>88</v>
      </c>
      <c r="AW1086" s="13" t="s">
        <v>33</v>
      </c>
      <c r="AX1086" s="13" t="s">
        <v>8</v>
      </c>
      <c r="AY1086" s="157" t="s">
        <v>258</v>
      </c>
    </row>
    <row r="1087" spans="2:65" s="1" customFormat="1" ht="16.5" customHeight="1">
      <c r="B1087" s="134"/>
      <c r="C1087" s="170" t="s">
        <v>1789</v>
      </c>
      <c r="D1087" s="170" t="s">
        <v>425</v>
      </c>
      <c r="E1087" s="171" t="s">
        <v>1790</v>
      </c>
      <c r="F1087" s="172" t="s">
        <v>1791</v>
      </c>
      <c r="G1087" s="173" t="s">
        <v>420</v>
      </c>
      <c r="H1087" s="174">
        <v>87.384</v>
      </c>
      <c r="I1087" s="175"/>
      <c r="J1087" s="176">
        <f>ROUND(I1087*H1087,0)</f>
        <v>0</v>
      </c>
      <c r="K1087" s="172" t="s">
        <v>264</v>
      </c>
      <c r="L1087" s="177"/>
      <c r="M1087" s="178" t="s">
        <v>1</v>
      </c>
      <c r="N1087" s="179" t="s">
        <v>42</v>
      </c>
      <c r="P1087" s="144">
        <f>O1087*H1087</f>
        <v>0</v>
      </c>
      <c r="Q1087" s="144">
        <v>2.0000000000000001E-4</v>
      </c>
      <c r="R1087" s="144">
        <f>Q1087*H1087</f>
        <v>1.7476800000000001E-2</v>
      </c>
      <c r="S1087" s="144">
        <v>0</v>
      </c>
      <c r="T1087" s="145">
        <f>S1087*H1087</f>
        <v>0</v>
      </c>
      <c r="AR1087" s="146" t="s">
        <v>448</v>
      </c>
      <c r="AT1087" s="146" t="s">
        <v>425</v>
      </c>
      <c r="AU1087" s="146" t="s">
        <v>85</v>
      </c>
      <c r="AY1087" s="17" t="s">
        <v>258</v>
      </c>
      <c r="BE1087" s="147">
        <f>IF(N1087="základní",J1087,0)</f>
        <v>0</v>
      </c>
      <c r="BF1087" s="147">
        <f>IF(N1087="snížená",J1087,0)</f>
        <v>0</v>
      </c>
      <c r="BG1087" s="147">
        <f>IF(N1087="zákl. přenesená",J1087,0)</f>
        <v>0</v>
      </c>
      <c r="BH1087" s="147">
        <f>IF(N1087="sníž. přenesená",J1087,0)</f>
        <v>0</v>
      </c>
      <c r="BI1087" s="147">
        <f>IF(N1087="nulová",J1087,0)</f>
        <v>0</v>
      </c>
      <c r="BJ1087" s="17" t="s">
        <v>8</v>
      </c>
      <c r="BK1087" s="147">
        <f>ROUND(I1087*H1087,0)</f>
        <v>0</v>
      </c>
      <c r="BL1087" s="17" t="s">
        <v>340</v>
      </c>
      <c r="BM1087" s="146" t="s">
        <v>1792</v>
      </c>
    </row>
    <row r="1088" spans="2:65" s="12" customFormat="1">
      <c r="B1088" s="148"/>
      <c r="D1088" s="149" t="s">
        <v>266</v>
      </c>
      <c r="E1088" s="150" t="s">
        <v>1</v>
      </c>
      <c r="F1088" s="151" t="s">
        <v>1793</v>
      </c>
      <c r="H1088" s="152">
        <v>26.356000000000002</v>
      </c>
      <c r="I1088" s="153"/>
      <c r="L1088" s="148"/>
      <c r="M1088" s="154"/>
      <c r="T1088" s="155"/>
      <c r="AT1088" s="150" t="s">
        <v>266</v>
      </c>
      <c r="AU1088" s="150" t="s">
        <v>85</v>
      </c>
      <c r="AV1088" s="12" t="s">
        <v>85</v>
      </c>
      <c r="AW1088" s="12" t="s">
        <v>33</v>
      </c>
      <c r="AX1088" s="12" t="s">
        <v>77</v>
      </c>
      <c r="AY1088" s="150" t="s">
        <v>258</v>
      </c>
    </row>
    <row r="1089" spans="2:65" s="12" customFormat="1">
      <c r="B1089" s="148"/>
      <c r="D1089" s="149" t="s">
        <v>266</v>
      </c>
      <c r="E1089" s="150" t="s">
        <v>1</v>
      </c>
      <c r="F1089" s="151" t="s">
        <v>1794</v>
      </c>
      <c r="H1089" s="152">
        <v>21.021000000000001</v>
      </c>
      <c r="I1089" s="153"/>
      <c r="L1089" s="148"/>
      <c r="M1089" s="154"/>
      <c r="T1089" s="155"/>
      <c r="AT1089" s="150" t="s">
        <v>266</v>
      </c>
      <c r="AU1089" s="150" t="s">
        <v>85</v>
      </c>
      <c r="AV1089" s="12" t="s">
        <v>85</v>
      </c>
      <c r="AW1089" s="12" t="s">
        <v>33</v>
      </c>
      <c r="AX1089" s="12" t="s">
        <v>77</v>
      </c>
      <c r="AY1089" s="150" t="s">
        <v>258</v>
      </c>
    </row>
    <row r="1090" spans="2:65" s="12" customFormat="1">
      <c r="B1090" s="148"/>
      <c r="D1090" s="149" t="s">
        <v>266</v>
      </c>
      <c r="E1090" s="150" t="s">
        <v>1</v>
      </c>
      <c r="F1090" s="151" t="s">
        <v>1795</v>
      </c>
      <c r="H1090" s="152">
        <v>40.006999999999998</v>
      </c>
      <c r="I1090" s="153"/>
      <c r="L1090" s="148"/>
      <c r="M1090" s="154"/>
      <c r="T1090" s="155"/>
      <c r="AT1090" s="150" t="s">
        <v>266</v>
      </c>
      <c r="AU1090" s="150" t="s">
        <v>85</v>
      </c>
      <c r="AV1090" s="12" t="s">
        <v>85</v>
      </c>
      <c r="AW1090" s="12" t="s">
        <v>33</v>
      </c>
      <c r="AX1090" s="12" t="s">
        <v>77</v>
      </c>
      <c r="AY1090" s="150" t="s">
        <v>258</v>
      </c>
    </row>
    <row r="1091" spans="2:65" s="13" customFormat="1">
      <c r="B1091" s="156"/>
      <c r="D1091" s="149" t="s">
        <v>266</v>
      </c>
      <c r="E1091" s="157" t="s">
        <v>1</v>
      </c>
      <c r="F1091" s="158" t="s">
        <v>272</v>
      </c>
      <c r="H1091" s="159">
        <v>87.384</v>
      </c>
      <c r="I1091" s="160"/>
      <c r="L1091" s="156"/>
      <c r="M1091" s="161"/>
      <c r="T1091" s="162"/>
      <c r="AT1091" s="157" t="s">
        <v>266</v>
      </c>
      <c r="AU1091" s="157" t="s">
        <v>85</v>
      </c>
      <c r="AV1091" s="13" t="s">
        <v>88</v>
      </c>
      <c r="AW1091" s="13" t="s">
        <v>33</v>
      </c>
      <c r="AX1091" s="13" t="s">
        <v>8</v>
      </c>
      <c r="AY1091" s="157" t="s">
        <v>258</v>
      </c>
    </row>
    <row r="1092" spans="2:65" s="1" customFormat="1" ht="24.2" customHeight="1">
      <c r="B1092" s="134"/>
      <c r="C1092" s="135" t="s">
        <v>1796</v>
      </c>
      <c r="D1092" s="135" t="s">
        <v>260</v>
      </c>
      <c r="E1092" s="136" t="s">
        <v>1797</v>
      </c>
      <c r="F1092" s="137" t="s">
        <v>1798</v>
      </c>
      <c r="G1092" s="138" t="s">
        <v>343</v>
      </c>
      <c r="H1092" s="139">
        <v>23.94</v>
      </c>
      <c r="I1092" s="140"/>
      <c r="J1092" s="141">
        <f>ROUND(I1092*H1092,0)</f>
        <v>0</v>
      </c>
      <c r="K1092" s="137" t="s">
        <v>264</v>
      </c>
      <c r="L1092" s="32"/>
      <c r="M1092" s="142" t="s">
        <v>1</v>
      </c>
      <c r="N1092" s="143" t="s">
        <v>42</v>
      </c>
      <c r="P1092" s="144">
        <f>O1092*H1092</f>
        <v>0</v>
      </c>
      <c r="Q1092" s="144">
        <v>0</v>
      </c>
      <c r="R1092" s="144">
        <f>Q1092*H1092</f>
        <v>0</v>
      </c>
      <c r="S1092" s="144">
        <v>1.4999999999999999E-2</v>
      </c>
      <c r="T1092" s="145">
        <f>S1092*H1092</f>
        <v>0.35910000000000003</v>
      </c>
      <c r="AR1092" s="146" t="s">
        <v>340</v>
      </c>
      <c r="AT1092" s="146" t="s">
        <v>260</v>
      </c>
      <c r="AU1092" s="146" t="s">
        <v>85</v>
      </c>
      <c r="AY1092" s="17" t="s">
        <v>258</v>
      </c>
      <c r="BE1092" s="147">
        <f>IF(N1092="základní",J1092,0)</f>
        <v>0</v>
      </c>
      <c r="BF1092" s="147">
        <f>IF(N1092="snížená",J1092,0)</f>
        <v>0</v>
      </c>
      <c r="BG1092" s="147">
        <f>IF(N1092="zákl. přenesená",J1092,0)</f>
        <v>0</v>
      </c>
      <c r="BH1092" s="147">
        <f>IF(N1092="sníž. přenesená",J1092,0)</f>
        <v>0</v>
      </c>
      <c r="BI1092" s="147">
        <f>IF(N1092="nulová",J1092,0)</f>
        <v>0</v>
      </c>
      <c r="BJ1092" s="17" t="s">
        <v>8</v>
      </c>
      <c r="BK1092" s="147">
        <f>ROUND(I1092*H1092,0)</f>
        <v>0</v>
      </c>
      <c r="BL1092" s="17" t="s">
        <v>340</v>
      </c>
      <c r="BM1092" s="146" t="s">
        <v>1799</v>
      </c>
    </row>
    <row r="1093" spans="2:65" s="12" customFormat="1">
      <c r="B1093" s="148"/>
      <c r="D1093" s="149" t="s">
        <v>266</v>
      </c>
      <c r="E1093" s="150" t="s">
        <v>1</v>
      </c>
      <c r="F1093" s="151" t="s">
        <v>1800</v>
      </c>
      <c r="H1093" s="152">
        <v>23.94</v>
      </c>
      <c r="I1093" s="153"/>
      <c r="L1093" s="148"/>
      <c r="M1093" s="154"/>
      <c r="T1093" s="155"/>
      <c r="AT1093" s="150" t="s">
        <v>266</v>
      </c>
      <c r="AU1093" s="150" t="s">
        <v>85</v>
      </c>
      <c r="AV1093" s="12" t="s">
        <v>85</v>
      </c>
      <c r="AW1093" s="12" t="s">
        <v>33</v>
      </c>
      <c r="AX1093" s="12" t="s">
        <v>8</v>
      </c>
      <c r="AY1093" s="150" t="s">
        <v>258</v>
      </c>
    </row>
    <row r="1094" spans="2:65" s="1" customFormat="1" ht="24.2" customHeight="1">
      <c r="B1094" s="134"/>
      <c r="C1094" s="135" t="s">
        <v>1801</v>
      </c>
      <c r="D1094" s="135" t="s">
        <v>260</v>
      </c>
      <c r="E1094" s="136" t="s">
        <v>1802</v>
      </c>
      <c r="F1094" s="137" t="s">
        <v>1803</v>
      </c>
      <c r="G1094" s="138" t="s">
        <v>343</v>
      </c>
      <c r="H1094" s="139">
        <v>79.44</v>
      </c>
      <c r="I1094" s="140"/>
      <c r="J1094" s="141">
        <f>ROUND(I1094*H1094,0)</f>
        <v>0</v>
      </c>
      <c r="K1094" s="137" t="s">
        <v>264</v>
      </c>
      <c r="L1094" s="32"/>
      <c r="M1094" s="142" t="s">
        <v>1</v>
      </c>
      <c r="N1094" s="143" t="s">
        <v>42</v>
      </c>
      <c r="P1094" s="144">
        <f>O1094*H1094</f>
        <v>0</v>
      </c>
      <c r="Q1094" s="144">
        <v>0</v>
      </c>
      <c r="R1094" s="144">
        <f>Q1094*H1094</f>
        <v>0</v>
      </c>
      <c r="S1094" s="144">
        <v>0</v>
      </c>
      <c r="T1094" s="145">
        <f>S1094*H1094</f>
        <v>0</v>
      </c>
      <c r="AR1094" s="146" t="s">
        <v>340</v>
      </c>
      <c r="AT1094" s="146" t="s">
        <v>260</v>
      </c>
      <c r="AU1094" s="146" t="s">
        <v>85</v>
      </c>
      <c r="AY1094" s="17" t="s">
        <v>258</v>
      </c>
      <c r="BE1094" s="147">
        <f>IF(N1094="základní",J1094,0)</f>
        <v>0</v>
      </c>
      <c r="BF1094" s="147">
        <f>IF(N1094="snížená",J1094,0)</f>
        <v>0</v>
      </c>
      <c r="BG1094" s="147">
        <f>IF(N1094="zákl. přenesená",J1094,0)</f>
        <v>0</v>
      </c>
      <c r="BH1094" s="147">
        <f>IF(N1094="sníž. přenesená",J1094,0)</f>
        <v>0</v>
      </c>
      <c r="BI1094" s="147">
        <f>IF(N1094="nulová",J1094,0)</f>
        <v>0</v>
      </c>
      <c r="BJ1094" s="17" t="s">
        <v>8</v>
      </c>
      <c r="BK1094" s="147">
        <f>ROUND(I1094*H1094,0)</f>
        <v>0</v>
      </c>
      <c r="BL1094" s="17" t="s">
        <v>340</v>
      </c>
      <c r="BM1094" s="146" t="s">
        <v>1804</v>
      </c>
    </row>
    <row r="1095" spans="2:65" s="12" customFormat="1">
      <c r="B1095" s="148"/>
      <c r="D1095" s="149" t="s">
        <v>266</v>
      </c>
      <c r="E1095" s="150" t="s">
        <v>1</v>
      </c>
      <c r="F1095" s="151" t="s">
        <v>151</v>
      </c>
      <c r="H1095" s="152">
        <v>23.96</v>
      </c>
      <c r="I1095" s="153"/>
      <c r="L1095" s="148"/>
      <c r="M1095" s="154"/>
      <c r="T1095" s="155"/>
      <c r="AT1095" s="150" t="s">
        <v>266</v>
      </c>
      <c r="AU1095" s="150" t="s">
        <v>85</v>
      </c>
      <c r="AV1095" s="12" t="s">
        <v>85</v>
      </c>
      <c r="AW1095" s="12" t="s">
        <v>33</v>
      </c>
      <c r="AX1095" s="12" t="s">
        <v>77</v>
      </c>
      <c r="AY1095" s="150" t="s">
        <v>258</v>
      </c>
    </row>
    <row r="1096" spans="2:65" s="12" customFormat="1">
      <c r="B1096" s="148"/>
      <c r="D1096" s="149" t="s">
        <v>266</v>
      </c>
      <c r="E1096" s="150" t="s">
        <v>1</v>
      </c>
      <c r="F1096" s="151" t="s">
        <v>153</v>
      </c>
      <c r="H1096" s="152">
        <v>19.11</v>
      </c>
      <c r="I1096" s="153"/>
      <c r="L1096" s="148"/>
      <c r="M1096" s="154"/>
      <c r="T1096" s="155"/>
      <c r="AT1096" s="150" t="s">
        <v>266</v>
      </c>
      <c r="AU1096" s="150" t="s">
        <v>85</v>
      </c>
      <c r="AV1096" s="12" t="s">
        <v>85</v>
      </c>
      <c r="AW1096" s="12" t="s">
        <v>33</v>
      </c>
      <c r="AX1096" s="12" t="s">
        <v>77</v>
      </c>
      <c r="AY1096" s="150" t="s">
        <v>258</v>
      </c>
    </row>
    <row r="1097" spans="2:65" s="12" customFormat="1">
      <c r="B1097" s="148"/>
      <c r="D1097" s="149" t="s">
        <v>266</v>
      </c>
      <c r="E1097" s="150" t="s">
        <v>1</v>
      </c>
      <c r="F1097" s="151" t="s">
        <v>155</v>
      </c>
      <c r="H1097" s="152">
        <v>36.369999999999997</v>
      </c>
      <c r="I1097" s="153"/>
      <c r="L1097" s="148"/>
      <c r="M1097" s="154"/>
      <c r="T1097" s="155"/>
      <c r="AT1097" s="150" t="s">
        <v>266</v>
      </c>
      <c r="AU1097" s="150" t="s">
        <v>85</v>
      </c>
      <c r="AV1097" s="12" t="s">
        <v>85</v>
      </c>
      <c r="AW1097" s="12" t="s">
        <v>33</v>
      </c>
      <c r="AX1097" s="12" t="s">
        <v>77</v>
      </c>
      <c r="AY1097" s="150" t="s">
        <v>258</v>
      </c>
    </row>
    <row r="1098" spans="2:65" s="13" customFormat="1">
      <c r="B1098" s="156"/>
      <c r="D1098" s="149" t="s">
        <v>266</v>
      </c>
      <c r="E1098" s="157" t="s">
        <v>1</v>
      </c>
      <c r="F1098" s="158" t="s">
        <v>272</v>
      </c>
      <c r="H1098" s="159">
        <v>79.44</v>
      </c>
      <c r="I1098" s="160"/>
      <c r="L1098" s="156"/>
      <c r="M1098" s="161"/>
      <c r="T1098" s="162"/>
      <c r="AT1098" s="157" t="s">
        <v>266</v>
      </c>
      <c r="AU1098" s="157" t="s">
        <v>85</v>
      </c>
      <c r="AV1098" s="13" t="s">
        <v>88</v>
      </c>
      <c r="AW1098" s="13" t="s">
        <v>33</v>
      </c>
      <c r="AX1098" s="13" t="s">
        <v>8</v>
      </c>
      <c r="AY1098" s="157" t="s">
        <v>258</v>
      </c>
    </row>
    <row r="1099" spans="2:65" s="1" customFormat="1" ht="44.25" customHeight="1">
      <c r="B1099" s="134"/>
      <c r="C1099" s="170" t="s">
        <v>1805</v>
      </c>
      <c r="D1099" s="170" t="s">
        <v>425</v>
      </c>
      <c r="E1099" s="171" t="s">
        <v>1806</v>
      </c>
      <c r="F1099" s="172" t="s">
        <v>1807</v>
      </c>
      <c r="G1099" s="173" t="s">
        <v>343</v>
      </c>
      <c r="H1099" s="174">
        <v>87.384</v>
      </c>
      <c r="I1099" s="175"/>
      <c r="J1099" s="176">
        <f>ROUND(I1099*H1099,0)</f>
        <v>0</v>
      </c>
      <c r="K1099" s="172" t="s">
        <v>264</v>
      </c>
      <c r="L1099" s="177"/>
      <c r="M1099" s="178" t="s">
        <v>1</v>
      </c>
      <c r="N1099" s="179" t="s">
        <v>42</v>
      </c>
      <c r="P1099" s="144">
        <f>O1099*H1099</f>
        <v>0</v>
      </c>
      <c r="Q1099" s="144">
        <v>7.3000000000000001E-3</v>
      </c>
      <c r="R1099" s="144">
        <f>Q1099*H1099</f>
        <v>0.6379032</v>
      </c>
      <c r="S1099" s="144">
        <v>0</v>
      </c>
      <c r="T1099" s="145">
        <f>S1099*H1099</f>
        <v>0</v>
      </c>
      <c r="AR1099" s="146" t="s">
        <v>448</v>
      </c>
      <c r="AT1099" s="146" t="s">
        <v>425</v>
      </c>
      <c r="AU1099" s="146" t="s">
        <v>85</v>
      </c>
      <c r="AY1099" s="17" t="s">
        <v>258</v>
      </c>
      <c r="BE1099" s="147">
        <f>IF(N1099="základní",J1099,0)</f>
        <v>0</v>
      </c>
      <c r="BF1099" s="147">
        <f>IF(N1099="snížená",J1099,0)</f>
        <v>0</v>
      </c>
      <c r="BG1099" s="147">
        <f>IF(N1099="zákl. přenesená",J1099,0)</f>
        <v>0</v>
      </c>
      <c r="BH1099" s="147">
        <f>IF(N1099="sníž. přenesená",J1099,0)</f>
        <v>0</v>
      </c>
      <c r="BI1099" s="147">
        <f>IF(N1099="nulová",J1099,0)</f>
        <v>0</v>
      </c>
      <c r="BJ1099" s="17" t="s">
        <v>8</v>
      </c>
      <c r="BK1099" s="147">
        <f>ROUND(I1099*H1099,0)</f>
        <v>0</v>
      </c>
      <c r="BL1099" s="17" t="s">
        <v>340</v>
      </c>
      <c r="BM1099" s="146" t="s">
        <v>1808</v>
      </c>
    </row>
    <row r="1100" spans="2:65" s="12" customFormat="1">
      <c r="B1100" s="148"/>
      <c r="D1100" s="149" t="s">
        <v>266</v>
      </c>
      <c r="E1100" s="150" t="s">
        <v>1</v>
      </c>
      <c r="F1100" s="151" t="s">
        <v>1793</v>
      </c>
      <c r="H1100" s="152">
        <v>26.356000000000002</v>
      </c>
      <c r="I1100" s="153"/>
      <c r="L1100" s="148"/>
      <c r="M1100" s="154"/>
      <c r="T1100" s="155"/>
      <c r="AT1100" s="150" t="s">
        <v>266</v>
      </c>
      <c r="AU1100" s="150" t="s">
        <v>85</v>
      </c>
      <c r="AV1100" s="12" t="s">
        <v>85</v>
      </c>
      <c r="AW1100" s="12" t="s">
        <v>33</v>
      </c>
      <c r="AX1100" s="12" t="s">
        <v>77</v>
      </c>
      <c r="AY1100" s="150" t="s">
        <v>258</v>
      </c>
    </row>
    <row r="1101" spans="2:65" s="12" customFormat="1">
      <c r="B1101" s="148"/>
      <c r="D1101" s="149" t="s">
        <v>266</v>
      </c>
      <c r="E1101" s="150" t="s">
        <v>1</v>
      </c>
      <c r="F1101" s="151" t="s">
        <v>1794</v>
      </c>
      <c r="H1101" s="152">
        <v>21.021000000000001</v>
      </c>
      <c r="I1101" s="153"/>
      <c r="L1101" s="148"/>
      <c r="M1101" s="154"/>
      <c r="T1101" s="155"/>
      <c r="AT1101" s="150" t="s">
        <v>266</v>
      </c>
      <c r="AU1101" s="150" t="s">
        <v>85</v>
      </c>
      <c r="AV1101" s="12" t="s">
        <v>85</v>
      </c>
      <c r="AW1101" s="12" t="s">
        <v>33</v>
      </c>
      <c r="AX1101" s="12" t="s">
        <v>77</v>
      </c>
      <c r="AY1101" s="150" t="s">
        <v>258</v>
      </c>
    </row>
    <row r="1102" spans="2:65" s="12" customFormat="1">
      <c r="B1102" s="148"/>
      <c r="D1102" s="149" t="s">
        <v>266</v>
      </c>
      <c r="E1102" s="150" t="s">
        <v>1</v>
      </c>
      <c r="F1102" s="151" t="s">
        <v>1795</v>
      </c>
      <c r="H1102" s="152">
        <v>40.006999999999998</v>
      </c>
      <c r="I1102" s="153"/>
      <c r="L1102" s="148"/>
      <c r="M1102" s="154"/>
      <c r="T1102" s="155"/>
      <c r="AT1102" s="150" t="s">
        <v>266</v>
      </c>
      <c r="AU1102" s="150" t="s">
        <v>85</v>
      </c>
      <c r="AV1102" s="12" t="s">
        <v>85</v>
      </c>
      <c r="AW1102" s="12" t="s">
        <v>33</v>
      </c>
      <c r="AX1102" s="12" t="s">
        <v>77</v>
      </c>
      <c r="AY1102" s="150" t="s">
        <v>258</v>
      </c>
    </row>
    <row r="1103" spans="2:65" s="13" customFormat="1">
      <c r="B1103" s="156"/>
      <c r="D1103" s="149" t="s">
        <v>266</v>
      </c>
      <c r="E1103" s="157" t="s">
        <v>1</v>
      </c>
      <c r="F1103" s="158" t="s">
        <v>272</v>
      </c>
      <c r="H1103" s="159">
        <v>87.384</v>
      </c>
      <c r="I1103" s="160"/>
      <c r="L1103" s="156"/>
      <c r="M1103" s="161"/>
      <c r="T1103" s="162"/>
      <c r="AT1103" s="157" t="s">
        <v>266</v>
      </c>
      <c r="AU1103" s="157" t="s">
        <v>85</v>
      </c>
      <c r="AV1103" s="13" t="s">
        <v>88</v>
      </c>
      <c r="AW1103" s="13" t="s">
        <v>33</v>
      </c>
      <c r="AX1103" s="13" t="s">
        <v>8</v>
      </c>
      <c r="AY1103" s="157" t="s">
        <v>258</v>
      </c>
    </row>
    <row r="1104" spans="2:65" s="1" customFormat="1" ht="24.2" customHeight="1">
      <c r="B1104" s="134"/>
      <c r="C1104" s="135" t="s">
        <v>1809</v>
      </c>
      <c r="D1104" s="135" t="s">
        <v>260</v>
      </c>
      <c r="E1104" s="136" t="s">
        <v>1810</v>
      </c>
      <c r="F1104" s="137" t="s">
        <v>1811</v>
      </c>
      <c r="G1104" s="138" t="s">
        <v>308</v>
      </c>
      <c r="H1104" s="139">
        <v>0.66200000000000003</v>
      </c>
      <c r="I1104" s="140"/>
      <c r="J1104" s="141">
        <f>ROUND(I1104*H1104,0)</f>
        <v>0</v>
      </c>
      <c r="K1104" s="137" t="s">
        <v>264</v>
      </c>
      <c r="L1104" s="32"/>
      <c r="M1104" s="142" t="s">
        <v>1</v>
      </c>
      <c r="N1104" s="143" t="s">
        <v>42</v>
      </c>
      <c r="P1104" s="144">
        <f>O1104*H1104</f>
        <v>0</v>
      </c>
      <c r="Q1104" s="144">
        <v>0</v>
      </c>
      <c r="R1104" s="144">
        <f>Q1104*H1104</f>
        <v>0</v>
      </c>
      <c r="S1104" s="144">
        <v>0</v>
      </c>
      <c r="T1104" s="145">
        <f>S1104*H1104</f>
        <v>0</v>
      </c>
      <c r="AR1104" s="146" t="s">
        <v>340</v>
      </c>
      <c r="AT1104" s="146" t="s">
        <v>260</v>
      </c>
      <c r="AU1104" s="146" t="s">
        <v>85</v>
      </c>
      <c r="AY1104" s="17" t="s">
        <v>258</v>
      </c>
      <c r="BE1104" s="147">
        <f>IF(N1104="základní",J1104,0)</f>
        <v>0</v>
      </c>
      <c r="BF1104" s="147">
        <f>IF(N1104="snížená",J1104,0)</f>
        <v>0</v>
      </c>
      <c r="BG1104" s="147">
        <f>IF(N1104="zákl. přenesená",J1104,0)</f>
        <v>0</v>
      </c>
      <c r="BH1104" s="147">
        <f>IF(N1104="sníž. přenesená",J1104,0)</f>
        <v>0</v>
      </c>
      <c r="BI1104" s="147">
        <f>IF(N1104="nulová",J1104,0)</f>
        <v>0</v>
      </c>
      <c r="BJ1104" s="17" t="s">
        <v>8</v>
      </c>
      <c r="BK1104" s="147">
        <f>ROUND(I1104*H1104,0)</f>
        <v>0</v>
      </c>
      <c r="BL1104" s="17" t="s">
        <v>340</v>
      </c>
      <c r="BM1104" s="146" t="s">
        <v>1812</v>
      </c>
    </row>
    <row r="1105" spans="2:65" s="11" customFormat="1" ht="22.9" customHeight="1">
      <c r="B1105" s="122"/>
      <c r="D1105" s="123" t="s">
        <v>76</v>
      </c>
      <c r="E1105" s="132" t="s">
        <v>1813</v>
      </c>
      <c r="F1105" s="132" t="s">
        <v>1814</v>
      </c>
      <c r="I1105" s="125"/>
      <c r="J1105" s="133">
        <f>BK1105</f>
        <v>0</v>
      </c>
      <c r="L1105" s="122"/>
      <c r="M1105" s="127"/>
      <c r="P1105" s="128">
        <f>SUM(P1106:P1128)</f>
        <v>0</v>
      </c>
      <c r="R1105" s="128">
        <f>SUM(R1106:R1128)</f>
        <v>1.8045974999999996</v>
      </c>
      <c r="T1105" s="129">
        <f>SUM(T1106:T1128)</f>
        <v>0.44716800000000001</v>
      </c>
      <c r="AR1105" s="123" t="s">
        <v>85</v>
      </c>
      <c r="AT1105" s="130" t="s">
        <v>76</v>
      </c>
      <c r="AU1105" s="130" t="s">
        <v>8</v>
      </c>
      <c r="AY1105" s="123" t="s">
        <v>258</v>
      </c>
      <c r="BK1105" s="131">
        <f>SUM(BK1106:BK1128)</f>
        <v>0</v>
      </c>
    </row>
    <row r="1106" spans="2:65" s="1" customFormat="1" ht="16.5" customHeight="1">
      <c r="B1106" s="134"/>
      <c r="C1106" s="135" t="s">
        <v>1815</v>
      </c>
      <c r="D1106" s="135" t="s">
        <v>260</v>
      </c>
      <c r="E1106" s="136" t="s">
        <v>1816</v>
      </c>
      <c r="F1106" s="137" t="s">
        <v>1817</v>
      </c>
      <c r="G1106" s="138" t="s">
        <v>343</v>
      </c>
      <c r="H1106" s="139">
        <v>46.12</v>
      </c>
      <c r="I1106" s="140"/>
      <c r="J1106" s="141">
        <f>ROUND(I1106*H1106,0)</f>
        <v>0</v>
      </c>
      <c r="K1106" s="137" t="s">
        <v>264</v>
      </c>
      <c r="L1106" s="32"/>
      <c r="M1106" s="142" t="s">
        <v>1</v>
      </c>
      <c r="N1106" s="143" t="s">
        <v>42</v>
      </c>
      <c r="P1106" s="144">
        <f>O1106*H1106</f>
        <v>0</v>
      </c>
      <c r="Q1106" s="144">
        <v>2.9999999999999997E-4</v>
      </c>
      <c r="R1106" s="144">
        <f>Q1106*H1106</f>
        <v>1.3835999999999998E-2</v>
      </c>
      <c r="S1106" s="144">
        <v>0</v>
      </c>
      <c r="T1106" s="145">
        <f>S1106*H1106</f>
        <v>0</v>
      </c>
      <c r="AR1106" s="146" t="s">
        <v>340</v>
      </c>
      <c r="AT1106" s="146" t="s">
        <v>260</v>
      </c>
      <c r="AU1106" s="146" t="s">
        <v>85</v>
      </c>
      <c r="AY1106" s="17" t="s">
        <v>258</v>
      </c>
      <c r="BE1106" s="147">
        <f>IF(N1106="základní",J1106,0)</f>
        <v>0</v>
      </c>
      <c r="BF1106" s="147">
        <f>IF(N1106="snížená",J1106,0)</f>
        <v>0</v>
      </c>
      <c r="BG1106" s="147">
        <f>IF(N1106="zákl. přenesená",J1106,0)</f>
        <v>0</v>
      </c>
      <c r="BH1106" s="147">
        <f>IF(N1106="sníž. přenesená",J1106,0)</f>
        <v>0</v>
      </c>
      <c r="BI1106" s="147">
        <f>IF(N1106="nulová",J1106,0)</f>
        <v>0</v>
      </c>
      <c r="BJ1106" s="17" t="s">
        <v>8</v>
      </c>
      <c r="BK1106" s="147">
        <f>ROUND(I1106*H1106,0)</f>
        <v>0</v>
      </c>
      <c r="BL1106" s="17" t="s">
        <v>340</v>
      </c>
      <c r="BM1106" s="146" t="s">
        <v>1818</v>
      </c>
    </row>
    <row r="1107" spans="2:65" s="12" customFormat="1">
      <c r="B1107" s="148"/>
      <c r="D1107" s="149" t="s">
        <v>266</v>
      </c>
      <c r="E1107" s="150" t="s">
        <v>1</v>
      </c>
      <c r="F1107" s="151" t="s">
        <v>159</v>
      </c>
      <c r="H1107" s="152">
        <v>46.12</v>
      </c>
      <c r="I1107" s="153"/>
      <c r="L1107" s="148"/>
      <c r="M1107" s="154"/>
      <c r="T1107" s="155"/>
      <c r="AT1107" s="150" t="s">
        <v>266</v>
      </c>
      <c r="AU1107" s="150" t="s">
        <v>85</v>
      </c>
      <c r="AV1107" s="12" t="s">
        <v>85</v>
      </c>
      <c r="AW1107" s="12" t="s">
        <v>33</v>
      </c>
      <c r="AX1107" s="12" t="s">
        <v>8</v>
      </c>
      <c r="AY1107" s="150" t="s">
        <v>258</v>
      </c>
    </row>
    <row r="1108" spans="2:65" s="1" customFormat="1" ht="24.2" customHeight="1">
      <c r="B1108" s="134"/>
      <c r="C1108" s="135" t="s">
        <v>1819</v>
      </c>
      <c r="D1108" s="135" t="s">
        <v>260</v>
      </c>
      <c r="E1108" s="136" t="s">
        <v>1820</v>
      </c>
      <c r="F1108" s="137" t="s">
        <v>1821</v>
      </c>
      <c r="G1108" s="138" t="s">
        <v>343</v>
      </c>
      <c r="H1108" s="139">
        <v>46.12</v>
      </c>
      <c r="I1108" s="140"/>
      <c r="J1108" s="141">
        <f>ROUND(I1108*H1108,0)</f>
        <v>0</v>
      </c>
      <c r="K1108" s="137" t="s">
        <v>264</v>
      </c>
      <c r="L1108" s="32"/>
      <c r="M1108" s="142" t="s">
        <v>1</v>
      </c>
      <c r="N1108" s="143" t="s">
        <v>42</v>
      </c>
      <c r="P1108" s="144">
        <f>O1108*H1108</f>
        <v>0</v>
      </c>
      <c r="Q1108" s="144">
        <v>1.5E-3</v>
      </c>
      <c r="R1108" s="144">
        <f>Q1108*H1108</f>
        <v>6.9179999999999992E-2</v>
      </c>
      <c r="S1108" s="144">
        <v>0</v>
      </c>
      <c r="T1108" s="145">
        <f>S1108*H1108</f>
        <v>0</v>
      </c>
      <c r="AR1108" s="146" t="s">
        <v>340</v>
      </c>
      <c r="AT1108" s="146" t="s">
        <v>260</v>
      </c>
      <c r="AU1108" s="146" t="s">
        <v>85</v>
      </c>
      <c r="AY1108" s="17" t="s">
        <v>258</v>
      </c>
      <c r="BE1108" s="147">
        <f>IF(N1108="základní",J1108,0)</f>
        <v>0</v>
      </c>
      <c r="BF1108" s="147">
        <f>IF(N1108="snížená",J1108,0)</f>
        <v>0</v>
      </c>
      <c r="BG1108" s="147">
        <f>IF(N1108="zákl. přenesená",J1108,0)</f>
        <v>0</v>
      </c>
      <c r="BH1108" s="147">
        <f>IF(N1108="sníž. přenesená",J1108,0)</f>
        <v>0</v>
      </c>
      <c r="BI1108" s="147">
        <f>IF(N1108="nulová",J1108,0)</f>
        <v>0</v>
      </c>
      <c r="BJ1108" s="17" t="s">
        <v>8</v>
      </c>
      <c r="BK1108" s="147">
        <f>ROUND(I1108*H1108,0)</f>
        <v>0</v>
      </c>
      <c r="BL1108" s="17" t="s">
        <v>340</v>
      </c>
      <c r="BM1108" s="146" t="s">
        <v>1822</v>
      </c>
    </row>
    <row r="1109" spans="2:65" s="12" customFormat="1">
      <c r="B1109" s="148"/>
      <c r="D1109" s="149" t="s">
        <v>266</v>
      </c>
      <c r="E1109" s="150" t="s">
        <v>1</v>
      </c>
      <c r="F1109" s="151" t="s">
        <v>159</v>
      </c>
      <c r="H1109" s="152">
        <v>46.12</v>
      </c>
      <c r="I1109" s="153"/>
      <c r="L1109" s="148"/>
      <c r="M1109" s="154"/>
      <c r="T1109" s="155"/>
      <c r="AT1109" s="150" t="s">
        <v>266</v>
      </c>
      <c r="AU1109" s="150" t="s">
        <v>85</v>
      </c>
      <c r="AV1109" s="12" t="s">
        <v>85</v>
      </c>
      <c r="AW1109" s="12" t="s">
        <v>33</v>
      </c>
      <c r="AX1109" s="12" t="s">
        <v>8</v>
      </c>
      <c r="AY1109" s="150" t="s">
        <v>258</v>
      </c>
    </row>
    <row r="1110" spans="2:65" s="1" customFormat="1" ht="24.2" customHeight="1">
      <c r="B1110" s="134"/>
      <c r="C1110" s="135" t="s">
        <v>1823</v>
      </c>
      <c r="D1110" s="135" t="s">
        <v>260</v>
      </c>
      <c r="E1110" s="136" t="s">
        <v>1824</v>
      </c>
      <c r="F1110" s="137" t="s">
        <v>1825</v>
      </c>
      <c r="G1110" s="138" t="s">
        <v>343</v>
      </c>
      <c r="H1110" s="139">
        <v>16.440000000000001</v>
      </c>
      <c r="I1110" s="140"/>
      <c r="J1110" s="141">
        <f>ROUND(I1110*H1110,0)</f>
        <v>0</v>
      </c>
      <c r="K1110" s="137" t="s">
        <v>264</v>
      </c>
      <c r="L1110" s="32"/>
      <c r="M1110" s="142" t="s">
        <v>1</v>
      </c>
      <c r="N1110" s="143" t="s">
        <v>42</v>
      </c>
      <c r="P1110" s="144">
        <f>O1110*H1110</f>
        <v>0</v>
      </c>
      <c r="Q1110" s="144">
        <v>0</v>
      </c>
      <c r="R1110" s="144">
        <f>Q1110*H1110</f>
        <v>0</v>
      </c>
      <c r="S1110" s="144">
        <v>2.7199999999999998E-2</v>
      </c>
      <c r="T1110" s="145">
        <f>S1110*H1110</f>
        <v>0.44716800000000001</v>
      </c>
      <c r="AR1110" s="146" t="s">
        <v>340</v>
      </c>
      <c r="AT1110" s="146" t="s">
        <v>260</v>
      </c>
      <c r="AU1110" s="146" t="s">
        <v>85</v>
      </c>
      <c r="AY1110" s="17" t="s">
        <v>258</v>
      </c>
      <c r="BE1110" s="147">
        <f>IF(N1110="základní",J1110,0)</f>
        <v>0</v>
      </c>
      <c r="BF1110" s="147">
        <f>IF(N1110="snížená",J1110,0)</f>
        <v>0</v>
      </c>
      <c r="BG1110" s="147">
        <f>IF(N1110="zákl. přenesená",J1110,0)</f>
        <v>0</v>
      </c>
      <c r="BH1110" s="147">
        <f>IF(N1110="sníž. přenesená",J1110,0)</f>
        <v>0</v>
      </c>
      <c r="BI1110" s="147">
        <f>IF(N1110="nulová",J1110,0)</f>
        <v>0</v>
      </c>
      <c r="BJ1110" s="17" t="s">
        <v>8</v>
      </c>
      <c r="BK1110" s="147">
        <f>ROUND(I1110*H1110,0)</f>
        <v>0</v>
      </c>
      <c r="BL1110" s="17" t="s">
        <v>340</v>
      </c>
      <c r="BM1110" s="146" t="s">
        <v>1826</v>
      </c>
    </row>
    <row r="1111" spans="2:65" s="12" customFormat="1">
      <c r="B1111" s="148"/>
      <c r="D1111" s="149" t="s">
        <v>266</v>
      </c>
      <c r="E1111" s="150" t="s">
        <v>1</v>
      </c>
      <c r="F1111" s="151" t="s">
        <v>1827</v>
      </c>
      <c r="H1111" s="152">
        <v>16.440000000000001</v>
      </c>
      <c r="I1111" s="153"/>
      <c r="L1111" s="148"/>
      <c r="M1111" s="154"/>
      <c r="T1111" s="155"/>
      <c r="AT1111" s="150" t="s">
        <v>266</v>
      </c>
      <c r="AU1111" s="150" t="s">
        <v>85</v>
      </c>
      <c r="AV1111" s="12" t="s">
        <v>85</v>
      </c>
      <c r="AW1111" s="12" t="s">
        <v>33</v>
      </c>
      <c r="AX1111" s="12" t="s">
        <v>8</v>
      </c>
      <c r="AY1111" s="150" t="s">
        <v>258</v>
      </c>
    </row>
    <row r="1112" spans="2:65" s="1" customFormat="1" ht="37.9" customHeight="1">
      <c r="B1112" s="134"/>
      <c r="C1112" s="135" t="s">
        <v>1828</v>
      </c>
      <c r="D1112" s="135" t="s">
        <v>260</v>
      </c>
      <c r="E1112" s="136" t="s">
        <v>1829</v>
      </c>
      <c r="F1112" s="137" t="s">
        <v>1830</v>
      </c>
      <c r="G1112" s="138" t="s">
        <v>343</v>
      </c>
      <c r="H1112" s="139">
        <v>46.12</v>
      </c>
      <c r="I1112" s="140"/>
      <c r="J1112" s="141">
        <f>ROUND(I1112*H1112,0)</f>
        <v>0</v>
      </c>
      <c r="K1112" s="137" t="s">
        <v>264</v>
      </c>
      <c r="L1112" s="32"/>
      <c r="M1112" s="142" t="s">
        <v>1</v>
      </c>
      <c r="N1112" s="143" t="s">
        <v>42</v>
      </c>
      <c r="P1112" s="144">
        <f>O1112*H1112</f>
        <v>0</v>
      </c>
      <c r="Q1112" s="144">
        <v>8.9999999999999993E-3</v>
      </c>
      <c r="R1112" s="144">
        <f>Q1112*H1112</f>
        <v>0.41507999999999995</v>
      </c>
      <c r="S1112" s="144">
        <v>0</v>
      </c>
      <c r="T1112" s="145">
        <f>S1112*H1112</f>
        <v>0</v>
      </c>
      <c r="AR1112" s="146" t="s">
        <v>340</v>
      </c>
      <c r="AT1112" s="146" t="s">
        <v>260</v>
      </c>
      <c r="AU1112" s="146" t="s">
        <v>85</v>
      </c>
      <c r="AY1112" s="17" t="s">
        <v>258</v>
      </c>
      <c r="BE1112" s="147">
        <f>IF(N1112="základní",J1112,0)</f>
        <v>0</v>
      </c>
      <c r="BF1112" s="147">
        <f>IF(N1112="snížená",J1112,0)</f>
        <v>0</v>
      </c>
      <c r="BG1112" s="147">
        <f>IF(N1112="zákl. přenesená",J1112,0)</f>
        <v>0</v>
      </c>
      <c r="BH1112" s="147">
        <f>IF(N1112="sníž. přenesená",J1112,0)</f>
        <v>0</v>
      </c>
      <c r="BI1112" s="147">
        <f>IF(N1112="nulová",J1112,0)</f>
        <v>0</v>
      </c>
      <c r="BJ1112" s="17" t="s">
        <v>8</v>
      </c>
      <c r="BK1112" s="147">
        <f>ROUND(I1112*H1112,0)</f>
        <v>0</v>
      </c>
      <c r="BL1112" s="17" t="s">
        <v>340</v>
      </c>
      <c r="BM1112" s="146" t="s">
        <v>1831</v>
      </c>
    </row>
    <row r="1113" spans="2:65" s="12" customFormat="1">
      <c r="B1113" s="148"/>
      <c r="D1113" s="149" t="s">
        <v>266</v>
      </c>
      <c r="E1113" s="150" t="s">
        <v>1</v>
      </c>
      <c r="F1113" s="151" t="s">
        <v>1832</v>
      </c>
      <c r="H1113" s="152">
        <v>26.08</v>
      </c>
      <c r="I1113" s="153"/>
      <c r="L1113" s="148"/>
      <c r="M1113" s="154"/>
      <c r="T1113" s="155"/>
      <c r="AT1113" s="150" t="s">
        <v>266</v>
      </c>
      <c r="AU1113" s="150" t="s">
        <v>85</v>
      </c>
      <c r="AV1113" s="12" t="s">
        <v>85</v>
      </c>
      <c r="AW1113" s="12" t="s">
        <v>33</v>
      </c>
      <c r="AX1113" s="12" t="s">
        <v>77</v>
      </c>
      <c r="AY1113" s="150" t="s">
        <v>258</v>
      </c>
    </row>
    <row r="1114" spans="2:65" s="12" customFormat="1">
      <c r="B1114" s="148"/>
      <c r="D1114" s="149" t="s">
        <v>266</v>
      </c>
      <c r="E1114" s="150" t="s">
        <v>1</v>
      </c>
      <c r="F1114" s="151" t="s">
        <v>1833</v>
      </c>
      <c r="H1114" s="152">
        <v>20.04</v>
      </c>
      <c r="I1114" s="153"/>
      <c r="L1114" s="148"/>
      <c r="M1114" s="154"/>
      <c r="T1114" s="155"/>
      <c r="AT1114" s="150" t="s">
        <v>266</v>
      </c>
      <c r="AU1114" s="150" t="s">
        <v>85</v>
      </c>
      <c r="AV1114" s="12" t="s">
        <v>85</v>
      </c>
      <c r="AW1114" s="12" t="s">
        <v>33</v>
      </c>
      <c r="AX1114" s="12" t="s">
        <v>77</v>
      </c>
      <c r="AY1114" s="150" t="s">
        <v>258</v>
      </c>
    </row>
    <row r="1115" spans="2:65" s="13" customFormat="1">
      <c r="B1115" s="156"/>
      <c r="D1115" s="149" t="s">
        <v>266</v>
      </c>
      <c r="E1115" s="157" t="s">
        <v>159</v>
      </c>
      <c r="F1115" s="158" t="s">
        <v>272</v>
      </c>
      <c r="H1115" s="159">
        <v>46.12</v>
      </c>
      <c r="I1115" s="160"/>
      <c r="L1115" s="156"/>
      <c r="M1115" s="161"/>
      <c r="T1115" s="162"/>
      <c r="AT1115" s="157" t="s">
        <v>266</v>
      </c>
      <c r="AU1115" s="157" t="s">
        <v>85</v>
      </c>
      <c r="AV1115" s="13" t="s">
        <v>88</v>
      </c>
      <c r="AW1115" s="13" t="s">
        <v>33</v>
      </c>
      <c r="AX1115" s="13" t="s">
        <v>8</v>
      </c>
      <c r="AY1115" s="157" t="s">
        <v>258</v>
      </c>
    </row>
    <row r="1116" spans="2:65" s="1" customFormat="1" ht="37.9" customHeight="1">
      <c r="B1116" s="134"/>
      <c r="C1116" s="170" t="s">
        <v>1834</v>
      </c>
      <c r="D1116" s="170" t="s">
        <v>425</v>
      </c>
      <c r="E1116" s="171" t="s">
        <v>1835</v>
      </c>
      <c r="F1116" s="172" t="s">
        <v>1836</v>
      </c>
      <c r="G1116" s="173" t="s">
        <v>343</v>
      </c>
      <c r="H1116" s="174">
        <v>53.037999999999997</v>
      </c>
      <c r="I1116" s="175"/>
      <c r="J1116" s="176">
        <f>ROUND(I1116*H1116,0)</f>
        <v>0</v>
      </c>
      <c r="K1116" s="172" t="s">
        <v>264</v>
      </c>
      <c r="L1116" s="177"/>
      <c r="M1116" s="178" t="s">
        <v>1</v>
      </c>
      <c r="N1116" s="179" t="s">
        <v>42</v>
      </c>
      <c r="P1116" s="144">
        <f>O1116*H1116</f>
        <v>0</v>
      </c>
      <c r="Q1116" s="144">
        <v>2.3099999999999999E-2</v>
      </c>
      <c r="R1116" s="144">
        <f>Q1116*H1116</f>
        <v>1.2251777999999998</v>
      </c>
      <c r="S1116" s="144">
        <v>0</v>
      </c>
      <c r="T1116" s="145">
        <f>S1116*H1116</f>
        <v>0</v>
      </c>
      <c r="AR1116" s="146" t="s">
        <v>448</v>
      </c>
      <c r="AT1116" s="146" t="s">
        <v>425</v>
      </c>
      <c r="AU1116" s="146" t="s">
        <v>85</v>
      </c>
      <c r="AY1116" s="17" t="s">
        <v>258</v>
      </c>
      <c r="BE1116" s="147">
        <f>IF(N1116="základní",J1116,0)</f>
        <v>0</v>
      </c>
      <c r="BF1116" s="147">
        <f>IF(N1116="snížená",J1116,0)</f>
        <v>0</v>
      </c>
      <c r="BG1116" s="147">
        <f>IF(N1116="zákl. přenesená",J1116,0)</f>
        <v>0</v>
      </c>
      <c r="BH1116" s="147">
        <f>IF(N1116="sníž. přenesená",J1116,0)</f>
        <v>0</v>
      </c>
      <c r="BI1116" s="147">
        <f>IF(N1116="nulová",J1116,0)</f>
        <v>0</v>
      </c>
      <c r="BJ1116" s="17" t="s">
        <v>8</v>
      </c>
      <c r="BK1116" s="147">
        <f>ROUND(I1116*H1116,0)</f>
        <v>0</v>
      </c>
      <c r="BL1116" s="17" t="s">
        <v>340</v>
      </c>
      <c r="BM1116" s="146" t="s">
        <v>1837</v>
      </c>
    </row>
    <row r="1117" spans="2:65" s="12" customFormat="1">
      <c r="B1117" s="148"/>
      <c r="D1117" s="149" t="s">
        <v>266</v>
      </c>
      <c r="E1117" s="150" t="s">
        <v>1</v>
      </c>
      <c r="F1117" s="151" t="s">
        <v>1838</v>
      </c>
      <c r="H1117" s="152">
        <v>53.037999999999997</v>
      </c>
      <c r="I1117" s="153"/>
      <c r="L1117" s="148"/>
      <c r="M1117" s="154"/>
      <c r="T1117" s="155"/>
      <c r="AT1117" s="150" t="s">
        <v>266</v>
      </c>
      <c r="AU1117" s="150" t="s">
        <v>85</v>
      </c>
      <c r="AV1117" s="12" t="s">
        <v>85</v>
      </c>
      <c r="AW1117" s="12" t="s">
        <v>33</v>
      </c>
      <c r="AX1117" s="12" t="s">
        <v>8</v>
      </c>
      <c r="AY1117" s="150" t="s">
        <v>258</v>
      </c>
    </row>
    <row r="1118" spans="2:65" s="1" customFormat="1" ht="24.2" customHeight="1">
      <c r="B1118" s="134"/>
      <c r="C1118" s="135" t="s">
        <v>1839</v>
      </c>
      <c r="D1118" s="135" t="s">
        <v>260</v>
      </c>
      <c r="E1118" s="136" t="s">
        <v>1840</v>
      </c>
      <c r="F1118" s="137" t="s">
        <v>1841</v>
      </c>
      <c r="G1118" s="138" t="s">
        <v>420</v>
      </c>
      <c r="H1118" s="139">
        <v>23.06</v>
      </c>
      <c r="I1118" s="140"/>
      <c r="J1118" s="141">
        <f>ROUND(I1118*H1118,0)</f>
        <v>0</v>
      </c>
      <c r="K1118" s="137" t="s">
        <v>264</v>
      </c>
      <c r="L1118" s="32"/>
      <c r="M1118" s="142" t="s">
        <v>1</v>
      </c>
      <c r="N1118" s="143" t="s">
        <v>42</v>
      </c>
      <c r="P1118" s="144">
        <f>O1118*H1118</f>
        <v>0</v>
      </c>
      <c r="Q1118" s="144">
        <v>2.9250000000000001E-3</v>
      </c>
      <c r="R1118" s="144">
        <f>Q1118*H1118</f>
        <v>6.7450499999999997E-2</v>
      </c>
      <c r="S1118" s="144">
        <v>0</v>
      </c>
      <c r="T1118" s="145">
        <f>S1118*H1118</f>
        <v>0</v>
      </c>
      <c r="AR1118" s="146" t="s">
        <v>340</v>
      </c>
      <c r="AT1118" s="146" t="s">
        <v>260</v>
      </c>
      <c r="AU1118" s="146" t="s">
        <v>85</v>
      </c>
      <c r="AY1118" s="17" t="s">
        <v>258</v>
      </c>
      <c r="BE1118" s="147">
        <f>IF(N1118="základní",J1118,0)</f>
        <v>0</v>
      </c>
      <c r="BF1118" s="147">
        <f>IF(N1118="snížená",J1118,0)</f>
        <v>0</v>
      </c>
      <c r="BG1118" s="147">
        <f>IF(N1118="zákl. přenesená",J1118,0)</f>
        <v>0</v>
      </c>
      <c r="BH1118" s="147">
        <f>IF(N1118="sníž. přenesená",J1118,0)</f>
        <v>0</v>
      </c>
      <c r="BI1118" s="147">
        <f>IF(N1118="nulová",J1118,0)</f>
        <v>0</v>
      </c>
      <c r="BJ1118" s="17" t="s">
        <v>8</v>
      </c>
      <c r="BK1118" s="147">
        <f>ROUND(I1118*H1118,0)</f>
        <v>0</v>
      </c>
      <c r="BL1118" s="17" t="s">
        <v>340</v>
      </c>
      <c r="BM1118" s="146" t="s">
        <v>1842</v>
      </c>
    </row>
    <row r="1119" spans="2:65" s="12" customFormat="1">
      <c r="B1119" s="148"/>
      <c r="D1119" s="149" t="s">
        <v>266</v>
      </c>
      <c r="E1119" s="150" t="s">
        <v>1</v>
      </c>
      <c r="F1119" s="151" t="s">
        <v>1843</v>
      </c>
      <c r="H1119" s="152">
        <v>13.04</v>
      </c>
      <c r="I1119" s="153"/>
      <c r="L1119" s="148"/>
      <c r="M1119" s="154"/>
      <c r="T1119" s="155"/>
      <c r="AT1119" s="150" t="s">
        <v>266</v>
      </c>
      <c r="AU1119" s="150" t="s">
        <v>85</v>
      </c>
      <c r="AV1119" s="12" t="s">
        <v>85</v>
      </c>
      <c r="AW1119" s="12" t="s">
        <v>33</v>
      </c>
      <c r="AX1119" s="12" t="s">
        <v>77</v>
      </c>
      <c r="AY1119" s="150" t="s">
        <v>258</v>
      </c>
    </row>
    <row r="1120" spans="2:65" s="12" customFormat="1">
      <c r="B1120" s="148"/>
      <c r="D1120" s="149" t="s">
        <v>266</v>
      </c>
      <c r="E1120" s="150" t="s">
        <v>1</v>
      </c>
      <c r="F1120" s="151" t="s">
        <v>1844</v>
      </c>
      <c r="H1120" s="152">
        <v>10.02</v>
      </c>
      <c r="I1120" s="153"/>
      <c r="L1120" s="148"/>
      <c r="M1120" s="154"/>
      <c r="T1120" s="155"/>
      <c r="AT1120" s="150" t="s">
        <v>266</v>
      </c>
      <c r="AU1120" s="150" t="s">
        <v>85</v>
      </c>
      <c r="AV1120" s="12" t="s">
        <v>85</v>
      </c>
      <c r="AW1120" s="12" t="s">
        <v>33</v>
      </c>
      <c r="AX1120" s="12" t="s">
        <v>77</v>
      </c>
      <c r="AY1120" s="150" t="s">
        <v>258</v>
      </c>
    </row>
    <row r="1121" spans="2:65" s="13" customFormat="1">
      <c r="B1121" s="156"/>
      <c r="D1121" s="149" t="s">
        <v>266</v>
      </c>
      <c r="E1121" s="157" t="s">
        <v>210</v>
      </c>
      <c r="F1121" s="158" t="s">
        <v>272</v>
      </c>
      <c r="H1121" s="159">
        <v>23.06</v>
      </c>
      <c r="I1121" s="160"/>
      <c r="L1121" s="156"/>
      <c r="M1121" s="161"/>
      <c r="T1121" s="162"/>
      <c r="AT1121" s="157" t="s">
        <v>266</v>
      </c>
      <c r="AU1121" s="157" t="s">
        <v>85</v>
      </c>
      <c r="AV1121" s="13" t="s">
        <v>88</v>
      </c>
      <c r="AW1121" s="13" t="s">
        <v>33</v>
      </c>
      <c r="AX1121" s="13" t="s">
        <v>8</v>
      </c>
      <c r="AY1121" s="157" t="s">
        <v>258</v>
      </c>
    </row>
    <row r="1122" spans="2:65" s="1" customFormat="1" ht="16.5" customHeight="1">
      <c r="B1122" s="134"/>
      <c r="C1122" s="170" t="s">
        <v>1845</v>
      </c>
      <c r="D1122" s="170" t="s">
        <v>425</v>
      </c>
      <c r="E1122" s="171" t="s">
        <v>1790</v>
      </c>
      <c r="F1122" s="172" t="s">
        <v>1791</v>
      </c>
      <c r="G1122" s="173" t="s">
        <v>420</v>
      </c>
      <c r="H1122" s="174">
        <v>25.366</v>
      </c>
      <c r="I1122" s="175"/>
      <c r="J1122" s="176">
        <f>ROUND(I1122*H1122,0)</f>
        <v>0</v>
      </c>
      <c r="K1122" s="172" t="s">
        <v>264</v>
      </c>
      <c r="L1122" s="177"/>
      <c r="M1122" s="178" t="s">
        <v>1</v>
      </c>
      <c r="N1122" s="179" t="s">
        <v>42</v>
      </c>
      <c r="P1122" s="144">
        <f>O1122*H1122</f>
        <v>0</v>
      </c>
      <c r="Q1122" s="144">
        <v>2.0000000000000001E-4</v>
      </c>
      <c r="R1122" s="144">
        <f>Q1122*H1122</f>
        <v>5.0731999999999999E-3</v>
      </c>
      <c r="S1122" s="144">
        <v>0</v>
      </c>
      <c r="T1122" s="145">
        <f>S1122*H1122</f>
        <v>0</v>
      </c>
      <c r="AR1122" s="146" t="s">
        <v>448</v>
      </c>
      <c r="AT1122" s="146" t="s">
        <v>425</v>
      </c>
      <c r="AU1122" s="146" t="s">
        <v>85</v>
      </c>
      <c r="AY1122" s="17" t="s">
        <v>258</v>
      </c>
      <c r="BE1122" s="147">
        <f>IF(N1122="základní",J1122,0)</f>
        <v>0</v>
      </c>
      <c r="BF1122" s="147">
        <f>IF(N1122="snížená",J1122,0)</f>
        <v>0</v>
      </c>
      <c r="BG1122" s="147">
        <f>IF(N1122="zákl. přenesená",J1122,0)</f>
        <v>0</v>
      </c>
      <c r="BH1122" s="147">
        <f>IF(N1122="sníž. přenesená",J1122,0)</f>
        <v>0</v>
      </c>
      <c r="BI1122" s="147">
        <f>IF(N1122="nulová",J1122,0)</f>
        <v>0</v>
      </c>
      <c r="BJ1122" s="17" t="s">
        <v>8</v>
      </c>
      <c r="BK1122" s="147">
        <f>ROUND(I1122*H1122,0)</f>
        <v>0</v>
      </c>
      <c r="BL1122" s="17" t="s">
        <v>340</v>
      </c>
      <c r="BM1122" s="146" t="s">
        <v>1846</v>
      </c>
    </row>
    <row r="1123" spans="2:65" s="12" customFormat="1">
      <c r="B1123" s="148"/>
      <c r="D1123" s="149" t="s">
        <v>266</v>
      </c>
      <c r="E1123" s="150" t="s">
        <v>1</v>
      </c>
      <c r="F1123" s="151" t="s">
        <v>1847</v>
      </c>
      <c r="H1123" s="152">
        <v>25.366</v>
      </c>
      <c r="I1123" s="153"/>
      <c r="L1123" s="148"/>
      <c r="M1123" s="154"/>
      <c r="T1123" s="155"/>
      <c r="AT1123" s="150" t="s">
        <v>266</v>
      </c>
      <c r="AU1123" s="150" t="s">
        <v>85</v>
      </c>
      <c r="AV1123" s="12" t="s">
        <v>85</v>
      </c>
      <c r="AW1123" s="12" t="s">
        <v>33</v>
      </c>
      <c r="AX1123" s="12" t="s">
        <v>8</v>
      </c>
      <c r="AY1123" s="150" t="s">
        <v>258</v>
      </c>
    </row>
    <row r="1124" spans="2:65" s="1" customFormat="1" ht="21.75" customHeight="1">
      <c r="B1124" s="134"/>
      <c r="C1124" s="135" t="s">
        <v>1848</v>
      </c>
      <c r="D1124" s="135" t="s">
        <v>260</v>
      </c>
      <c r="E1124" s="136" t="s">
        <v>1849</v>
      </c>
      <c r="F1124" s="137" t="s">
        <v>1850</v>
      </c>
      <c r="G1124" s="138" t="s">
        <v>420</v>
      </c>
      <c r="H1124" s="139">
        <v>16</v>
      </c>
      <c r="I1124" s="140"/>
      <c r="J1124" s="141">
        <f>ROUND(I1124*H1124,0)</f>
        <v>0</v>
      </c>
      <c r="K1124" s="137" t="s">
        <v>264</v>
      </c>
      <c r="L1124" s="32"/>
      <c r="M1124" s="142" t="s">
        <v>1</v>
      </c>
      <c r="N1124" s="143" t="s">
        <v>42</v>
      </c>
      <c r="P1124" s="144">
        <f>O1124*H1124</f>
        <v>0</v>
      </c>
      <c r="Q1124" s="144">
        <v>5.5000000000000003E-4</v>
      </c>
      <c r="R1124" s="144">
        <f>Q1124*H1124</f>
        <v>8.8000000000000005E-3</v>
      </c>
      <c r="S1124" s="144">
        <v>0</v>
      </c>
      <c r="T1124" s="145">
        <f>S1124*H1124</f>
        <v>0</v>
      </c>
      <c r="AR1124" s="146" t="s">
        <v>340</v>
      </c>
      <c r="AT1124" s="146" t="s">
        <v>260</v>
      </c>
      <c r="AU1124" s="146" t="s">
        <v>85</v>
      </c>
      <c r="AY1124" s="17" t="s">
        <v>258</v>
      </c>
      <c r="BE1124" s="147">
        <f>IF(N1124="základní",J1124,0)</f>
        <v>0</v>
      </c>
      <c r="BF1124" s="147">
        <f>IF(N1124="snížená",J1124,0)</f>
        <v>0</v>
      </c>
      <c r="BG1124" s="147">
        <f>IF(N1124="zákl. přenesená",J1124,0)</f>
        <v>0</v>
      </c>
      <c r="BH1124" s="147">
        <f>IF(N1124="sníž. přenesená",J1124,0)</f>
        <v>0</v>
      </c>
      <c r="BI1124" s="147">
        <f>IF(N1124="nulová",J1124,0)</f>
        <v>0</v>
      </c>
      <c r="BJ1124" s="17" t="s">
        <v>8</v>
      </c>
      <c r="BK1124" s="147">
        <f>ROUND(I1124*H1124,0)</f>
        <v>0</v>
      </c>
      <c r="BL1124" s="17" t="s">
        <v>340</v>
      </c>
      <c r="BM1124" s="146" t="s">
        <v>1851</v>
      </c>
    </row>
    <row r="1125" spans="2:65" s="12" customFormat="1">
      <c r="B1125" s="148"/>
      <c r="D1125" s="149" t="s">
        <v>266</v>
      </c>
      <c r="E1125" s="150" t="s">
        <v>1</v>
      </c>
      <c r="F1125" s="151" t="s">
        <v>1852</v>
      </c>
      <c r="H1125" s="152">
        <v>8</v>
      </c>
      <c r="I1125" s="153"/>
      <c r="L1125" s="148"/>
      <c r="M1125" s="154"/>
      <c r="T1125" s="155"/>
      <c r="AT1125" s="150" t="s">
        <v>266</v>
      </c>
      <c r="AU1125" s="150" t="s">
        <v>85</v>
      </c>
      <c r="AV1125" s="12" t="s">
        <v>85</v>
      </c>
      <c r="AW1125" s="12" t="s">
        <v>33</v>
      </c>
      <c r="AX1125" s="12" t="s">
        <v>77</v>
      </c>
      <c r="AY1125" s="150" t="s">
        <v>258</v>
      </c>
    </row>
    <row r="1126" spans="2:65" s="12" customFormat="1">
      <c r="B1126" s="148"/>
      <c r="D1126" s="149" t="s">
        <v>266</v>
      </c>
      <c r="E1126" s="150" t="s">
        <v>1</v>
      </c>
      <c r="F1126" s="151" t="s">
        <v>1853</v>
      </c>
      <c r="H1126" s="152">
        <v>8</v>
      </c>
      <c r="I1126" s="153"/>
      <c r="L1126" s="148"/>
      <c r="M1126" s="154"/>
      <c r="T1126" s="155"/>
      <c r="AT1126" s="150" t="s">
        <v>266</v>
      </c>
      <c r="AU1126" s="150" t="s">
        <v>85</v>
      </c>
      <c r="AV1126" s="12" t="s">
        <v>85</v>
      </c>
      <c r="AW1126" s="12" t="s">
        <v>33</v>
      </c>
      <c r="AX1126" s="12" t="s">
        <v>77</v>
      </c>
      <c r="AY1126" s="150" t="s">
        <v>258</v>
      </c>
    </row>
    <row r="1127" spans="2:65" s="13" customFormat="1">
      <c r="B1127" s="156"/>
      <c r="D1127" s="149" t="s">
        <v>266</v>
      </c>
      <c r="E1127" s="157" t="s">
        <v>1</v>
      </c>
      <c r="F1127" s="158" t="s">
        <v>272</v>
      </c>
      <c r="H1127" s="159">
        <v>16</v>
      </c>
      <c r="I1127" s="160"/>
      <c r="L1127" s="156"/>
      <c r="M1127" s="161"/>
      <c r="T1127" s="162"/>
      <c r="AT1127" s="157" t="s">
        <v>266</v>
      </c>
      <c r="AU1127" s="157" t="s">
        <v>85</v>
      </c>
      <c r="AV1127" s="13" t="s">
        <v>88</v>
      </c>
      <c r="AW1127" s="13" t="s">
        <v>33</v>
      </c>
      <c r="AX1127" s="13" t="s">
        <v>8</v>
      </c>
      <c r="AY1127" s="157" t="s">
        <v>258</v>
      </c>
    </row>
    <row r="1128" spans="2:65" s="1" customFormat="1" ht="24.2" customHeight="1">
      <c r="B1128" s="134"/>
      <c r="C1128" s="135" t="s">
        <v>1854</v>
      </c>
      <c r="D1128" s="135" t="s">
        <v>260</v>
      </c>
      <c r="E1128" s="136" t="s">
        <v>1855</v>
      </c>
      <c r="F1128" s="137" t="s">
        <v>1856</v>
      </c>
      <c r="G1128" s="138" t="s">
        <v>308</v>
      </c>
      <c r="H1128" s="139">
        <v>1.8049999999999999</v>
      </c>
      <c r="I1128" s="140"/>
      <c r="J1128" s="141">
        <f>ROUND(I1128*H1128,0)</f>
        <v>0</v>
      </c>
      <c r="K1128" s="137" t="s">
        <v>264</v>
      </c>
      <c r="L1128" s="32"/>
      <c r="M1128" s="142" t="s">
        <v>1</v>
      </c>
      <c r="N1128" s="143" t="s">
        <v>42</v>
      </c>
      <c r="P1128" s="144">
        <f>O1128*H1128</f>
        <v>0</v>
      </c>
      <c r="Q1128" s="144">
        <v>0</v>
      </c>
      <c r="R1128" s="144">
        <f>Q1128*H1128</f>
        <v>0</v>
      </c>
      <c r="S1128" s="144">
        <v>0</v>
      </c>
      <c r="T1128" s="145">
        <f>S1128*H1128</f>
        <v>0</v>
      </c>
      <c r="AR1128" s="146" t="s">
        <v>340</v>
      </c>
      <c r="AT1128" s="146" t="s">
        <v>260</v>
      </c>
      <c r="AU1128" s="146" t="s">
        <v>85</v>
      </c>
      <c r="AY1128" s="17" t="s">
        <v>258</v>
      </c>
      <c r="BE1128" s="147">
        <f>IF(N1128="základní",J1128,0)</f>
        <v>0</v>
      </c>
      <c r="BF1128" s="147">
        <f>IF(N1128="snížená",J1128,0)</f>
        <v>0</v>
      </c>
      <c r="BG1128" s="147">
        <f>IF(N1128="zákl. přenesená",J1128,0)</f>
        <v>0</v>
      </c>
      <c r="BH1128" s="147">
        <f>IF(N1128="sníž. přenesená",J1128,0)</f>
        <v>0</v>
      </c>
      <c r="BI1128" s="147">
        <f>IF(N1128="nulová",J1128,0)</f>
        <v>0</v>
      </c>
      <c r="BJ1128" s="17" t="s">
        <v>8</v>
      </c>
      <c r="BK1128" s="147">
        <f>ROUND(I1128*H1128,0)</f>
        <v>0</v>
      </c>
      <c r="BL1128" s="17" t="s">
        <v>340</v>
      </c>
      <c r="BM1128" s="146" t="s">
        <v>1857</v>
      </c>
    </row>
    <row r="1129" spans="2:65" s="11" customFormat="1" ht="22.9" customHeight="1">
      <c r="B1129" s="122"/>
      <c r="D1129" s="123" t="s">
        <v>76</v>
      </c>
      <c r="E1129" s="132" t="s">
        <v>1858</v>
      </c>
      <c r="F1129" s="132" t="s">
        <v>1859</v>
      </c>
      <c r="I1129" s="125"/>
      <c r="J1129" s="133">
        <f>BK1129</f>
        <v>0</v>
      </c>
      <c r="L1129" s="122"/>
      <c r="M1129" s="127"/>
      <c r="P1129" s="128">
        <f>SUM(P1130:P1225)</f>
        <v>0</v>
      </c>
      <c r="R1129" s="128">
        <f>SUM(R1130:R1225)</f>
        <v>0.8006000409320001</v>
      </c>
      <c r="T1129" s="129">
        <f>SUM(T1130:T1225)</f>
        <v>0</v>
      </c>
      <c r="AR1129" s="123" t="s">
        <v>85</v>
      </c>
      <c r="AT1129" s="130" t="s">
        <v>76</v>
      </c>
      <c r="AU1129" s="130" t="s">
        <v>8</v>
      </c>
      <c r="AY1129" s="123" t="s">
        <v>258</v>
      </c>
      <c r="BK1129" s="131">
        <f>SUM(BK1130:BK1225)</f>
        <v>0</v>
      </c>
    </row>
    <row r="1130" spans="2:65" s="1" customFormat="1" ht="21.75" customHeight="1">
      <c r="B1130" s="134"/>
      <c r="C1130" s="135" t="s">
        <v>1860</v>
      </c>
      <c r="D1130" s="135" t="s">
        <v>260</v>
      </c>
      <c r="E1130" s="136" t="s">
        <v>1861</v>
      </c>
      <c r="F1130" s="137" t="s">
        <v>1862</v>
      </c>
      <c r="G1130" s="138" t="s">
        <v>343</v>
      </c>
      <c r="H1130" s="139">
        <v>176.54400000000001</v>
      </c>
      <c r="I1130" s="140"/>
      <c r="J1130" s="141">
        <f>ROUND(I1130*H1130,0)</f>
        <v>0</v>
      </c>
      <c r="K1130" s="137" t="s">
        <v>264</v>
      </c>
      <c r="L1130" s="32"/>
      <c r="M1130" s="142" t="s">
        <v>1</v>
      </c>
      <c r="N1130" s="143" t="s">
        <v>42</v>
      </c>
      <c r="P1130" s="144">
        <f>O1130*H1130</f>
        <v>0</v>
      </c>
      <c r="Q1130" s="144">
        <v>2.4232000000000001E-5</v>
      </c>
      <c r="R1130" s="144">
        <f>Q1130*H1130</f>
        <v>4.2780142080000002E-3</v>
      </c>
      <c r="S1130" s="144">
        <v>0</v>
      </c>
      <c r="T1130" s="145">
        <f>S1130*H1130</f>
        <v>0</v>
      </c>
      <c r="AR1130" s="146" t="s">
        <v>340</v>
      </c>
      <c r="AT1130" s="146" t="s">
        <v>260</v>
      </c>
      <c r="AU1130" s="146" t="s">
        <v>85</v>
      </c>
      <c r="AY1130" s="17" t="s">
        <v>258</v>
      </c>
      <c r="BE1130" s="147">
        <f>IF(N1130="základní",J1130,0)</f>
        <v>0</v>
      </c>
      <c r="BF1130" s="147">
        <f>IF(N1130="snížená",J1130,0)</f>
        <v>0</v>
      </c>
      <c r="BG1130" s="147">
        <f>IF(N1130="zákl. přenesená",J1130,0)</f>
        <v>0</v>
      </c>
      <c r="BH1130" s="147">
        <f>IF(N1130="sníž. přenesená",J1130,0)</f>
        <v>0</v>
      </c>
      <c r="BI1130" s="147">
        <f>IF(N1130="nulová",J1130,0)</f>
        <v>0</v>
      </c>
      <c r="BJ1130" s="17" t="s">
        <v>8</v>
      </c>
      <c r="BK1130" s="147">
        <f>ROUND(I1130*H1130,0)</f>
        <v>0</v>
      </c>
      <c r="BL1130" s="17" t="s">
        <v>340</v>
      </c>
      <c r="BM1130" s="146" t="s">
        <v>1863</v>
      </c>
    </row>
    <row r="1131" spans="2:65" s="12" customFormat="1">
      <c r="B1131" s="148"/>
      <c r="D1131" s="149" t="s">
        <v>266</v>
      </c>
      <c r="E1131" s="150" t="s">
        <v>1</v>
      </c>
      <c r="F1131" s="151" t="s">
        <v>1864</v>
      </c>
      <c r="H1131" s="152">
        <v>15.6</v>
      </c>
      <c r="I1131" s="153"/>
      <c r="L1131" s="148"/>
      <c r="M1131" s="154"/>
      <c r="T1131" s="155"/>
      <c r="AT1131" s="150" t="s">
        <v>266</v>
      </c>
      <c r="AU1131" s="150" t="s">
        <v>85</v>
      </c>
      <c r="AV1131" s="12" t="s">
        <v>85</v>
      </c>
      <c r="AW1131" s="12" t="s">
        <v>33</v>
      </c>
      <c r="AX1131" s="12" t="s">
        <v>77</v>
      </c>
      <c r="AY1131" s="150" t="s">
        <v>258</v>
      </c>
    </row>
    <row r="1132" spans="2:65" s="12" customFormat="1">
      <c r="B1132" s="148"/>
      <c r="D1132" s="149" t="s">
        <v>266</v>
      </c>
      <c r="E1132" s="150" t="s">
        <v>1</v>
      </c>
      <c r="F1132" s="151" t="s">
        <v>1865</v>
      </c>
      <c r="H1132" s="152">
        <v>5.67</v>
      </c>
      <c r="I1132" s="153"/>
      <c r="L1132" s="148"/>
      <c r="M1132" s="154"/>
      <c r="T1132" s="155"/>
      <c r="AT1132" s="150" t="s">
        <v>266</v>
      </c>
      <c r="AU1132" s="150" t="s">
        <v>85</v>
      </c>
      <c r="AV1132" s="12" t="s">
        <v>85</v>
      </c>
      <c r="AW1132" s="12" t="s">
        <v>33</v>
      </c>
      <c r="AX1132" s="12" t="s">
        <v>77</v>
      </c>
      <c r="AY1132" s="150" t="s">
        <v>258</v>
      </c>
    </row>
    <row r="1133" spans="2:65" s="12" customFormat="1">
      <c r="B1133" s="148"/>
      <c r="D1133" s="149" t="s">
        <v>266</v>
      </c>
      <c r="E1133" s="150" t="s">
        <v>1</v>
      </c>
      <c r="F1133" s="151" t="s">
        <v>1866</v>
      </c>
      <c r="H1133" s="152">
        <v>0.6</v>
      </c>
      <c r="I1133" s="153"/>
      <c r="L1133" s="148"/>
      <c r="M1133" s="154"/>
      <c r="T1133" s="155"/>
      <c r="AT1133" s="150" t="s">
        <v>266</v>
      </c>
      <c r="AU1133" s="150" t="s">
        <v>85</v>
      </c>
      <c r="AV1133" s="12" t="s">
        <v>85</v>
      </c>
      <c r="AW1133" s="12" t="s">
        <v>33</v>
      </c>
      <c r="AX1133" s="12" t="s">
        <v>77</v>
      </c>
      <c r="AY1133" s="150" t="s">
        <v>258</v>
      </c>
    </row>
    <row r="1134" spans="2:65" s="12" customFormat="1">
      <c r="B1134" s="148"/>
      <c r="D1134" s="149" t="s">
        <v>266</v>
      </c>
      <c r="E1134" s="150" t="s">
        <v>1</v>
      </c>
      <c r="F1134" s="151" t="s">
        <v>1867</v>
      </c>
      <c r="H1134" s="152">
        <v>2.16</v>
      </c>
      <c r="I1134" s="153"/>
      <c r="L1134" s="148"/>
      <c r="M1134" s="154"/>
      <c r="T1134" s="155"/>
      <c r="AT1134" s="150" t="s">
        <v>266</v>
      </c>
      <c r="AU1134" s="150" t="s">
        <v>85</v>
      </c>
      <c r="AV1134" s="12" t="s">
        <v>85</v>
      </c>
      <c r="AW1134" s="12" t="s">
        <v>33</v>
      </c>
      <c r="AX1134" s="12" t="s">
        <v>77</v>
      </c>
      <c r="AY1134" s="150" t="s">
        <v>258</v>
      </c>
    </row>
    <row r="1135" spans="2:65" s="12" customFormat="1">
      <c r="B1135" s="148"/>
      <c r="D1135" s="149" t="s">
        <v>266</v>
      </c>
      <c r="E1135" s="150" t="s">
        <v>1</v>
      </c>
      <c r="F1135" s="151" t="s">
        <v>1868</v>
      </c>
      <c r="H1135" s="152">
        <v>12.96</v>
      </c>
      <c r="I1135" s="153"/>
      <c r="L1135" s="148"/>
      <c r="M1135" s="154"/>
      <c r="T1135" s="155"/>
      <c r="AT1135" s="150" t="s">
        <v>266</v>
      </c>
      <c r="AU1135" s="150" t="s">
        <v>85</v>
      </c>
      <c r="AV1135" s="12" t="s">
        <v>85</v>
      </c>
      <c r="AW1135" s="12" t="s">
        <v>33</v>
      </c>
      <c r="AX1135" s="12" t="s">
        <v>77</v>
      </c>
      <c r="AY1135" s="150" t="s">
        <v>258</v>
      </c>
    </row>
    <row r="1136" spans="2:65" s="12" customFormat="1">
      <c r="B1136" s="148"/>
      <c r="D1136" s="149" t="s">
        <v>266</v>
      </c>
      <c r="E1136" s="150" t="s">
        <v>1</v>
      </c>
      <c r="F1136" s="151" t="s">
        <v>1869</v>
      </c>
      <c r="H1136" s="152">
        <v>3.12</v>
      </c>
      <c r="I1136" s="153"/>
      <c r="L1136" s="148"/>
      <c r="M1136" s="154"/>
      <c r="T1136" s="155"/>
      <c r="AT1136" s="150" t="s">
        <v>266</v>
      </c>
      <c r="AU1136" s="150" t="s">
        <v>85</v>
      </c>
      <c r="AV1136" s="12" t="s">
        <v>85</v>
      </c>
      <c r="AW1136" s="12" t="s">
        <v>33</v>
      </c>
      <c r="AX1136" s="12" t="s">
        <v>77</v>
      </c>
      <c r="AY1136" s="150" t="s">
        <v>258</v>
      </c>
    </row>
    <row r="1137" spans="2:51" s="12" customFormat="1">
      <c r="B1137" s="148"/>
      <c r="D1137" s="149" t="s">
        <v>266</v>
      </c>
      <c r="E1137" s="150" t="s">
        <v>1</v>
      </c>
      <c r="F1137" s="151" t="s">
        <v>1870</v>
      </c>
      <c r="H1137" s="152">
        <v>1.28</v>
      </c>
      <c r="I1137" s="153"/>
      <c r="L1137" s="148"/>
      <c r="M1137" s="154"/>
      <c r="T1137" s="155"/>
      <c r="AT1137" s="150" t="s">
        <v>266</v>
      </c>
      <c r="AU1137" s="150" t="s">
        <v>85</v>
      </c>
      <c r="AV1137" s="12" t="s">
        <v>85</v>
      </c>
      <c r="AW1137" s="12" t="s">
        <v>33</v>
      </c>
      <c r="AX1137" s="12" t="s">
        <v>77</v>
      </c>
      <c r="AY1137" s="150" t="s">
        <v>258</v>
      </c>
    </row>
    <row r="1138" spans="2:51" s="12" customFormat="1">
      <c r="B1138" s="148"/>
      <c r="D1138" s="149" t="s">
        <v>266</v>
      </c>
      <c r="E1138" s="150" t="s">
        <v>1</v>
      </c>
      <c r="F1138" s="151" t="s">
        <v>1871</v>
      </c>
      <c r="H1138" s="152">
        <v>8.64</v>
      </c>
      <c r="I1138" s="153"/>
      <c r="L1138" s="148"/>
      <c r="M1138" s="154"/>
      <c r="T1138" s="155"/>
      <c r="AT1138" s="150" t="s">
        <v>266</v>
      </c>
      <c r="AU1138" s="150" t="s">
        <v>85</v>
      </c>
      <c r="AV1138" s="12" t="s">
        <v>85</v>
      </c>
      <c r="AW1138" s="12" t="s">
        <v>33</v>
      </c>
      <c r="AX1138" s="12" t="s">
        <v>77</v>
      </c>
      <c r="AY1138" s="150" t="s">
        <v>258</v>
      </c>
    </row>
    <row r="1139" spans="2:51" s="12" customFormat="1">
      <c r="B1139" s="148"/>
      <c r="D1139" s="149" t="s">
        <v>266</v>
      </c>
      <c r="E1139" s="150" t="s">
        <v>1</v>
      </c>
      <c r="F1139" s="151" t="s">
        <v>1872</v>
      </c>
      <c r="H1139" s="152">
        <v>6.8</v>
      </c>
      <c r="I1139" s="153"/>
      <c r="L1139" s="148"/>
      <c r="M1139" s="154"/>
      <c r="T1139" s="155"/>
      <c r="AT1139" s="150" t="s">
        <v>266</v>
      </c>
      <c r="AU1139" s="150" t="s">
        <v>85</v>
      </c>
      <c r="AV1139" s="12" t="s">
        <v>85</v>
      </c>
      <c r="AW1139" s="12" t="s">
        <v>33</v>
      </c>
      <c r="AX1139" s="12" t="s">
        <v>77</v>
      </c>
      <c r="AY1139" s="150" t="s">
        <v>258</v>
      </c>
    </row>
    <row r="1140" spans="2:51" s="12" customFormat="1">
      <c r="B1140" s="148"/>
      <c r="D1140" s="149" t="s">
        <v>266</v>
      </c>
      <c r="E1140" s="150" t="s">
        <v>1</v>
      </c>
      <c r="F1140" s="151" t="s">
        <v>1873</v>
      </c>
      <c r="H1140" s="152">
        <v>6.4</v>
      </c>
      <c r="I1140" s="153"/>
      <c r="L1140" s="148"/>
      <c r="M1140" s="154"/>
      <c r="T1140" s="155"/>
      <c r="AT1140" s="150" t="s">
        <v>266</v>
      </c>
      <c r="AU1140" s="150" t="s">
        <v>85</v>
      </c>
      <c r="AV1140" s="12" t="s">
        <v>85</v>
      </c>
      <c r="AW1140" s="12" t="s">
        <v>33</v>
      </c>
      <c r="AX1140" s="12" t="s">
        <v>77</v>
      </c>
      <c r="AY1140" s="150" t="s">
        <v>258</v>
      </c>
    </row>
    <row r="1141" spans="2:51" s="13" customFormat="1">
      <c r="B1141" s="156"/>
      <c r="D1141" s="149" t="s">
        <v>266</v>
      </c>
      <c r="E1141" s="157" t="s">
        <v>1</v>
      </c>
      <c r="F1141" s="158" t="s">
        <v>588</v>
      </c>
      <c r="H1141" s="159">
        <v>63.23</v>
      </c>
      <c r="I1141" s="160"/>
      <c r="L1141" s="156"/>
      <c r="M1141" s="161"/>
      <c r="T1141" s="162"/>
      <c r="AT1141" s="157" t="s">
        <v>266</v>
      </c>
      <c r="AU1141" s="157" t="s">
        <v>85</v>
      </c>
      <c r="AV1141" s="13" t="s">
        <v>88</v>
      </c>
      <c r="AW1141" s="13" t="s">
        <v>33</v>
      </c>
      <c r="AX1141" s="13" t="s">
        <v>77</v>
      </c>
      <c r="AY1141" s="157" t="s">
        <v>258</v>
      </c>
    </row>
    <row r="1142" spans="2:51" s="12" customFormat="1">
      <c r="B1142" s="148"/>
      <c r="D1142" s="149" t="s">
        <v>266</v>
      </c>
      <c r="E1142" s="150" t="s">
        <v>1</v>
      </c>
      <c r="F1142" s="151" t="s">
        <v>1874</v>
      </c>
      <c r="H1142" s="152">
        <v>5.2</v>
      </c>
      <c r="I1142" s="153"/>
      <c r="L1142" s="148"/>
      <c r="M1142" s="154"/>
      <c r="T1142" s="155"/>
      <c r="AT1142" s="150" t="s">
        <v>266</v>
      </c>
      <c r="AU1142" s="150" t="s">
        <v>85</v>
      </c>
      <c r="AV1142" s="12" t="s">
        <v>85</v>
      </c>
      <c r="AW1142" s="12" t="s">
        <v>33</v>
      </c>
      <c r="AX1142" s="12" t="s">
        <v>77</v>
      </c>
      <c r="AY1142" s="150" t="s">
        <v>258</v>
      </c>
    </row>
    <row r="1143" spans="2:51" s="12" customFormat="1">
      <c r="B1143" s="148"/>
      <c r="D1143" s="149" t="s">
        <v>266</v>
      </c>
      <c r="E1143" s="150" t="s">
        <v>1</v>
      </c>
      <c r="F1143" s="151" t="s">
        <v>1875</v>
      </c>
      <c r="H1143" s="152">
        <v>9.6</v>
      </c>
      <c r="I1143" s="153"/>
      <c r="L1143" s="148"/>
      <c r="M1143" s="154"/>
      <c r="T1143" s="155"/>
      <c r="AT1143" s="150" t="s">
        <v>266</v>
      </c>
      <c r="AU1143" s="150" t="s">
        <v>85</v>
      </c>
      <c r="AV1143" s="12" t="s">
        <v>85</v>
      </c>
      <c r="AW1143" s="12" t="s">
        <v>33</v>
      </c>
      <c r="AX1143" s="12" t="s">
        <v>77</v>
      </c>
      <c r="AY1143" s="150" t="s">
        <v>258</v>
      </c>
    </row>
    <row r="1144" spans="2:51" s="12" customFormat="1">
      <c r="B1144" s="148"/>
      <c r="D1144" s="149" t="s">
        <v>266</v>
      </c>
      <c r="E1144" s="150" t="s">
        <v>1</v>
      </c>
      <c r="F1144" s="151" t="s">
        <v>1876</v>
      </c>
      <c r="H1144" s="152">
        <v>2.52</v>
      </c>
      <c r="I1144" s="153"/>
      <c r="L1144" s="148"/>
      <c r="M1144" s="154"/>
      <c r="T1144" s="155"/>
      <c r="AT1144" s="150" t="s">
        <v>266</v>
      </c>
      <c r="AU1144" s="150" t="s">
        <v>85</v>
      </c>
      <c r="AV1144" s="12" t="s">
        <v>85</v>
      </c>
      <c r="AW1144" s="12" t="s">
        <v>33</v>
      </c>
      <c r="AX1144" s="12" t="s">
        <v>77</v>
      </c>
      <c r="AY1144" s="150" t="s">
        <v>258</v>
      </c>
    </row>
    <row r="1145" spans="2:51" s="12" customFormat="1">
      <c r="B1145" s="148"/>
      <c r="D1145" s="149" t="s">
        <v>266</v>
      </c>
      <c r="E1145" s="150" t="s">
        <v>1</v>
      </c>
      <c r="F1145" s="151" t="s">
        <v>1877</v>
      </c>
      <c r="H1145" s="152">
        <v>0.64</v>
      </c>
      <c r="I1145" s="153"/>
      <c r="L1145" s="148"/>
      <c r="M1145" s="154"/>
      <c r="T1145" s="155"/>
      <c r="AT1145" s="150" t="s">
        <v>266</v>
      </c>
      <c r="AU1145" s="150" t="s">
        <v>85</v>
      </c>
      <c r="AV1145" s="12" t="s">
        <v>85</v>
      </c>
      <c r="AW1145" s="12" t="s">
        <v>33</v>
      </c>
      <c r="AX1145" s="12" t="s">
        <v>77</v>
      </c>
      <c r="AY1145" s="150" t="s">
        <v>258</v>
      </c>
    </row>
    <row r="1146" spans="2:51" s="12" customFormat="1">
      <c r="B1146" s="148"/>
      <c r="D1146" s="149" t="s">
        <v>266</v>
      </c>
      <c r="E1146" s="150" t="s">
        <v>1</v>
      </c>
      <c r="F1146" s="151" t="s">
        <v>1878</v>
      </c>
      <c r="H1146" s="152">
        <v>1.2</v>
      </c>
      <c r="I1146" s="153"/>
      <c r="L1146" s="148"/>
      <c r="M1146" s="154"/>
      <c r="T1146" s="155"/>
      <c r="AT1146" s="150" t="s">
        <v>266</v>
      </c>
      <c r="AU1146" s="150" t="s">
        <v>85</v>
      </c>
      <c r="AV1146" s="12" t="s">
        <v>85</v>
      </c>
      <c r="AW1146" s="12" t="s">
        <v>33</v>
      </c>
      <c r="AX1146" s="12" t="s">
        <v>77</v>
      </c>
      <c r="AY1146" s="150" t="s">
        <v>258</v>
      </c>
    </row>
    <row r="1147" spans="2:51" s="13" customFormat="1">
      <c r="B1147" s="156"/>
      <c r="D1147" s="149" t="s">
        <v>266</v>
      </c>
      <c r="E1147" s="157" t="s">
        <v>1</v>
      </c>
      <c r="F1147" s="158" t="s">
        <v>664</v>
      </c>
      <c r="H1147" s="159">
        <v>19.16</v>
      </c>
      <c r="I1147" s="160"/>
      <c r="L1147" s="156"/>
      <c r="M1147" s="161"/>
      <c r="T1147" s="162"/>
      <c r="AT1147" s="157" t="s">
        <v>266</v>
      </c>
      <c r="AU1147" s="157" t="s">
        <v>85</v>
      </c>
      <c r="AV1147" s="13" t="s">
        <v>88</v>
      </c>
      <c r="AW1147" s="13" t="s">
        <v>33</v>
      </c>
      <c r="AX1147" s="13" t="s">
        <v>77</v>
      </c>
      <c r="AY1147" s="157" t="s">
        <v>258</v>
      </c>
    </row>
    <row r="1148" spans="2:51" s="12" customFormat="1">
      <c r="B1148" s="148"/>
      <c r="D1148" s="149" t="s">
        <v>266</v>
      </c>
      <c r="E1148" s="150" t="s">
        <v>1</v>
      </c>
      <c r="F1148" s="151" t="s">
        <v>1864</v>
      </c>
      <c r="H1148" s="152">
        <v>15.6</v>
      </c>
      <c r="I1148" s="153"/>
      <c r="L1148" s="148"/>
      <c r="M1148" s="154"/>
      <c r="T1148" s="155"/>
      <c r="AT1148" s="150" t="s">
        <v>266</v>
      </c>
      <c r="AU1148" s="150" t="s">
        <v>85</v>
      </c>
      <c r="AV1148" s="12" t="s">
        <v>85</v>
      </c>
      <c r="AW1148" s="12" t="s">
        <v>33</v>
      </c>
      <c r="AX1148" s="12" t="s">
        <v>77</v>
      </c>
      <c r="AY1148" s="150" t="s">
        <v>258</v>
      </c>
    </row>
    <row r="1149" spans="2:51" s="12" customFormat="1">
      <c r="B1149" s="148"/>
      <c r="D1149" s="149" t="s">
        <v>266</v>
      </c>
      <c r="E1149" s="150" t="s">
        <v>1</v>
      </c>
      <c r="F1149" s="151" t="s">
        <v>1879</v>
      </c>
      <c r="H1149" s="152">
        <v>3.9140000000000001</v>
      </c>
      <c r="I1149" s="153"/>
      <c r="L1149" s="148"/>
      <c r="M1149" s="154"/>
      <c r="T1149" s="155"/>
      <c r="AT1149" s="150" t="s">
        <v>266</v>
      </c>
      <c r="AU1149" s="150" t="s">
        <v>85</v>
      </c>
      <c r="AV1149" s="12" t="s">
        <v>85</v>
      </c>
      <c r="AW1149" s="12" t="s">
        <v>33</v>
      </c>
      <c r="AX1149" s="12" t="s">
        <v>77</v>
      </c>
      <c r="AY1149" s="150" t="s">
        <v>258</v>
      </c>
    </row>
    <row r="1150" spans="2:51" s="12" customFormat="1">
      <c r="B1150" s="148"/>
      <c r="D1150" s="149" t="s">
        <v>266</v>
      </c>
      <c r="E1150" s="150" t="s">
        <v>1</v>
      </c>
      <c r="F1150" s="151" t="s">
        <v>1880</v>
      </c>
      <c r="H1150" s="152">
        <v>5.98</v>
      </c>
      <c r="I1150" s="153"/>
      <c r="L1150" s="148"/>
      <c r="M1150" s="154"/>
      <c r="T1150" s="155"/>
      <c r="AT1150" s="150" t="s">
        <v>266</v>
      </c>
      <c r="AU1150" s="150" t="s">
        <v>85</v>
      </c>
      <c r="AV1150" s="12" t="s">
        <v>85</v>
      </c>
      <c r="AW1150" s="12" t="s">
        <v>33</v>
      </c>
      <c r="AX1150" s="12" t="s">
        <v>77</v>
      </c>
      <c r="AY1150" s="150" t="s">
        <v>258</v>
      </c>
    </row>
    <row r="1151" spans="2:51" s="12" customFormat="1">
      <c r="B1151" s="148"/>
      <c r="D1151" s="149" t="s">
        <v>266</v>
      </c>
      <c r="E1151" s="150" t="s">
        <v>1</v>
      </c>
      <c r="F1151" s="151" t="s">
        <v>1881</v>
      </c>
      <c r="H1151" s="152">
        <v>13.6</v>
      </c>
      <c r="I1151" s="153"/>
      <c r="L1151" s="148"/>
      <c r="M1151" s="154"/>
      <c r="T1151" s="155"/>
      <c r="AT1151" s="150" t="s">
        <v>266</v>
      </c>
      <c r="AU1151" s="150" t="s">
        <v>85</v>
      </c>
      <c r="AV1151" s="12" t="s">
        <v>85</v>
      </c>
      <c r="AW1151" s="12" t="s">
        <v>33</v>
      </c>
      <c r="AX1151" s="12" t="s">
        <v>77</v>
      </c>
      <c r="AY1151" s="150" t="s">
        <v>258</v>
      </c>
    </row>
    <row r="1152" spans="2:51" s="12" customFormat="1">
      <c r="B1152" s="148"/>
      <c r="D1152" s="149" t="s">
        <v>266</v>
      </c>
      <c r="E1152" s="150" t="s">
        <v>1</v>
      </c>
      <c r="F1152" s="151" t="s">
        <v>1882</v>
      </c>
      <c r="H1152" s="152">
        <v>14.56</v>
      </c>
      <c r="I1152" s="153"/>
      <c r="L1152" s="148"/>
      <c r="M1152" s="154"/>
      <c r="T1152" s="155"/>
      <c r="AT1152" s="150" t="s">
        <v>266</v>
      </c>
      <c r="AU1152" s="150" t="s">
        <v>85</v>
      </c>
      <c r="AV1152" s="12" t="s">
        <v>85</v>
      </c>
      <c r="AW1152" s="12" t="s">
        <v>33</v>
      </c>
      <c r="AX1152" s="12" t="s">
        <v>77</v>
      </c>
      <c r="AY1152" s="150" t="s">
        <v>258</v>
      </c>
    </row>
    <row r="1153" spans="2:65" s="12" customFormat="1">
      <c r="B1153" s="148"/>
      <c r="D1153" s="149" t="s">
        <v>266</v>
      </c>
      <c r="E1153" s="150" t="s">
        <v>1</v>
      </c>
      <c r="F1153" s="151" t="s">
        <v>1883</v>
      </c>
      <c r="H1153" s="152">
        <v>21.6</v>
      </c>
      <c r="I1153" s="153"/>
      <c r="L1153" s="148"/>
      <c r="M1153" s="154"/>
      <c r="T1153" s="155"/>
      <c r="AT1153" s="150" t="s">
        <v>266</v>
      </c>
      <c r="AU1153" s="150" t="s">
        <v>85</v>
      </c>
      <c r="AV1153" s="12" t="s">
        <v>85</v>
      </c>
      <c r="AW1153" s="12" t="s">
        <v>33</v>
      </c>
      <c r="AX1153" s="12" t="s">
        <v>77</v>
      </c>
      <c r="AY1153" s="150" t="s">
        <v>258</v>
      </c>
    </row>
    <row r="1154" spans="2:65" s="12" customFormat="1">
      <c r="B1154" s="148"/>
      <c r="D1154" s="149" t="s">
        <v>266</v>
      </c>
      <c r="E1154" s="150" t="s">
        <v>1</v>
      </c>
      <c r="F1154" s="151" t="s">
        <v>1884</v>
      </c>
      <c r="H1154" s="152">
        <v>18.899999999999999</v>
      </c>
      <c r="I1154" s="153"/>
      <c r="L1154" s="148"/>
      <c r="M1154" s="154"/>
      <c r="T1154" s="155"/>
      <c r="AT1154" s="150" t="s">
        <v>266</v>
      </c>
      <c r="AU1154" s="150" t="s">
        <v>85</v>
      </c>
      <c r="AV1154" s="12" t="s">
        <v>85</v>
      </c>
      <c r="AW1154" s="12" t="s">
        <v>33</v>
      </c>
      <c r="AX1154" s="12" t="s">
        <v>77</v>
      </c>
      <c r="AY1154" s="150" t="s">
        <v>258</v>
      </c>
    </row>
    <row r="1155" spans="2:65" s="13" customFormat="1">
      <c r="B1155" s="156"/>
      <c r="D1155" s="149" t="s">
        <v>266</v>
      </c>
      <c r="E1155" s="157" t="s">
        <v>1</v>
      </c>
      <c r="F1155" s="158" t="s">
        <v>671</v>
      </c>
      <c r="H1155" s="159">
        <v>94.153999999999996</v>
      </c>
      <c r="I1155" s="160"/>
      <c r="L1155" s="156"/>
      <c r="M1155" s="161"/>
      <c r="T1155" s="162"/>
      <c r="AT1155" s="157" t="s">
        <v>266</v>
      </c>
      <c r="AU1155" s="157" t="s">
        <v>85</v>
      </c>
      <c r="AV1155" s="13" t="s">
        <v>88</v>
      </c>
      <c r="AW1155" s="13" t="s">
        <v>33</v>
      </c>
      <c r="AX1155" s="13" t="s">
        <v>77</v>
      </c>
      <c r="AY1155" s="157" t="s">
        <v>258</v>
      </c>
    </row>
    <row r="1156" spans="2:65" s="14" customFormat="1">
      <c r="B1156" s="163"/>
      <c r="D1156" s="149" t="s">
        <v>266</v>
      </c>
      <c r="E1156" s="164" t="s">
        <v>192</v>
      </c>
      <c r="F1156" s="165" t="s">
        <v>1885</v>
      </c>
      <c r="H1156" s="166">
        <v>176.54400000000001</v>
      </c>
      <c r="I1156" s="167"/>
      <c r="L1156" s="163"/>
      <c r="M1156" s="168"/>
      <c r="T1156" s="169"/>
      <c r="AT1156" s="164" t="s">
        <v>266</v>
      </c>
      <c r="AU1156" s="164" t="s">
        <v>85</v>
      </c>
      <c r="AV1156" s="14" t="s">
        <v>91</v>
      </c>
      <c r="AW1156" s="14" t="s">
        <v>33</v>
      </c>
      <c r="AX1156" s="14" t="s">
        <v>8</v>
      </c>
      <c r="AY1156" s="164" t="s">
        <v>258</v>
      </c>
    </row>
    <row r="1157" spans="2:65" s="1" customFormat="1" ht="24.2" customHeight="1">
      <c r="B1157" s="134"/>
      <c r="C1157" s="135" t="s">
        <v>1886</v>
      </c>
      <c r="D1157" s="135" t="s">
        <v>260</v>
      </c>
      <c r="E1157" s="136" t="s">
        <v>1887</v>
      </c>
      <c r="F1157" s="137" t="s">
        <v>1888</v>
      </c>
      <c r="G1157" s="138" t="s">
        <v>343</v>
      </c>
      <c r="H1157" s="139">
        <v>176.54400000000001</v>
      </c>
      <c r="I1157" s="140"/>
      <c r="J1157" s="141">
        <f>ROUND(I1157*H1157,0)</f>
        <v>0</v>
      </c>
      <c r="K1157" s="137" t="s">
        <v>264</v>
      </c>
      <c r="L1157" s="32"/>
      <c r="M1157" s="142" t="s">
        <v>1</v>
      </c>
      <c r="N1157" s="143" t="s">
        <v>42</v>
      </c>
      <c r="P1157" s="144">
        <f>O1157*H1157</f>
        <v>0</v>
      </c>
      <c r="Q1157" s="144">
        <v>1.6875000000000001E-4</v>
      </c>
      <c r="R1157" s="144">
        <f>Q1157*H1157</f>
        <v>2.9791800000000004E-2</v>
      </c>
      <c r="S1157" s="144">
        <v>0</v>
      </c>
      <c r="T1157" s="145">
        <f>S1157*H1157</f>
        <v>0</v>
      </c>
      <c r="AR1157" s="146" t="s">
        <v>340</v>
      </c>
      <c r="AT1157" s="146" t="s">
        <v>260</v>
      </c>
      <c r="AU1157" s="146" t="s">
        <v>85</v>
      </c>
      <c r="AY1157" s="17" t="s">
        <v>258</v>
      </c>
      <c r="BE1157" s="147">
        <f>IF(N1157="základní",J1157,0)</f>
        <v>0</v>
      </c>
      <c r="BF1157" s="147">
        <f>IF(N1157="snížená",J1157,0)</f>
        <v>0</v>
      </c>
      <c r="BG1157" s="147">
        <f>IF(N1157="zákl. přenesená",J1157,0)</f>
        <v>0</v>
      </c>
      <c r="BH1157" s="147">
        <f>IF(N1157="sníž. přenesená",J1157,0)</f>
        <v>0</v>
      </c>
      <c r="BI1157" s="147">
        <f>IF(N1157="nulová",J1157,0)</f>
        <v>0</v>
      </c>
      <c r="BJ1157" s="17" t="s">
        <v>8</v>
      </c>
      <c r="BK1157" s="147">
        <f>ROUND(I1157*H1157,0)</f>
        <v>0</v>
      </c>
      <c r="BL1157" s="17" t="s">
        <v>340</v>
      </c>
      <c r="BM1157" s="146" t="s">
        <v>1889</v>
      </c>
    </row>
    <row r="1158" spans="2:65" s="1" customFormat="1" ht="24.2" customHeight="1">
      <c r="B1158" s="134"/>
      <c r="C1158" s="135" t="s">
        <v>1890</v>
      </c>
      <c r="D1158" s="135" t="s">
        <v>260</v>
      </c>
      <c r="E1158" s="136" t="s">
        <v>1891</v>
      </c>
      <c r="F1158" s="137" t="s">
        <v>1892</v>
      </c>
      <c r="G1158" s="138" t="s">
        <v>343</v>
      </c>
      <c r="H1158" s="139">
        <v>176.54400000000001</v>
      </c>
      <c r="I1158" s="140"/>
      <c r="J1158" s="141">
        <f>ROUND(I1158*H1158,0)</f>
        <v>0</v>
      </c>
      <c r="K1158" s="137" t="s">
        <v>264</v>
      </c>
      <c r="L1158" s="32"/>
      <c r="M1158" s="142" t="s">
        <v>1</v>
      </c>
      <c r="N1158" s="143" t="s">
        <v>42</v>
      </c>
      <c r="P1158" s="144">
        <f>O1158*H1158</f>
        <v>0</v>
      </c>
      <c r="Q1158" s="144">
        <v>1.2766000000000001E-4</v>
      </c>
      <c r="R1158" s="144">
        <f>Q1158*H1158</f>
        <v>2.2537607040000004E-2</v>
      </c>
      <c r="S1158" s="144">
        <v>0</v>
      </c>
      <c r="T1158" s="145">
        <f>S1158*H1158</f>
        <v>0</v>
      </c>
      <c r="AR1158" s="146" t="s">
        <v>340</v>
      </c>
      <c r="AT1158" s="146" t="s">
        <v>260</v>
      </c>
      <c r="AU1158" s="146" t="s">
        <v>85</v>
      </c>
      <c r="AY1158" s="17" t="s">
        <v>258</v>
      </c>
      <c r="BE1158" s="147">
        <f>IF(N1158="základní",J1158,0)</f>
        <v>0</v>
      </c>
      <c r="BF1158" s="147">
        <f>IF(N1158="snížená",J1158,0)</f>
        <v>0</v>
      </c>
      <c r="BG1158" s="147">
        <f>IF(N1158="zákl. přenesená",J1158,0)</f>
        <v>0</v>
      </c>
      <c r="BH1158" s="147">
        <f>IF(N1158="sníž. přenesená",J1158,0)</f>
        <v>0</v>
      </c>
      <c r="BI1158" s="147">
        <f>IF(N1158="nulová",J1158,0)</f>
        <v>0</v>
      </c>
      <c r="BJ1158" s="17" t="s">
        <v>8</v>
      </c>
      <c r="BK1158" s="147">
        <f>ROUND(I1158*H1158,0)</f>
        <v>0</v>
      </c>
      <c r="BL1158" s="17" t="s">
        <v>340</v>
      </c>
      <c r="BM1158" s="146" t="s">
        <v>1893</v>
      </c>
    </row>
    <row r="1159" spans="2:65" s="12" customFormat="1">
      <c r="B1159" s="148"/>
      <c r="D1159" s="149" t="s">
        <v>266</v>
      </c>
      <c r="E1159" s="150" t="s">
        <v>1</v>
      </c>
      <c r="F1159" s="151" t="s">
        <v>192</v>
      </c>
      <c r="H1159" s="152">
        <v>176.54400000000001</v>
      </c>
      <c r="I1159" s="153"/>
      <c r="L1159" s="148"/>
      <c r="M1159" s="154"/>
      <c r="T1159" s="155"/>
      <c r="AT1159" s="150" t="s">
        <v>266</v>
      </c>
      <c r="AU1159" s="150" t="s">
        <v>85</v>
      </c>
      <c r="AV1159" s="12" t="s">
        <v>85</v>
      </c>
      <c r="AW1159" s="12" t="s">
        <v>33</v>
      </c>
      <c r="AX1159" s="12" t="s">
        <v>8</v>
      </c>
      <c r="AY1159" s="150" t="s">
        <v>258</v>
      </c>
    </row>
    <row r="1160" spans="2:65" s="1" customFormat="1" ht="24.2" customHeight="1">
      <c r="B1160" s="134"/>
      <c r="C1160" s="135" t="s">
        <v>1894</v>
      </c>
      <c r="D1160" s="135" t="s">
        <v>260</v>
      </c>
      <c r="E1160" s="136" t="s">
        <v>1895</v>
      </c>
      <c r="F1160" s="137" t="s">
        <v>1896</v>
      </c>
      <c r="G1160" s="138" t="s">
        <v>343</v>
      </c>
      <c r="H1160" s="139">
        <v>176.54400000000001</v>
      </c>
      <c r="I1160" s="140"/>
      <c r="J1160" s="141">
        <f>ROUND(I1160*H1160,0)</f>
        <v>0</v>
      </c>
      <c r="K1160" s="137" t="s">
        <v>264</v>
      </c>
      <c r="L1160" s="32"/>
      <c r="M1160" s="142" t="s">
        <v>1</v>
      </c>
      <c r="N1160" s="143" t="s">
        <v>42</v>
      </c>
      <c r="P1160" s="144">
        <f>O1160*H1160</f>
        <v>0</v>
      </c>
      <c r="Q1160" s="144">
        <v>1.2305000000000001E-4</v>
      </c>
      <c r="R1160" s="144">
        <f>Q1160*H1160</f>
        <v>2.1723739200000002E-2</v>
      </c>
      <c r="S1160" s="144">
        <v>0</v>
      </c>
      <c r="T1160" s="145">
        <f>S1160*H1160</f>
        <v>0</v>
      </c>
      <c r="AR1160" s="146" t="s">
        <v>340</v>
      </c>
      <c r="AT1160" s="146" t="s">
        <v>260</v>
      </c>
      <c r="AU1160" s="146" t="s">
        <v>85</v>
      </c>
      <c r="AY1160" s="17" t="s">
        <v>258</v>
      </c>
      <c r="BE1160" s="147">
        <f>IF(N1160="základní",J1160,0)</f>
        <v>0</v>
      </c>
      <c r="BF1160" s="147">
        <f>IF(N1160="snížená",J1160,0)</f>
        <v>0</v>
      </c>
      <c r="BG1160" s="147">
        <f>IF(N1160="zákl. přenesená",J1160,0)</f>
        <v>0</v>
      </c>
      <c r="BH1160" s="147">
        <f>IF(N1160="sníž. přenesená",J1160,0)</f>
        <v>0</v>
      </c>
      <c r="BI1160" s="147">
        <f>IF(N1160="nulová",J1160,0)</f>
        <v>0</v>
      </c>
      <c r="BJ1160" s="17" t="s">
        <v>8</v>
      </c>
      <c r="BK1160" s="147">
        <f>ROUND(I1160*H1160,0)</f>
        <v>0</v>
      </c>
      <c r="BL1160" s="17" t="s">
        <v>340</v>
      </c>
      <c r="BM1160" s="146" t="s">
        <v>1897</v>
      </c>
    </row>
    <row r="1161" spans="2:65" s="12" customFormat="1">
      <c r="B1161" s="148"/>
      <c r="D1161" s="149" t="s">
        <v>266</v>
      </c>
      <c r="E1161" s="150" t="s">
        <v>1</v>
      </c>
      <c r="F1161" s="151" t="s">
        <v>192</v>
      </c>
      <c r="H1161" s="152">
        <v>176.54400000000001</v>
      </c>
      <c r="I1161" s="153"/>
      <c r="L1161" s="148"/>
      <c r="M1161" s="154"/>
      <c r="T1161" s="155"/>
      <c r="AT1161" s="150" t="s">
        <v>266</v>
      </c>
      <c r="AU1161" s="150" t="s">
        <v>85</v>
      </c>
      <c r="AV1161" s="12" t="s">
        <v>85</v>
      </c>
      <c r="AW1161" s="12" t="s">
        <v>33</v>
      </c>
      <c r="AX1161" s="12" t="s">
        <v>8</v>
      </c>
      <c r="AY1161" s="150" t="s">
        <v>258</v>
      </c>
    </row>
    <row r="1162" spans="2:65" s="1" customFormat="1" ht="24.2" customHeight="1">
      <c r="B1162" s="134"/>
      <c r="C1162" s="135" t="s">
        <v>1898</v>
      </c>
      <c r="D1162" s="135" t="s">
        <v>260</v>
      </c>
      <c r="E1162" s="136" t="s">
        <v>1899</v>
      </c>
      <c r="F1162" s="137" t="s">
        <v>1900</v>
      </c>
      <c r="G1162" s="138" t="s">
        <v>343</v>
      </c>
      <c r="H1162" s="139">
        <v>176.54400000000001</v>
      </c>
      <c r="I1162" s="140"/>
      <c r="J1162" s="141">
        <f>ROUND(I1162*H1162,0)</f>
        <v>0</v>
      </c>
      <c r="K1162" s="137" t="s">
        <v>264</v>
      </c>
      <c r="L1162" s="32"/>
      <c r="M1162" s="142" t="s">
        <v>1</v>
      </c>
      <c r="N1162" s="143" t="s">
        <v>42</v>
      </c>
      <c r="P1162" s="144">
        <f>O1162*H1162</f>
        <v>0</v>
      </c>
      <c r="Q1162" s="144">
        <v>3.2283399999999998E-4</v>
      </c>
      <c r="R1162" s="144">
        <f>Q1162*H1162</f>
        <v>5.6994405695999999E-2</v>
      </c>
      <c r="S1162" s="144">
        <v>0</v>
      </c>
      <c r="T1162" s="145">
        <f>S1162*H1162</f>
        <v>0</v>
      </c>
      <c r="AR1162" s="146" t="s">
        <v>340</v>
      </c>
      <c r="AT1162" s="146" t="s">
        <v>260</v>
      </c>
      <c r="AU1162" s="146" t="s">
        <v>85</v>
      </c>
      <c r="AY1162" s="17" t="s">
        <v>258</v>
      </c>
      <c r="BE1162" s="147">
        <f>IF(N1162="základní",J1162,0)</f>
        <v>0</v>
      </c>
      <c r="BF1162" s="147">
        <f>IF(N1162="snížená",J1162,0)</f>
        <v>0</v>
      </c>
      <c r="BG1162" s="147">
        <f>IF(N1162="zákl. přenesená",J1162,0)</f>
        <v>0</v>
      </c>
      <c r="BH1162" s="147">
        <f>IF(N1162="sníž. přenesená",J1162,0)</f>
        <v>0</v>
      </c>
      <c r="BI1162" s="147">
        <f>IF(N1162="nulová",J1162,0)</f>
        <v>0</v>
      </c>
      <c r="BJ1162" s="17" t="s">
        <v>8</v>
      </c>
      <c r="BK1162" s="147">
        <f>ROUND(I1162*H1162,0)</f>
        <v>0</v>
      </c>
      <c r="BL1162" s="17" t="s">
        <v>340</v>
      </c>
      <c r="BM1162" s="146" t="s">
        <v>1901</v>
      </c>
    </row>
    <row r="1163" spans="2:65" s="12" customFormat="1">
      <c r="B1163" s="148"/>
      <c r="D1163" s="149" t="s">
        <v>266</v>
      </c>
      <c r="E1163" s="150" t="s">
        <v>1</v>
      </c>
      <c r="F1163" s="151" t="s">
        <v>192</v>
      </c>
      <c r="H1163" s="152">
        <v>176.54400000000001</v>
      </c>
      <c r="I1163" s="153"/>
      <c r="L1163" s="148"/>
      <c r="M1163" s="154"/>
      <c r="T1163" s="155"/>
      <c r="AT1163" s="150" t="s">
        <v>266</v>
      </c>
      <c r="AU1163" s="150" t="s">
        <v>85</v>
      </c>
      <c r="AV1163" s="12" t="s">
        <v>85</v>
      </c>
      <c r="AW1163" s="12" t="s">
        <v>33</v>
      </c>
      <c r="AX1163" s="12" t="s">
        <v>8</v>
      </c>
      <c r="AY1163" s="150" t="s">
        <v>258</v>
      </c>
    </row>
    <row r="1164" spans="2:65" s="1" customFormat="1" ht="21.75" customHeight="1">
      <c r="B1164" s="134"/>
      <c r="C1164" s="135" t="s">
        <v>1902</v>
      </c>
      <c r="D1164" s="135" t="s">
        <v>260</v>
      </c>
      <c r="E1164" s="136" t="s">
        <v>1903</v>
      </c>
      <c r="F1164" s="137" t="s">
        <v>1904</v>
      </c>
      <c r="G1164" s="138" t="s">
        <v>343</v>
      </c>
      <c r="H1164" s="139">
        <v>193.22900000000001</v>
      </c>
      <c r="I1164" s="140"/>
      <c r="J1164" s="141">
        <f>ROUND(I1164*H1164,0)</f>
        <v>0</v>
      </c>
      <c r="K1164" s="137" t="s">
        <v>264</v>
      </c>
      <c r="L1164" s="32"/>
      <c r="M1164" s="142" t="s">
        <v>1</v>
      </c>
      <c r="N1164" s="143" t="s">
        <v>42</v>
      </c>
      <c r="P1164" s="144">
        <f>O1164*H1164</f>
        <v>0</v>
      </c>
      <c r="Q1164" s="144">
        <v>2.4232000000000001E-5</v>
      </c>
      <c r="R1164" s="144">
        <f>Q1164*H1164</f>
        <v>4.6823251280000006E-3</v>
      </c>
      <c r="S1164" s="144">
        <v>0</v>
      </c>
      <c r="T1164" s="145">
        <f>S1164*H1164</f>
        <v>0</v>
      </c>
      <c r="AR1164" s="146" t="s">
        <v>340</v>
      </c>
      <c r="AT1164" s="146" t="s">
        <v>260</v>
      </c>
      <c r="AU1164" s="146" t="s">
        <v>85</v>
      </c>
      <c r="AY1164" s="17" t="s">
        <v>258</v>
      </c>
      <c r="BE1164" s="147">
        <f>IF(N1164="základní",J1164,0)</f>
        <v>0</v>
      </c>
      <c r="BF1164" s="147">
        <f>IF(N1164="snížená",J1164,0)</f>
        <v>0</v>
      </c>
      <c r="BG1164" s="147">
        <f>IF(N1164="zákl. přenesená",J1164,0)</f>
        <v>0</v>
      </c>
      <c r="BH1164" s="147">
        <f>IF(N1164="sníž. přenesená",J1164,0)</f>
        <v>0</v>
      </c>
      <c r="BI1164" s="147">
        <f>IF(N1164="nulová",J1164,0)</f>
        <v>0</v>
      </c>
      <c r="BJ1164" s="17" t="s">
        <v>8</v>
      </c>
      <c r="BK1164" s="147">
        <f>ROUND(I1164*H1164,0)</f>
        <v>0</v>
      </c>
      <c r="BL1164" s="17" t="s">
        <v>340</v>
      </c>
      <c r="BM1164" s="146" t="s">
        <v>1905</v>
      </c>
    </row>
    <row r="1165" spans="2:65" s="12" customFormat="1">
      <c r="B1165" s="148"/>
      <c r="D1165" s="149" t="s">
        <v>266</v>
      </c>
      <c r="E1165" s="150" t="s">
        <v>1</v>
      </c>
      <c r="F1165" s="151" t="s">
        <v>1906</v>
      </c>
      <c r="H1165" s="152">
        <v>31.71</v>
      </c>
      <c r="I1165" s="153"/>
      <c r="L1165" s="148"/>
      <c r="M1165" s="154"/>
      <c r="T1165" s="155"/>
      <c r="AT1165" s="150" t="s">
        <v>266</v>
      </c>
      <c r="AU1165" s="150" t="s">
        <v>85</v>
      </c>
      <c r="AV1165" s="12" t="s">
        <v>85</v>
      </c>
      <c r="AW1165" s="12" t="s">
        <v>33</v>
      </c>
      <c r="AX1165" s="12" t="s">
        <v>77</v>
      </c>
      <c r="AY1165" s="150" t="s">
        <v>258</v>
      </c>
    </row>
    <row r="1166" spans="2:65" s="12" customFormat="1">
      <c r="B1166" s="148"/>
      <c r="D1166" s="149" t="s">
        <v>266</v>
      </c>
      <c r="E1166" s="150" t="s">
        <v>1</v>
      </c>
      <c r="F1166" s="151" t="s">
        <v>1907</v>
      </c>
      <c r="H1166" s="152">
        <v>21.14</v>
      </c>
      <c r="I1166" s="153"/>
      <c r="L1166" s="148"/>
      <c r="M1166" s="154"/>
      <c r="T1166" s="155"/>
      <c r="AT1166" s="150" t="s">
        <v>266</v>
      </c>
      <c r="AU1166" s="150" t="s">
        <v>85</v>
      </c>
      <c r="AV1166" s="12" t="s">
        <v>85</v>
      </c>
      <c r="AW1166" s="12" t="s">
        <v>33</v>
      </c>
      <c r="AX1166" s="12" t="s">
        <v>77</v>
      </c>
      <c r="AY1166" s="150" t="s">
        <v>258</v>
      </c>
    </row>
    <row r="1167" spans="2:65" s="13" customFormat="1">
      <c r="B1167" s="156"/>
      <c r="D1167" s="149" t="s">
        <v>266</v>
      </c>
      <c r="E1167" s="157" t="s">
        <v>1</v>
      </c>
      <c r="F1167" s="158" t="s">
        <v>1908</v>
      </c>
      <c r="H1167" s="159">
        <v>52.85</v>
      </c>
      <c r="I1167" s="160"/>
      <c r="L1167" s="156"/>
      <c r="M1167" s="161"/>
      <c r="T1167" s="162"/>
      <c r="AT1167" s="157" t="s">
        <v>266</v>
      </c>
      <c r="AU1167" s="157" t="s">
        <v>85</v>
      </c>
      <c r="AV1167" s="13" t="s">
        <v>88</v>
      </c>
      <c r="AW1167" s="13" t="s">
        <v>33</v>
      </c>
      <c r="AX1167" s="13" t="s">
        <v>77</v>
      </c>
      <c r="AY1167" s="157" t="s">
        <v>258</v>
      </c>
    </row>
    <row r="1168" spans="2:65" s="12" customFormat="1">
      <c r="B1168" s="148"/>
      <c r="D1168" s="149" t="s">
        <v>266</v>
      </c>
      <c r="E1168" s="150" t="s">
        <v>1</v>
      </c>
      <c r="F1168" s="151" t="s">
        <v>1909</v>
      </c>
      <c r="H1168" s="152">
        <v>33</v>
      </c>
      <c r="I1168" s="153"/>
      <c r="L1168" s="148"/>
      <c r="M1168" s="154"/>
      <c r="T1168" s="155"/>
      <c r="AT1168" s="150" t="s">
        <v>266</v>
      </c>
      <c r="AU1168" s="150" t="s">
        <v>85</v>
      </c>
      <c r="AV1168" s="12" t="s">
        <v>85</v>
      </c>
      <c r="AW1168" s="12" t="s">
        <v>33</v>
      </c>
      <c r="AX1168" s="12" t="s">
        <v>77</v>
      </c>
      <c r="AY1168" s="150" t="s">
        <v>258</v>
      </c>
    </row>
    <row r="1169" spans="2:65" s="12" customFormat="1">
      <c r="B1169" s="148"/>
      <c r="D1169" s="149" t="s">
        <v>266</v>
      </c>
      <c r="E1169" s="150" t="s">
        <v>1</v>
      </c>
      <c r="F1169" s="151" t="s">
        <v>1910</v>
      </c>
      <c r="H1169" s="152">
        <v>28.524999999999999</v>
      </c>
      <c r="I1169" s="153"/>
      <c r="L1169" s="148"/>
      <c r="M1169" s="154"/>
      <c r="T1169" s="155"/>
      <c r="AT1169" s="150" t="s">
        <v>266</v>
      </c>
      <c r="AU1169" s="150" t="s">
        <v>85</v>
      </c>
      <c r="AV1169" s="12" t="s">
        <v>85</v>
      </c>
      <c r="AW1169" s="12" t="s">
        <v>33</v>
      </c>
      <c r="AX1169" s="12" t="s">
        <v>77</v>
      </c>
      <c r="AY1169" s="150" t="s">
        <v>258</v>
      </c>
    </row>
    <row r="1170" spans="2:65" s="13" customFormat="1">
      <c r="B1170" s="156"/>
      <c r="D1170" s="149" t="s">
        <v>266</v>
      </c>
      <c r="E1170" s="157" t="s">
        <v>1</v>
      </c>
      <c r="F1170" s="158" t="s">
        <v>1911</v>
      </c>
      <c r="H1170" s="159">
        <v>61.524999999999999</v>
      </c>
      <c r="I1170" s="160"/>
      <c r="L1170" s="156"/>
      <c r="M1170" s="161"/>
      <c r="T1170" s="162"/>
      <c r="AT1170" s="157" t="s">
        <v>266</v>
      </c>
      <c r="AU1170" s="157" t="s">
        <v>85</v>
      </c>
      <c r="AV1170" s="13" t="s">
        <v>88</v>
      </c>
      <c r="AW1170" s="13" t="s">
        <v>33</v>
      </c>
      <c r="AX1170" s="13" t="s">
        <v>77</v>
      </c>
      <c r="AY1170" s="157" t="s">
        <v>258</v>
      </c>
    </row>
    <row r="1171" spans="2:65" s="12" customFormat="1">
      <c r="B1171" s="148"/>
      <c r="D1171" s="149" t="s">
        <v>266</v>
      </c>
      <c r="E1171" s="150" t="s">
        <v>1</v>
      </c>
      <c r="F1171" s="151" t="s">
        <v>1912</v>
      </c>
      <c r="H1171" s="152">
        <v>49.14</v>
      </c>
      <c r="I1171" s="153"/>
      <c r="L1171" s="148"/>
      <c r="M1171" s="154"/>
      <c r="T1171" s="155"/>
      <c r="AT1171" s="150" t="s">
        <v>266</v>
      </c>
      <c r="AU1171" s="150" t="s">
        <v>85</v>
      </c>
      <c r="AV1171" s="12" t="s">
        <v>85</v>
      </c>
      <c r="AW1171" s="12" t="s">
        <v>33</v>
      </c>
      <c r="AX1171" s="12" t="s">
        <v>77</v>
      </c>
      <c r="AY1171" s="150" t="s">
        <v>258</v>
      </c>
    </row>
    <row r="1172" spans="2:65" s="12" customFormat="1">
      <c r="B1172" s="148"/>
      <c r="D1172" s="149" t="s">
        <v>266</v>
      </c>
      <c r="E1172" s="150" t="s">
        <v>1</v>
      </c>
      <c r="F1172" s="151" t="s">
        <v>1913</v>
      </c>
      <c r="H1172" s="152">
        <v>5.4089999999999998</v>
      </c>
      <c r="I1172" s="153"/>
      <c r="L1172" s="148"/>
      <c r="M1172" s="154"/>
      <c r="T1172" s="155"/>
      <c r="AT1172" s="150" t="s">
        <v>266</v>
      </c>
      <c r="AU1172" s="150" t="s">
        <v>85</v>
      </c>
      <c r="AV1172" s="12" t="s">
        <v>85</v>
      </c>
      <c r="AW1172" s="12" t="s">
        <v>33</v>
      </c>
      <c r="AX1172" s="12" t="s">
        <v>77</v>
      </c>
      <c r="AY1172" s="150" t="s">
        <v>258</v>
      </c>
    </row>
    <row r="1173" spans="2:65" s="12" customFormat="1">
      <c r="B1173" s="148"/>
      <c r="D1173" s="149" t="s">
        <v>266</v>
      </c>
      <c r="E1173" s="150" t="s">
        <v>1</v>
      </c>
      <c r="F1173" s="151" t="s">
        <v>1914</v>
      </c>
      <c r="H1173" s="152">
        <v>24.305</v>
      </c>
      <c r="I1173" s="153"/>
      <c r="L1173" s="148"/>
      <c r="M1173" s="154"/>
      <c r="T1173" s="155"/>
      <c r="AT1173" s="150" t="s">
        <v>266</v>
      </c>
      <c r="AU1173" s="150" t="s">
        <v>85</v>
      </c>
      <c r="AV1173" s="12" t="s">
        <v>85</v>
      </c>
      <c r="AW1173" s="12" t="s">
        <v>33</v>
      </c>
      <c r="AX1173" s="12" t="s">
        <v>77</v>
      </c>
      <c r="AY1173" s="150" t="s">
        <v>258</v>
      </c>
    </row>
    <row r="1174" spans="2:65" s="13" customFormat="1">
      <c r="B1174" s="156"/>
      <c r="D1174" s="149" t="s">
        <v>266</v>
      </c>
      <c r="E1174" s="157" t="s">
        <v>1</v>
      </c>
      <c r="F1174" s="158" t="s">
        <v>1915</v>
      </c>
      <c r="H1174" s="159">
        <v>78.853999999999999</v>
      </c>
      <c r="I1174" s="160"/>
      <c r="L1174" s="156"/>
      <c r="M1174" s="161"/>
      <c r="T1174" s="162"/>
      <c r="AT1174" s="157" t="s">
        <v>266</v>
      </c>
      <c r="AU1174" s="157" t="s">
        <v>85</v>
      </c>
      <c r="AV1174" s="13" t="s">
        <v>88</v>
      </c>
      <c r="AW1174" s="13" t="s">
        <v>33</v>
      </c>
      <c r="AX1174" s="13" t="s">
        <v>77</v>
      </c>
      <c r="AY1174" s="157" t="s">
        <v>258</v>
      </c>
    </row>
    <row r="1175" spans="2:65" s="14" customFormat="1">
      <c r="B1175" s="163"/>
      <c r="D1175" s="149" t="s">
        <v>266</v>
      </c>
      <c r="E1175" s="164" t="s">
        <v>195</v>
      </c>
      <c r="F1175" s="165" t="s">
        <v>1916</v>
      </c>
      <c r="H1175" s="166">
        <v>193.22900000000001</v>
      </c>
      <c r="I1175" s="167"/>
      <c r="L1175" s="163"/>
      <c r="M1175" s="168"/>
      <c r="T1175" s="169"/>
      <c r="AT1175" s="164" t="s">
        <v>266</v>
      </c>
      <c r="AU1175" s="164" t="s">
        <v>85</v>
      </c>
      <c r="AV1175" s="14" t="s">
        <v>91</v>
      </c>
      <c r="AW1175" s="14" t="s">
        <v>33</v>
      </c>
      <c r="AX1175" s="14" t="s">
        <v>8</v>
      </c>
      <c r="AY1175" s="164" t="s">
        <v>258</v>
      </c>
    </row>
    <row r="1176" spans="2:65" s="1" customFormat="1" ht="24.2" customHeight="1">
      <c r="B1176" s="134"/>
      <c r="C1176" s="135" t="s">
        <v>1917</v>
      </c>
      <c r="D1176" s="135" t="s">
        <v>260</v>
      </c>
      <c r="E1176" s="136" t="s">
        <v>1918</v>
      </c>
      <c r="F1176" s="137" t="s">
        <v>1919</v>
      </c>
      <c r="G1176" s="138" t="s">
        <v>343</v>
      </c>
      <c r="H1176" s="139">
        <v>344.09199999999998</v>
      </c>
      <c r="I1176" s="140"/>
      <c r="J1176" s="141">
        <f>ROUND(I1176*H1176,0)</f>
        <v>0</v>
      </c>
      <c r="K1176" s="137" t="s">
        <v>264</v>
      </c>
      <c r="L1176" s="32"/>
      <c r="M1176" s="142" t="s">
        <v>1</v>
      </c>
      <c r="N1176" s="143" t="s">
        <v>42</v>
      </c>
      <c r="P1176" s="144">
        <f>O1176*H1176</f>
        <v>0</v>
      </c>
      <c r="Q1176" s="144">
        <v>2.1599999999999999E-4</v>
      </c>
      <c r="R1176" s="144">
        <f>Q1176*H1176</f>
        <v>7.4323871999999999E-2</v>
      </c>
      <c r="S1176" s="144">
        <v>0</v>
      </c>
      <c r="T1176" s="145">
        <f>S1176*H1176</f>
        <v>0</v>
      </c>
      <c r="AR1176" s="146" t="s">
        <v>340</v>
      </c>
      <c r="AT1176" s="146" t="s">
        <v>260</v>
      </c>
      <c r="AU1176" s="146" t="s">
        <v>85</v>
      </c>
      <c r="AY1176" s="17" t="s">
        <v>258</v>
      </c>
      <c r="BE1176" s="147">
        <f>IF(N1176="základní",J1176,0)</f>
        <v>0</v>
      </c>
      <c r="BF1176" s="147">
        <f>IF(N1176="snížená",J1176,0)</f>
        <v>0</v>
      </c>
      <c r="BG1176" s="147">
        <f>IF(N1176="zákl. přenesená",J1176,0)</f>
        <v>0</v>
      </c>
      <c r="BH1176" s="147">
        <f>IF(N1176="sníž. přenesená",J1176,0)</f>
        <v>0</v>
      </c>
      <c r="BI1176" s="147">
        <f>IF(N1176="nulová",J1176,0)</f>
        <v>0</v>
      </c>
      <c r="BJ1176" s="17" t="s">
        <v>8</v>
      </c>
      <c r="BK1176" s="147">
        <f>ROUND(I1176*H1176,0)</f>
        <v>0</v>
      </c>
      <c r="BL1176" s="17" t="s">
        <v>340</v>
      </c>
      <c r="BM1176" s="146" t="s">
        <v>1920</v>
      </c>
    </row>
    <row r="1177" spans="2:65" s="12" customFormat="1" ht="22.5">
      <c r="B1177" s="148"/>
      <c r="D1177" s="149" t="s">
        <v>266</v>
      </c>
      <c r="E1177" s="150" t="s">
        <v>1</v>
      </c>
      <c r="F1177" s="151" t="s">
        <v>1921</v>
      </c>
      <c r="H1177" s="152">
        <v>344.09199999999998</v>
      </c>
      <c r="I1177" s="153"/>
      <c r="L1177" s="148"/>
      <c r="M1177" s="154"/>
      <c r="T1177" s="155"/>
      <c r="AT1177" s="150" t="s">
        <v>266</v>
      </c>
      <c r="AU1177" s="150" t="s">
        <v>85</v>
      </c>
      <c r="AV1177" s="12" t="s">
        <v>85</v>
      </c>
      <c r="AW1177" s="12" t="s">
        <v>33</v>
      </c>
      <c r="AX1177" s="12" t="s">
        <v>8</v>
      </c>
      <c r="AY1177" s="150" t="s">
        <v>258</v>
      </c>
    </row>
    <row r="1178" spans="2:65" s="1" customFormat="1" ht="24.2" customHeight="1">
      <c r="B1178" s="134"/>
      <c r="C1178" s="135" t="s">
        <v>1922</v>
      </c>
      <c r="D1178" s="135" t="s">
        <v>260</v>
      </c>
      <c r="E1178" s="136" t="s">
        <v>1923</v>
      </c>
      <c r="F1178" s="137" t="s">
        <v>1924</v>
      </c>
      <c r="G1178" s="138" t="s">
        <v>343</v>
      </c>
      <c r="H1178" s="139">
        <v>193.22900000000001</v>
      </c>
      <c r="I1178" s="140"/>
      <c r="J1178" s="141">
        <f>ROUND(I1178*H1178,0)</f>
        <v>0</v>
      </c>
      <c r="K1178" s="137" t="s">
        <v>264</v>
      </c>
      <c r="L1178" s="32"/>
      <c r="M1178" s="142" t="s">
        <v>1</v>
      </c>
      <c r="N1178" s="143" t="s">
        <v>42</v>
      </c>
      <c r="P1178" s="144">
        <f>O1178*H1178</f>
        <v>0</v>
      </c>
      <c r="Q1178" s="144">
        <v>1.4375E-4</v>
      </c>
      <c r="R1178" s="144">
        <f>Q1178*H1178</f>
        <v>2.777666875E-2</v>
      </c>
      <c r="S1178" s="144">
        <v>0</v>
      </c>
      <c r="T1178" s="145">
        <f>S1178*H1178</f>
        <v>0</v>
      </c>
      <c r="AR1178" s="146" t="s">
        <v>340</v>
      </c>
      <c r="AT1178" s="146" t="s">
        <v>260</v>
      </c>
      <c r="AU1178" s="146" t="s">
        <v>85</v>
      </c>
      <c r="AY1178" s="17" t="s">
        <v>258</v>
      </c>
      <c r="BE1178" s="147">
        <f>IF(N1178="základní",J1178,0)</f>
        <v>0</v>
      </c>
      <c r="BF1178" s="147">
        <f>IF(N1178="snížená",J1178,0)</f>
        <v>0</v>
      </c>
      <c r="BG1178" s="147">
        <f>IF(N1178="zákl. přenesená",J1178,0)</f>
        <v>0</v>
      </c>
      <c r="BH1178" s="147">
        <f>IF(N1178="sníž. přenesená",J1178,0)</f>
        <v>0</v>
      </c>
      <c r="BI1178" s="147">
        <f>IF(N1178="nulová",J1178,0)</f>
        <v>0</v>
      </c>
      <c r="BJ1178" s="17" t="s">
        <v>8</v>
      </c>
      <c r="BK1178" s="147">
        <f>ROUND(I1178*H1178,0)</f>
        <v>0</v>
      </c>
      <c r="BL1178" s="17" t="s">
        <v>340</v>
      </c>
      <c r="BM1178" s="146" t="s">
        <v>1925</v>
      </c>
    </row>
    <row r="1179" spans="2:65" s="12" customFormat="1">
      <c r="B1179" s="148"/>
      <c r="D1179" s="149" t="s">
        <v>266</v>
      </c>
      <c r="E1179" s="150" t="s">
        <v>1</v>
      </c>
      <c r="F1179" s="151" t="s">
        <v>195</v>
      </c>
      <c r="H1179" s="152">
        <v>193.22900000000001</v>
      </c>
      <c r="I1179" s="153"/>
      <c r="L1179" s="148"/>
      <c r="M1179" s="154"/>
      <c r="T1179" s="155"/>
      <c r="AT1179" s="150" t="s">
        <v>266</v>
      </c>
      <c r="AU1179" s="150" t="s">
        <v>85</v>
      </c>
      <c r="AV1179" s="12" t="s">
        <v>85</v>
      </c>
      <c r="AW1179" s="12" t="s">
        <v>33</v>
      </c>
      <c r="AX1179" s="12" t="s">
        <v>8</v>
      </c>
      <c r="AY1179" s="150" t="s">
        <v>258</v>
      </c>
    </row>
    <row r="1180" spans="2:65" s="1" customFormat="1" ht="24.2" customHeight="1">
      <c r="B1180" s="134"/>
      <c r="C1180" s="135" t="s">
        <v>1926</v>
      </c>
      <c r="D1180" s="135" t="s">
        <v>260</v>
      </c>
      <c r="E1180" s="136" t="s">
        <v>1927</v>
      </c>
      <c r="F1180" s="137" t="s">
        <v>1928</v>
      </c>
      <c r="G1180" s="138" t="s">
        <v>343</v>
      </c>
      <c r="H1180" s="139">
        <v>944.85199999999998</v>
      </c>
      <c r="I1180" s="140"/>
      <c r="J1180" s="141">
        <f>ROUND(I1180*H1180,0)</f>
        <v>0</v>
      </c>
      <c r="K1180" s="137" t="s">
        <v>264</v>
      </c>
      <c r="L1180" s="32"/>
      <c r="M1180" s="142" t="s">
        <v>1</v>
      </c>
      <c r="N1180" s="143" t="s">
        <v>42</v>
      </c>
      <c r="P1180" s="144">
        <f>O1180*H1180</f>
        <v>0</v>
      </c>
      <c r="Q1180" s="144">
        <v>2.1599999999999999E-4</v>
      </c>
      <c r="R1180" s="144">
        <f>Q1180*H1180</f>
        <v>0.20408803199999997</v>
      </c>
      <c r="S1180" s="144">
        <v>0</v>
      </c>
      <c r="T1180" s="145">
        <f>S1180*H1180</f>
        <v>0</v>
      </c>
      <c r="AR1180" s="146" t="s">
        <v>340</v>
      </c>
      <c r="AT1180" s="146" t="s">
        <v>260</v>
      </c>
      <c r="AU1180" s="146" t="s">
        <v>85</v>
      </c>
      <c r="AY1180" s="17" t="s">
        <v>258</v>
      </c>
      <c r="BE1180" s="147">
        <f>IF(N1180="základní",J1180,0)</f>
        <v>0</v>
      </c>
      <c r="BF1180" s="147">
        <f>IF(N1180="snížená",J1180,0)</f>
        <v>0</v>
      </c>
      <c r="BG1180" s="147">
        <f>IF(N1180="zákl. přenesená",J1180,0)</f>
        <v>0</v>
      </c>
      <c r="BH1180" s="147">
        <f>IF(N1180="sníž. přenesená",J1180,0)</f>
        <v>0</v>
      </c>
      <c r="BI1180" s="147">
        <f>IF(N1180="nulová",J1180,0)</f>
        <v>0</v>
      </c>
      <c r="BJ1180" s="17" t="s">
        <v>8</v>
      </c>
      <c r="BK1180" s="147">
        <f>ROUND(I1180*H1180,0)</f>
        <v>0</v>
      </c>
      <c r="BL1180" s="17" t="s">
        <v>340</v>
      </c>
      <c r="BM1180" s="146" t="s">
        <v>1929</v>
      </c>
    </row>
    <row r="1181" spans="2:65" s="12" customFormat="1" ht="22.5">
      <c r="B1181" s="148"/>
      <c r="D1181" s="149" t="s">
        <v>266</v>
      </c>
      <c r="E1181" s="150" t="s">
        <v>1</v>
      </c>
      <c r="F1181" s="151" t="s">
        <v>1930</v>
      </c>
      <c r="H1181" s="152">
        <v>344.09199999999998</v>
      </c>
      <c r="I1181" s="153"/>
      <c r="L1181" s="148"/>
      <c r="M1181" s="154"/>
      <c r="T1181" s="155"/>
      <c r="AT1181" s="150" t="s">
        <v>266</v>
      </c>
      <c r="AU1181" s="150" t="s">
        <v>85</v>
      </c>
      <c r="AV1181" s="12" t="s">
        <v>85</v>
      </c>
      <c r="AW1181" s="12" t="s">
        <v>33</v>
      </c>
      <c r="AX1181" s="12" t="s">
        <v>77</v>
      </c>
      <c r="AY1181" s="150" t="s">
        <v>258</v>
      </c>
    </row>
    <row r="1182" spans="2:65" s="13" customFormat="1">
      <c r="B1182" s="156"/>
      <c r="D1182" s="149" t="s">
        <v>266</v>
      </c>
      <c r="E1182" s="157" t="s">
        <v>1</v>
      </c>
      <c r="F1182" s="158" t="s">
        <v>272</v>
      </c>
      <c r="H1182" s="159">
        <v>344.09199999999998</v>
      </c>
      <c r="I1182" s="160"/>
      <c r="L1182" s="156"/>
      <c r="M1182" s="161"/>
      <c r="T1182" s="162"/>
      <c r="AT1182" s="157" t="s">
        <v>266</v>
      </c>
      <c r="AU1182" s="157" t="s">
        <v>85</v>
      </c>
      <c r="AV1182" s="13" t="s">
        <v>88</v>
      </c>
      <c r="AW1182" s="13" t="s">
        <v>33</v>
      </c>
      <c r="AX1182" s="13" t="s">
        <v>77</v>
      </c>
      <c r="AY1182" s="157" t="s">
        <v>258</v>
      </c>
    </row>
    <row r="1183" spans="2:65" s="12" customFormat="1" ht="22.5">
      <c r="B1183" s="148"/>
      <c r="D1183" s="149" t="s">
        <v>266</v>
      </c>
      <c r="E1183" s="150" t="s">
        <v>1</v>
      </c>
      <c r="F1183" s="151" t="s">
        <v>1931</v>
      </c>
      <c r="H1183" s="152">
        <v>190</v>
      </c>
      <c r="I1183" s="153"/>
      <c r="L1183" s="148"/>
      <c r="M1183" s="154"/>
      <c r="T1183" s="155"/>
      <c r="AT1183" s="150" t="s">
        <v>266</v>
      </c>
      <c r="AU1183" s="150" t="s">
        <v>85</v>
      </c>
      <c r="AV1183" s="12" t="s">
        <v>85</v>
      </c>
      <c r="AW1183" s="12" t="s">
        <v>33</v>
      </c>
      <c r="AX1183" s="12" t="s">
        <v>77</v>
      </c>
      <c r="AY1183" s="150" t="s">
        <v>258</v>
      </c>
    </row>
    <row r="1184" spans="2:65" s="12" customFormat="1" ht="22.5">
      <c r="B1184" s="148"/>
      <c r="D1184" s="149" t="s">
        <v>266</v>
      </c>
      <c r="E1184" s="150" t="s">
        <v>1</v>
      </c>
      <c r="F1184" s="151" t="s">
        <v>1932</v>
      </c>
      <c r="H1184" s="152">
        <v>50</v>
      </c>
      <c r="I1184" s="153"/>
      <c r="L1184" s="148"/>
      <c r="M1184" s="154"/>
      <c r="T1184" s="155"/>
      <c r="AT1184" s="150" t="s">
        <v>266</v>
      </c>
      <c r="AU1184" s="150" t="s">
        <v>85</v>
      </c>
      <c r="AV1184" s="12" t="s">
        <v>85</v>
      </c>
      <c r="AW1184" s="12" t="s">
        <v>33</v>
      </c>
      <c r="AX1184" s="12" t="s">
        <v>77</v>
      </c>
      <c r="AY1184" s="150" t="s">
        <v>258</v>
      </c>
    </row>
    <row r="1185" spans="2:65" s="12" customFormat="1">
      <c r="B1185" s="148"/>
      <c r="D1185" s="149" t="s">
        <v>266</v>
      </c>
      <c r="E1185" s="150" t="s">
        <v>1</v>
      </c>
      <c r="F1185" s="151" t="s">
        <v>1933</v>
      </c>
      <c r="H1185" s="152">
        <v>40</v>
      </c>
      <c r="I1185" s="153"/>
      <c r="L1185" s="148"/>
      <c r="M1185" s="154"/>
      <c r="T1185" s="155"/>
      <c r="AT1185" s="150" t="s">
        <v>266</v>
      </c>
      <c r="AU1185" s="150" t="s">
        <v>85</v>
      </c>
      <c r="AV1185" s="12" t="s">
        <v>85</v>
      </c>
      <c r="AW1185" s="12" t="s">
        <v>33</v>
      </c>
      <c r="AX1185" s="12" t="s">
        <v>77</v>
      </c>
      <c r="AY1185" s="150" t="s">
        <v>258</v>
      </c>
    </row>
    <row r="1186" spans="2:65" s="12" customFormat="1" ht="22.5">
      <c r="B1186" s="148"/>
      <c r="D1186" s="149" t="s">
        <v>266</v>
      </c>
      <c r="E1186" s="150" t="s">
        <v>1</v>
      </c>
      <c r="F1186" s="151" t="s">
        <v>1934</v>
      </c>
      <c r="H1186" s="152">
        <v>42</v>
      </c>
      <c r="I1186" s="153"/>
      <c r="L1186" s="148"/>
      <c r="M1186" s="154"/>
      <c r="T1186" s="155"/>
      <c r="AT1186" s="150" t="s">
        <v>266</v>
      </c>
      <c r="AU1186" s="150" t="s">
        <v>85</v>
      </c>
      <c r="AV1186" s="12" t="s">
        <v>85</v>
      </c>
      <c r="AW1186" s="12" t="s">
        <v>33</v>
      </c>
      <c r="AX1186" s="12" t="s">
        <v>77</v>
      </c>
      <c r="AY1186" s="150" t="s">
        <v>258</v>
      </c>
    </row>
    <row r="1187" spans="2:65" s="12" customFormat="1" ht="22.5">
      <c r="B1187" s="148"/>
      <c r="D1187" s="149" t="s">
        <v>266</v>
      </c>
      <c r="E1187" s="150" t="s">
        <v>1</v>
      </c>
      <c r="F1187" s="151" t="s">
        <v>1935</v>
      </c>
      <c r="H1187" s="152">
        <v>55.8</v>
      </c>
      <c r="I1187" s="153"/>
      <c r="L1187" s="148"/>
      <c r="M1187" s="154"/>
      <c r="T1187" s="155"/>
      <c r="AT1187" s="150" t="s">
        <v>266</v>
      </c>
      <c r="AU1187" s="150" t="s">
        <v>85</v>
      </c>
      <c r="AV1187" s="12" t="s">
        <v>85</v>
      </c>
      <c r="AW1187" s="12" t="s">
        <v>33</v>
      </c>
      <c r="AX1187" s="12" t="s">
        <v>77</v>
      </c>
      <c r="AY1187" s="150" t="s">
        <v>258</v>
      </c>
    </row>
    <row r="1188" spans="2:65" s="12" customFormat="1">
      <c r="B1188" s="148"/>
      <c r="D1188" s="149" t="s">
        <v>266</v>
      </c>
      <c r="E1188" s="150" t="s">
        <v>1</v>
      </c>
      <c r="F1188" s="151" t="s">
        <v>1936</v>
      </c>
      <c r="H1188" s="152">
        <v>63.36</v>
      </c>
      <c r="I1188" s="153"/>
      <c r="L1188" s="148"/>
      <c r="M1188" s="154"/>
      <c r="T1188" s="155"/>
      <c r="AT1188" s="150" t="s">
        <v>266</v>
      </c>
      <c r="AU1188" s="150" t="s">
        <v>85</v>
      </c>
      <c r="AV1188" s="12" t="s">
        <v>85</v>
      </c>
      <c r="AW1188" s="12" t="s">
        <v>33</v>
      </c>
      <c r="AX1188" s="12" t="s">
        <v>77</v>
      </c>
      <c r="AY1188" s="150" t="s">
        <v>258</v>
      </c>
    </row>
    <row r="1189" spans="2:65" s="12" customFormat="1">
      <c r="B1189" s="148"/>
      <c r="D1189" s="149" t="s">
        <v>266</v>
      </c>
      <c r="E1189" s="150" t="s">
        <v>1</v>
      </c>
      <c r="F1189" s="151" t="s">
        <v>1937</v>
      </c>
      <c r="H1189" s="152">
        <v>72</v>
      </c>
      <c r="I1189" s="153"/>
      <c r="L1189" s="148"/>
      <c r="M1189" s="154"/>
      <c r="T1189" s="155"/>
      <c r="AT1189" s="150" t="s">
        <v>266</v>
      </c>
      <c r="AU1189" s="150" t="s">
        <v>85</v>
      </c>
      <c r="AV1189" s="12" t="s">
        <v>85</v>
      </c>
      <c r="AW1189" s="12" t="s">
        <v>33</v>
      </c>
      <c r="AX1189" s="12" t="s">
        <v>77</v>
      </c>
      <c r="AY1189" s="150" t="s">
        <v>258</v>
      </c>
    </row>
    <row r="1190" spans="2:65" s="12" customFormat="1">
      <c r="B1190" s="148"/>
      <c r="D1190" s="149" t="s">
        <v>266</v>
      </c>
      <c r="E1190" s="150" t="s">
        <v>1</v>
      </c>
      <c r="F1190" s="151" t="s">
        <v>1938</v>
      </c>
      <c r="H1190" s="152">
        <v>38.4</v>
      </c>
      <c r="I1190" s="153"/>
      <c r="L1190" s="148"/>
      <c r="M1190" s="154"/>
      <c r="T1190" s="155"/>
      <c r="AT1190" s="150" t="s">
        <v>266</v>
      </c>
      <c r="AU1190" s="150" t="s">
        <v>85</v>
      </c>
      <c r="AV1190" s="12" t="s">
        <v>85</v>
      </c>
      <c r="AW1190" s="12" t="s">
        <v>33</v>
      </c>
      <c r="AX1190" s="12" t="s">
        <v>77</v>
      </c>
      <c r="AY1190" s="150" t="s">
        <v>258</v>
      </c>
    </row>
    <row r="1191" spans="2:65" s="12" customFormat="1">
      <c r="B1191" s="148"/>
      <c r="D1191" s="149" t="s">
        <v>266</v>
      </c>
      <c r="E1191" s="150" t="s">
        <v>1</v>
      </c>
      <c r="F1191" s="151" t="s">
        <v>1939</v>
      </c>
      <c r="H1191" s="152">
        <v>36</v>
      </c>
      <c r="I1191" s="153"/>
      <c r="L1191" s="148"/>
      <c r="M1191" s="154"/>
      <c r="T1191" s="155"/>
      <c r="AT1191" s="150" t="s">
        <v>266</v>
      </c>
      <c r="AU1191" s="150" t="s">
        <v>85</v>
      </c>
      <c r="AV1191" s="12" t="s">
        <v>85</v>
      </c>
      <c r="AW1191" s="12" t="s">
        <v>33</v>
      </c>
      <c r="AX1191" s="12" t="s">
        <v>77</v>
      </c>
      <c r="AY1191" s="150" t="s">
        <v>258</v>
      </c>
    </row>
    <row r="1192" spans="2:65" s="12" customFormat="1">
      <c r="B1192" s="148"/>
      <c r="D1192" s="149" t="s">
        <v>266</v>
      </c>
      <c r="E1192" s="150" t="s">
        <v>1</v>
      </c>
      <c r="F1192" s="151" t="s">
        <v>1940</v>
      </c>
      <c r="H1192" s="152">
        <v>13.2</v>
      </c>
      <c r="I1192" s="153"/>
      <c r="L1192" s="148"/>
      <c r="M1192" s="154"/>
      <c r="T1192" s="155"/>
      <c r="AT1192" s="150" t="s">
        <v>266</v>
      </c>
      <c r="AU1192" s="150" t="s">
        <v>85</v>
      </c>
      <c r="AV1192" s="12" t="s">
        <v>85</v>
      </c>
      <c r="AW1192" s="12" t="s">
        <v>33</v>
      </c>
      <c r="AX1192" s="12" t="s">
        <v>77</v>
      </c>
      <c r="AY1192" s="150" t="s">
        <v>258</v>
      </c>
    </row>
    <row r="1193" spans="2:65" s="13" customFormat="1">
      <c r="B1193" s="156"/>
      <c r="D1193" s="149" t="s">
        <v>266</v>
      </c>
      <c r="E1193" s="157" t="s">
        <v>1</v>
      </c>
      <c r="F1193" s="158" t="s">
        <v>272</v>
      </c>
      <c r="H1193" s="159">
        <v>600.76</v>
      </c>
      <c r="I1193" s="160"/>
      <c r="L1193" s="156"/>
      <c r="M1193" s="161"/>
      <c r="T1193" s="162"/>
      <c r="AT1193" s="157" t="s">
        <v>266</v>
      </c>
      <c r="AU1193" s="157" t="s">
        <v>85</v>
      </c>
      <c r="AV1193" s="13" t="s">
        <v>88</v>
      </c>
      <c r="AW1193" s="13" t="s">
        <v>33</v>
      </c>
      <c r="AX1193" s="13" t="s">
        <v>77</v>
      </c>
      <c r="AY1193" s="157" t="s">
        <v>258</v>
      </c>
    </row>
    <row r="1194" spans="2:65" s="14" customFormat="1">
      <c r="B1194" s="163"/>
      <c r="D1194" s="149" t="s">
        <v>266</v>
      </c>
      <c r="E1194" s="164" t="s">
        <v>1</v>
      </c>
      <c r="F1194" s="165" t="s">
        <v>364</v>
      </c>
      <c r="H1194" s="166">
        <v>944.85199999999998</v>
      </c>
      <c r="I1194" s="167"/>
      <c r="L1194" s="163"/>
      <c r="M1194" s="168"/>
      <c r="T1194" s="169"/>
      <c r="AT1194" s="164" t="s">
        <v>266</v>
      </c>
      <c r="AU1194" s="164" t="s">
        <v>85</v>
      </c>
      <c r="AV1194" s="14" t="s">
        <v>91</v>
      </c>
      <c r="AW1194" s="14" t="s">
        <v>33</v>
      </c>
      <c r="AX1194" s="14" t="s">
        <v>8</v>
      </c>
      <c r="AY1194" s="164" t="s">
        <v>258</v>
      </c>
    </row>
    <row r="1195" spans="2:65" s="1" customFormat="1" ht="24.2" customHeight="1">
      <c r="B1195" s="134"/>
      <c r="C1195" s="135" t="s">
        <v>1941</v>
      </c>
      <c r="D1195" s="135" t="s">
        <v>260</v>
      </c>
      <c r="E1195" s="136" t="s">
        <v>1942</v>
      </c>
      <c r="F1195" s="137" t="s">
        <v>1943</v>
      </c>
      <c r="G1195" s="138" t="s">
        <v>343</v>
      </c>
      <c r="H1195" s="139">
        <v>193.22900000000001</v>
      </c>
      <c r="I1195" s="140"/>
      <c r="J1195" s="141">
        <f>ROUND(I1195*H1195,0)</f>
        <v>0</v>
      </c>
      <c r="K1195" s="137" t="s">
        <v>264</v>
      </c>
      <c r="L1195" s="32"/>
      <c r="M1195" s="142" t="s">
        <v>1</v>
      </c>
      <c r="N1195" s="143" t="s">
        <v>42</v>
      </c>
      <c r="P1195" s="144">
        <f>O1195*H1195</f>
        <v>0</v>
      </c>
      <c r="Q1195" s="144">
        <v>1.2765000000000001E-4</v>
      </c>
      <c r="R1195" s="144">
        <f>Q1195*H1195</f>
        <v>2.4665681850000003E-2</v>
      </c>
      <c r="S1195" s="144">
        <v>0</v>
      </c>
      <c r="T1195" s="145">
        <f>S1195*H1195</f>
        <v>0</v>
      </c>
      <c r="AR1195" s="146" t="s">
        <v>340</v>
      </c>
      <c r="AT1195" s="146" t="s">
        <v>260</v>
      </c>
      <c r="AU1195" s="146" t="s">
        <v>85</v>
      </c>
      <c r="AY1195" s="17" t="s">
        <v>258</v>
      </c>
      <c r="BE1195" s="147">
        <f>IF(N1195="základní",J1195,0)</f>
        <v>0</v>
      </c>
      <c r="BF1195" s="147">
        <f>IF(N1195="snížená",J1195,0)</f>
        <v>0</v>
      </c>
      <c r="BG1195" s="147">
        <f>IF(N1195="zákl. přenesená",J1195,0)</f>
        <v>0</v>
      </c>
      <c r="BH1195" s="147">
        <f>IF(N1195="sníž. přenesená",J1195,0)</f>
        <v>0</v>
      </c>
      <c r="BI1195" s="147">
        <f>IF(N1195="nulová",J1195,0)</f>
        <v>0</v>
      </c>
      <c r="BJ1195" s="17" t="s">
        <v>8</v>
      </c>
      <c r="BK1195" s="147">
        <f>ROUND(I1195*H1195,0)</f>
        <v>0</v>
      </c>
      <c r="BL1195" s="17" t="s">
        <v>340</v>
      </c>
      <c r="BM1195" s="146" t="s">
        <v>1944</v>
      </c>
    </row>
    <row r="1196" spans="2:65" s="12" customFormat="1">
      <c r="B1196" s="148"/>
      <c r="D1196" s="149" t="s">
        <v>266</v>
      </c>
      <c r="E1196" s="150" t="s">
        <v>1</v>
      </c>
      <c r="F1196" s="151" t="s">
        <v>195</v>
      </c>
      <c r="H1196" s="152">
        <v>193.22900000000001</v>
      </c>
      <c r="I1196" s="153"/>
      <c r="L1196" s="148"/>
      <c r="M1196" s="154"/>
      <c r="T1196" s="155"/>
      <c r="AT1196" s="150" t="s">
        <v>266</v>
      </c>
      <c r="AU1196" s="150" t="s">
        <v>85</v>
      </c>
      <c r="AV1196" s="12" t="s">
        <v>85</v>
      </c>
      <c r="AW1196" s="12" t="s">
        <v>33</v>
      </c>
      <c r="AX1196" s="12" t="s">
        <v>8</v>
      </c>
      <c r="AY1196" s="150" t="s">
        <v>258</v>
      </c>
    </row>
    <row r="1197" spans="2:65" s="1" customFormat="1" ht="24.2" customHeight="1">
      <c r="B1197" s="134"/>
      <c r="C1197" s="135" t="s">
        <v>1945</v>
      </c>
      <c r="D1197" s="135" t="s">
        <v>260</v>
      </c>
      <c r="E1197" s="136" t="s">
        <v>1946</v>
      </c>
      <c r="F1197" s="137" t="s">
        <v>1947</v>
      </c>
      <c r="G1197" s="138" t="s">
        <v>343</v>
      </c>
      <c r="H1197" s="139">
        <v>193.22900000000001</v>
      </c>
      <c r="I1197" s="140"/>
      <c r="J1197" s="141">
        <f>ROUND(I1197*H1197,0)</f>
        <v>0</v>
      </c>
      <c r="K1197" s="137" t="s">
        <v>264</v>
      </c>
      <c r="L1197" s="32"/>
      <c r="M1197" s="142" t="s">
        <v>1</v>
      </c>
      <c r="N1197" s="143" t="s">
        <v>42</v>
      </c>
      <c r="P1197" s="144">
        <f>O1197*H1197</f>
        <v>0</v>
      </c>
      <c r="Q1197" s="144">
        <v>1.3899999999999999E-4</v>
      </c>
      <c r="R1197" s="144">
        <f>Q1197*H1197</f>
        <v>2.6858831E-2</v>
      </c>
      <c r="S1197" s="144">
        <v>0</v>
      </c>
      <c r="T1197" s="145">
        <f>S1197*H1197</f>
        <v>0</v>
      </c>
      <c r="AR1197" s="146" t="s">
        <v>340</v>
      </c>
      <c r="AT1197" s="146" t="s">
        <v>260</v>
      </c>
      <c r="AU1197" s="146" t="s">
        <v>85</v>
      </c>
      <c r="AY1197" s="17" t="s">
        <v>258</v>
      </c>
      <c r="BE1197" s="147">
        <f>IF(N1197="základní",J1197,0)</f>
        <v>0</v>
      </c>
      <c r="BF1197" s="147">
        <f>IF(N1197="snížená",J1197,0)</f>
        <v>0</v>
      </c>
      <c r="BG1197" s="147">
        <f>IF(N1197="zákl. přenesená",J1197,0)</f>
        <v>0</v>
      </c>
      <c r="BH1197" s="147">
        <f>IF(N1197="sníž. přenesená",J1197,0)</f>
        <v>0</v>
      </c>
      <c r="BI1197" s="147">
        <f>IF(N1197="nulová",J1197,0)</f>
        <v>0</v>
      </c>
      <c r="BJ1197" s="17" t="s">
        <v>8</v>
      </c>
      <c r="BK1197" s="147">
        <f>ROUND(I1197*H1197,0)</f>
        <v>0</v>
      </c>
      <c r="BL1197" s="17" t="s">
        <v>340</v>
      </c>
      <c r="BM1197" s="146" t="s">
        <v>1948</v>
      </c>
    </row>
    <row r="1198" spans="2:65" s="12" customFormat="1">
      <c r="B1198" s="148"/>
      <c r="D1198" s="149" t="s">
        <v>266</v>
      </c>
      <c r="E1198" s="150" t="s">
        <v>1</v>
      </c>
      <c r="F1198" s="151" t="s">
        <v>195</v>
      </c>
      <c r="H1198" s="152">
        <v>193.22900000000001</v>
      </c>
      <c r="I1198" s="153"/>
      <c r="L1198" s="148"/>
      <c r="M1198" s="154"/>
      <c r="T1198" s="155"/>
      <c r="AT1198" s="150" t="s">
        <v>266</v>
      </c>
      <c r="AU1198" s="150" t="s">
        <v>85</v>
      </c>
      <c r="AV1198" s="12" t="s">
        <v>85</v>
      </c>
      <c r="AW1198" s="12" t="s">
        <v>33</v>
      </c>
      <c r="AX1198" s="12" t="s">
        <v>8</v>
      </c>
      <c r="AY1198" s="150" t="s">
        <v>258</v>
      </c>
    </row>
    <row r="1199" spans="2:65" s="1" customFormat="1" ht="24.2" customHeight="1">
      <c r="B1199" s="134"/>
      <c r="C1199" s="135" t="s">
        <v>1949</v>
      </c>
      <c r="D1199" s="135" t="s">
        <v>260</v>
      </c>
      <c r="E1199" s="136" t="s">
        <v>1950</v>
      </c>
      <c r="F1199" s="137" t="s">
        <v>1951</v>
      </c>
      <c r="G1199" s="138" t="s">
        <v>343</v>
      </c>
      <c r="H1199" s="139">
        <v>5.89</v>
      </c>
      <c r="I1199" s="140"/>
      <c r="J1199" s="141">
        <f>ROUND(I1199*H1199,0)</f>
        <v>0</v>
      </c>
      <c r="K1199" s="137" t="s">
        <v>264</v>
      </c>
      <c r="L1199" s="32"/>
      <c r="M1199" s="142" t="s">
        <v>1</v>
      </c>
      <c r="N1199" s="143" t="s">
        <v>42</v>
      </c>
      <c r="P1199" s="144">
        <f>O1199*H1199</f>
        <v>0</v>
      </c>
      <c r="Q1199" s="144">
        <v>2.4232000000000001E-5</v>
      </c>
      <c r="R1199" s="144">
        <f>Q1199*H1199</f>
        <v>1.4272648000000001E-4</v>
      </c>
      <c r="S1199" s="144">
        <v>0</v>
      </c>
      <c r="T1199" s="145">
        <f>S1199*H1199</f>
        <v>0</v>
      </c>
      <c r="AR1199" s="146" t="s">
        <v>340</v>
      </c>
      <c r="AT1199" s="146" t="s">
        <v>260</v>
      </c>
      <c r="AU1199" s="146" t="s">
        <v>85</v>
      </c>
      <c r="AY1199" s="17" t="s">
        <v>258</v>
      </c>
      <c r="BE1199" s="147">
        <f>IF(N1199="základní",J1199,0)</f>
        <v>0</v>
      </c>
      <c r="BF1199" s="147">
        <f>IF(N1199="snížená",J1199,0)</f>
        <v>0</v>
      </c>
      <c r="BG1199" s="147">
        <f>IF(N1199="zákl. přenesená",J1199,0)</f>
        <v>0</v>
      </c>
      <c r="BH1199" s="147">
        <f>IF(N1199="sníž. přenesená",J1199,0)</f>
        <v>0</v>
      </c>
      <c r="BI1199" s="147">
        <f>IF(N1199="nulová",J1199,0)</f>
        <v>0</v>
      </c>
      <c r="BJ1199" s="17" t="s">
        <v>8</v>
      </c>
      <c r="BK1199" s="147">
        <f>ROUND(I1199*H1199,0)</f>
        <v>0</v>
      </c>
      <c r="BL1199" s="17" t="s">
        <v>340</v>
      </c>
      <c r="BM1199" s="146" t="s">
        <v>1952</v>
      </c>
    </row>
    <row r="1200" spans="2:65" s="12" customFormat="1">
      <c r="B1200" s="148"/>
      <c r="D1200" s="149" t="s">
        <v>266</v>
      </c>
      <c r="E1200" s="150" t="s">
        <v>1</v>
      </c>
      <c r="F1200" s="151" t="s">
        <v>1953</v>
      </c>
      <c r="H1200" s="152">
        <v>4</v>
      </c>
      <c r="I1200" s="153"/>
      <c r="L1200" s="148"/>
      <c r="M1200" s="154"/>
      <c r="T1200" s="155"/>
      <c r="AT1200" s="150" t="s">
        <v>266</v>
      </c>
      <c r="AU1200" s="150" t="s">
        <v>85</v>
      </c>
      <c r="AV1200" s="12" t="s">
        <v>85</v>
      </c>
      <c r="AW1200" s="12" t="s">
        <v>33</v>
      </c>
      <c r="AX1200" s="12" t="s">
        <v>77</v>
      </c>
      <c r="AY1200" s="150" t="s">
        <v>258</v>
      </c>
    </row>
    <row r="1201" spans="2:65" s="12" customFormat="1">
      <c r="B1201" s="148"/>
      <c r="D1201" s="149" t="s">
        <v>266</v>
      </c>
      <c r="E1201" s="150" t="s">
        <v>1</v>
      </c>
      <c r="F1201" s="151" t="s">
        <v>1954</v>
      </c>
      <c r="H1201" s="152">
        <v>1</v>
      </c>
      <c r="I1201" s="153"/>
      <c r="L1201" s="148"/>
      <c r="M1201" s="154"/>
      <c r="T1201" s="155"/>
      <c r="AT1201" s="150" t="s">
        <v>266</v>
      </c>
      <c r="AU1201" s="150" t="s">
        <v>85</v>
      </c>
      <c r="AV1201" s="12" t="s">
        <v>85</v>
      </c>
      <c r="AW1201" s="12" t="s">
        <v>33</v>
      </c>
      <c r="AX1201" s="12" t="s">
        <v>77</v>
      </c>
      <c r="AY1201" s="150" t="s">
        <v>258</v>
      </c>
    </row>
    <row r="1202" spans="2:65" s="12" customFormat="1">
      <c r="B1202" s="148"/>
      <c r="D1202" s="149" t="s">
        <v>266</v>
      </c>
      <c r="E1202" s="150" t="s">
        <v>1</v>
      </c>
      <c r="F1202" s="151" t="s">
        <v>1955</v>
      </c>
      <c r="H1202" s="152">
        <v>0.89</v>
      </c>
      <c r="I1202" s="153"/>
      <c r="L1202" s="148"/>
      <c r="M1202" s="154"/>
      <c r="T1202" s="155"/>
      <c r="AT1202" s="150" t="s">
        <v>266</v>
      </c>
      <c r="AU1202" s="150" t="s">
        <v>85</v>
      </c>
      <c r="AV1202" s="12" t="s">
        <v>85</v>
      </c>
      <c r="AW1202" s="12" t="s">
        <v>33</v>
      </c>
      <c r="AX1202" s="12" t="s">
        <v>77</v>
      </c>
      <c r="AY1202" s="150" t="s">
        <v>258</v>
      </c>
    </row>
    <row r="1203" spans="2:65" s="13" customFormat="1">
      <c r="B1203" s="156"/>
      <c r="D1203" s="149" t="s">
        <v>266</v>
      </c>
      <c r="E1203" s="157" t="s">
        <v>198</v>
      </c>
      <c r="F1203" s="158" t="s">
        <v>272</v>
      </c>
      <c r="H1203" s="159">
        <v>5.89</v>
      </c>
      <c r="I1203" s="160"/>
      <c r="L1203" s="156"/>
      <c r="M1203" s="161"/>
      <c r="T1203" s="162"/>
      <c r="AT1203" s="157" t="s">
        <v>266</v>
      </c>
      <c r="AU1203" s="157" t="s">
        <v>85</v>
      </c>
      <c r="AV1203" s="13" t="s">
        <v>88</v>
      </c>
      <c r="AW1203" s="13" t="s">
        <v>33</v>
      </c>
      <c r="AX1203" s="13" t="s">
        <v>8</v>
      </c>
      <c r="AY1203" s="157" t="s">
        <v>258</v>
      </c>
    </row>
    <row r="1204" spans="2:65" s="1" customFormat="1" ht="24.2" customHeight="1">
      <c r="B1204" s="134"/>
      <c r="C1204" s="135" t="s">
        <v>1956</v>
      </c>
      <c r="D1204" s="135" t="s">
        <v>260</v>
      </c>
      <c r="E1204" s="136" t="s">
        <v>1957</v>
      </c>
      <c r="F1204" s="137" t="s">
        <v>1958</v>
      </c>
      <c r="G1204" s="138" t="s">
        <v>343</v>
      </c>
      <c r="H1204" s="139">
        <v>5.89</v>
      </c>
      <c r="I1204" s="140"/>
      <c r="J1204" s="141">
        <f>ROUND(I1204*H1204,0)</f>
        <v>0</v>
      </c>
      <c r="K1204" s="137" t="s">
        <v>264</v>
      </c>
      <c r="L1204" s="32"/>
      <c r="M1204" s="142" t="s">
        <v>1</v>
      </c>
      <c r="N1204" s="143" t="s">
        <v>42</v>
      </c>
      <c r="P1204" s="144">
        <f>O1204*H1204</f>
        <v>0</v>
      </c>
      <c r="Q1204" s="144">
        <v>1.4375E-4</v>
      </c>
      <c r="R1204" s="144">
        <f>Q1204*H1204</f>
        <v>8.4668749999999989E-4</v>
      </c>
      <c r="S1204" s="144">
        <v>0</v>
      </c>
      <c r="T1204" s="145">
        <f>S1204*H1204</f>
        <v>0</v>
      </c>
      <c r="AR1204" s="146" t="s">
        <v>340</v>
      </c>
      <c r="AT1204" s="146" t="s">
        <v>260</v>
      </c>
      <c r="AU1204" s="146" t="s">
        <v>85</v>
      </c>
      <c r="AY1204" s="17" t="s">
        <v>258</v>
      </c>
      <c r="BE1204" s="147">
        <f>IF(N1204="základní",J1204,0)</f>
        <v>0</v>
      </c>
      <c r="BF1204" s="147">
        <f>IF(N1204="snížená",J1204,0)</f>
        <v>0</v>
      </c>
      <c r="BG1204" s="147">
        <f>IF(N1204="zákl. přenesená",J1204,0)</f>
        <v>0</v>
      </c>
      <c r="BH1204" s="147">
        <f>IF(N1204="sníž. přenesená",J1204,0)</f>
        <v>0</v>
      </c>
      <c r="BI1204" s="147">
        <f>IF(N1204="nulová",J1204,0)</f>
        <v>0</v>
      </c>
      <c r="BJ1204" s="17" t="s">
        <v>8</v>
      </c>
      <c r="BK1204" s="147">
        <f>ROUND(I1204*H1204,0)</f>
        <v>0</v>
      </c>
      <c r="BL1204" s="17" t="s">
        <v>340</v>
      </c>
      <c r="BM1204" s="146" t="s">
        <v>1959</v>
      </c>
    </row>
    <row r="1205" spans="2:65" s="12" customFormat="1">
      <c r="B1205" s="148"/>
      <c r="D1205" s="149" t="s">
        <v>266</v>
      </c>
      <c r="E1205" s="150" t="s">
        <v>1</v>
      </c>
      <c r="F1205" s="151" t="s">
        <v>198</v>
      </c>
      <c r="H1205" s="152">
        <v>5.89</v>
      </c>
      <c r="I1205" s="153"/>
      <c r="L1205" s="148"/>
      <c r="M1205" s="154"/>
      <c r="T1205" s="155"/>
      <c r="AT1205" s="150" t="s">
        <v>266</v>
      </c>
      <c r="AU1205" s="150" t="s">
        <v>85</v>
      </c>
      <c r="AV1205" s="12" t="s">
        <v>85</v>
      </c>
      <c r="AW1205" s="12" t="s">
        <v>33</v>
      </c>
      <c r="AX1205" s="12" t="s">
        <v>8</v>
      </c>
      <c r="AY1205" s="150" t="s">
        <v>258</v>
      </c>
    </row>
    <row r="1206" spans="2:65" s="1" customFormat="1" ht="24.2" customHeight="1">
      <c r="B1206" s="134"/>
      <c r="C1206" s="135" t="s">
        <v>1960</v>
      </c>
      <c r="D1206" s="135" t="s">
        <v>260</v>
      </c>
      <c r="E1206" s="136" t="s">
        <v>1961</v>
      </c>
      <c r="F1206" s="137" t="s">
        <v>1962</v>
      </c>
      <c r="G1206" s="138" t="s">
        <v>343</v>
      </c>
      <c r="H1206" s="139">
        <v>5.89</v>
      </c>
      <c r="I1206" s="140"/>
      <c r="J1206" s="141">
        <f>ROUND(I1206*H1206,0)</f>
        <v>0</v>
      </c>
      <c r="K1206" s="137" t="s">
        <v>264</v>
      </c>
      <c r="L1206" s="32"/>
      <c r="M1206" s="142" t="s">
        <v>1</v>
      </c>
      <c r="N1206" s="143" t="s">
        <v>42</v>
      </c>
      <c r="P1206" s="144">
        <f>O1206*H1206</f>
        <v>0</v>
      </c>
      <c r="Q1206" s="144">
        <v>8.5879999999999998E-5</v>
      </c>
      <c r="R1206" s="144">
        <f>Q1206*H1206</f>
        <v>5.0583319999999998E-4</v>
      </c>
      <c r="S1206" s="144">
        <v>0</v>
      </c>
      <c r="T1206" s="145">
        <f>S1206*H1206</f>
        <v>0</v>
      </c>
      <c r="AR1206" s="146" t="s">
        <v>340</v>
      </c>
      <c r="AT1206" s="146" t="s">
        <v>260</v>
      </c>
      <c r="AU1206" s="146" t="s">
        <v>85</v>
      </c>
      <c r="AY1206" s="17" t="s">
        <v>258</v>
      </c>
      <c r="BE1206" s="147">
        <f>IF(N1206="základní",J1206,0)</f>
        <v>0</v>
      </c>
      <c r="BF1206" s="147">
        <f>IF(N1206="snížená",J1206,0)</f>
        <v>0</v>
      </c>
      <c r="BG1206" s="147">
        <f>IF(N1206="zákl. přenesená",J1206,0)</f>
        <v>0</v>
      </c>
      <c r="BH1206" s="147">
        <f>IF(N1206="sníž. přenesená",J1206,0)</f>
        <v>0</v>
      </c>
      <c r="BI1206" s="147">
        <f>IF(N1206="nulová",J1206,0)</f>
        <v>0</v>
      </c>
      <c r="BJ1206" s="17" t="s">
        <v>8</v>
      </c>
      <c r="BK1206" s="147">
        <f>ROUND(I1206*H1206,0)</f>
        <v>0</v>
      </c>
      <c r="BL1206" s="17" t="s">
        <v>340</v>
      </c>
      <c r="BM1206" s="146" t="s">
        <v>1963</v>
      </c>
    </row>
    <row r="1207" spans="2:65" s="12" customFormat="1">
      <c r="B1207" s="148"/>
      <c r="D1207" s="149" t="s">
        <v>266</v>
      </c>
      <c r="E1207" s="150" t="s">
        <v>1</v>
      </c>
      <c r="F1207" s="151" t="s">
        <v>198</v>
      </c>
      <c r="H1207" s="152">
        <v>5.89</v>
      </c>
      <c r="I1207" s="153"/>
      <c r="L1207" s="148"/>
      <c r="M1207" s="154"/>
      <c r="T1207" s="155"/>
      <c r="AT1207" s="150" t="s">
        <v>266</v>
      </c>
      <c r="AU1207" s="150" t="s">
        <v>85</v>
      </c>
      <c r="AV1207" s="12" t="s">
        <v>85</v>
      </c>
      <c r="AW1207" s="12" t="s">
        <v>33</v>
      </c>
      <c r="AX1207" s="12" t="s">
        <v>8</v>
      </c>
      <c r="AY1207" s="150" t="s">
        <v>258</v>
      </c>
    </row>
    <row r="1208" spans="2:65" s="1" customFormat="1" ht="24.2" customHeight="1">
      <c r="B1208" s="134"/>
      <c r="C1208" s="135" t="s">
        <v>1964</v>
      </c>
      <c r="D1208" s="135" t="s">
        <v>260</v>
      </c>
      <c r="E1208" s="136" t="s">
        <v>1965</v>
      </c>
      <c r="F1208" s="137" t="s">
        <v>1966</v>
      </c>
      <c r="G1208" s="138" t="s">
        <v>343</v>
      </c>
      <c r="H1208" s="139">
        <v>299.10899999999998</v>
      </c>
      <c r="I1208" s="140"/>
      <c r="J1208" s="141">
        <f>ROUND(I1208*H1208,0)</f>
        <v>0</v>
      </c>
      <c r="K1208" s="137" t="s">
        <v>264</v>
      </c>
      <c r="L1208" s="32"/>
      <c r="M1208" s="142" t="s">
        <v>1</v>
      </c>
      <c r="N1208" s="143" t="s">
        <v>42</v>
      </c>
      <c r="P1208" s="144">
        <f>O1208*H1208</f>
        <v>0</v>
      </c>
      <c r="Q1208" s="144">
        <v>2.72E-4</v>
      </c>
      <c r="R1208" s="144">
        <f>Q1208*H1208</f>
        <v>8.1357647999999991E-2</v>
      </c>
      <c r="S1208" s="144">
        <v>0</v>
      </c>
      <c r="T1208" s="145">
        <f>S1208*H1208</f>
        <v>0</v>
      </c>
      <c r="AR1208" s="146" t="s">
        <v>340</v>
      </c>
      <c r="AT1208" s="146" t="s">
        <v>260</v>
      </c>
      <c r="AU1208" s="146" t="s">
        <v>85</v>
      </c>
      <c r="AY1208" s="17" t="s">
        <v>258</v>
      </c>
      <c r="BE1208" s="147">
        <f>IF(N1208="základní",J1208,0)</f>
        <v>0</v>
      </c>
      <c r="BF1208" s="147">
        <f>IF(N1208="snížená",J1208,0)</f>
        <v>0</v>
      </c>
      <c r="BG1208" s="147">
        <f>IF(N1208="zákl. přenesená",J1208,0)</f>
        <v>0</v>
      </c>
      <c r="BH1208" s="147">
        <f>IF(N1208="sníž. přenesená",J1208,0)</f>
        <v>0</v>
      </c>
      <c r="BI1208" s="147">
        <f>IF(N1208="nulová",J1208,0)</f>
        <v>0</v>
      </c>
      <c r="BJ1208" s="17" t="s">
        <v>8</v>
      </c>
      <c r="BK1208" s="147">
        <f>ROUND(I1208*H1208,0)</f>
        <v>0</v>
      </c>
      <c r="BL1208" s="17" t="s">
        <v>340</v>
      </c>
      <c r="BM1208" s="146" t="s">
        <v>1967</v>
      </c>
    </row>
    <row r="1209" spans="2:65" s="12" customFormat="1">
      <c r="B1209" s="148"/>
      <c r="D1209" s="149" t="s">
        <v>266</v>
      </c>
      <c r="E1209" s="150" t="s">
        <v>1</v>
      </c>
      <c r="F1209" s="151" t="s">
        <v>201</v>
      </c>
      <c r="H1209" s="152">
        <v>22.5</v>
      </c>
      <c r="I1209" s="153"/>
      <c r="L1209" s="148"/>
      <c r="M1209" s="154"/>
      <c r="T1209" s="155"/>
      <c r="AT1209" s="150" t="s">
        <v>266</v>
      </c>
      <c r="AU1209" s="150" t="s">
        <v>85</v>
      </c>
      <c r="AV1209" s="12" t="s">
        <v>85</v>
      </c>
      <c r="AW1209" s="12" t="s">
        <v>33</v>
      </c>
      <c r="AX1209" s="12" t="s">
        <v>77</v>
      </c>
      <c r="AY1209" s="150" t="s">
        <v>258</v>
      </c>
    </row>
    <row r="1210" spans="2:65" s="12" customFormat="1">
      <c r="B1210" s="148"/>
      <c r="D1210" s="149" t="s">
        <v>266</v>
      </c>
      <c r="E1210" s="150" t="s">
        <v>1</v>
      </c>
      <c r="F1210" s="151" t="s">
        <v>180</v>
      </c>
      <c r="H1210" s="152">
        <v>74.569999999999993</v>
      </c>
      <c r="I1210" s="153"/>
      <c r="L1210" s="148"/>
      <c r="M1210" s="154"/>
      <c r="T1210" s="155"/>
      <c r="AT1210" s="150" t="s">
        <v>266</v>
      </c>
      <c r="AU1210" s="150" t="s">
        <v>85</v>
      </c>
      <c r="AV1210" s="12" t="s">
        <v>85</v>
      </c>
      <c r="AW1210" s="12" t="s">
        <v>33</v>
      </c>
      <c r="AX1210" s="12" t="s">
        <v>77</v>
      </c>
      <c r="AY1210" s="150" t="s">
        <v>258</v>
      </c>
    </row>
    <row r="1211" spans="2:65" s="12" customFormat="1">
      <c r="B1211" s="148"/>
      <c r="D1211" s="149" t="s">
        <v>266</v>
      </c>
      <c r="E1211" s="150" t="s">
        <v>1</v>
      </c>
      <c r="F1211" s="151" t="s">
        <v>183</v>
      </c>
      <c r="H1211" s="152">
        <v>9</v>
      </c>
      <c r="I1211" s="153"/>
      <c r="L1211" s="148"/>
      <c r="M1211" s="154"/>
      <c r="T1211" s="155"/>
      <c r="AT1211" s="150" t="s">
        <v>266</v>
      </c>
      <c r="AU1211" s="150" t="s">
        <v>85</v>
      </c>
      <c r="AV1211" s="12" t="s">
        <v>85</v>
      </c>
      <c r="AW1211" s="12" t="s">
        <v>33</v>
      </c>
      <c r="AX1211" s="12" t="s">
        <v>77</v>
      </c>
      <c r="AY1211" s="150" t="s">
        <v>258</v>
      </c>
    </row>
    <row r="1212" spans="2:65" s="12" customFormat="1">
      <c r="B1212" s="148"/>
      <c r="D1212" s="149" t="s">
        <v>266</v>
      </c>
      <c r="E1212" s="150" t="s">
        <v>1</v>
      </c>
      <c r="F1212" s="151" t="s">
        <v>189</v>
      </c>
      <c r="H1212" s="152">
        <v>193.03899999999999</v>
      </c>
      <c r="I1212" s="153"/>
      <c r="L1212" s="148"/>
      <c r="M1212" s="154"/>
      <c r="T1212" s="155"/>
      <c r="AT1212" s="150" t="s">
        <v>266</v>
      </c>
      <c r="AU1212" s="150" t="s">
        <v>85</v>
      </c>
      <c r="AV1212" s="12" t="s">
        <v>85</v>
      </c>
      <c r="AW1212" s="12" t="s">
        <v>33</v>
      </c>
      <c r="AX1212" s="12" t="s">
        <v>77</v>
      </c>
      <c r="AY1212" s="150" t="s">
        <v>258</v>
      </c>
    </row>
    <row r="1213" spans="2:65" s="13" customFormat="1">
      <c r="B1213" s="156"/>
      <c r="D1213" s="149" t="s">
        <v>266</v>
      </c>
      <c r="E1213" s="157" t="s">
        <v>1</v>
      </c>
      <c r="F1213" s="158" t="s">
        <v>272</v>
      </c>
      <c r="H1213" s="159">
        <v>299.10899999999998</v>
      </c>
      <c r="I1213" s="160"/>
      <c r="L1213" s="156"/>
      <c r="M1213" s="161"/>
      <c r="T1213" s="162"/>
      <c r="AT1213" s="157" t="s">
        <v>266</v>
      </c>
      <c r="AU1213" s="157" t="s">
        <v>85</v>
      </c>
      <c r="AV1213" s="13" t="s">
        <v>88</v>
      </c>
      <c r="AW1213" s="13" t="s">
        <v>33</v>
      </c>
      <c r="AX1213" s="13" t="s">
        <v>8</v>
      </c>
      <c r="AY1213" s="157" t="s">
        <v>258</v>
      </c>
    </row>
    <row r="1214" spans="2:65" s="1" customFormat="1" ht="24.2" customHeight="1">
      <c r="B1214" s="134"/>
      <c r="C1214" s="135" t="s">
        <v>1968</v>
      </c>
      <c r="D1214" s="135" t="s">
        <v>260</v>
      </c>
      <c r="E1214" s="136" t="s">
        <v>1969</v>
      </c>
      <c r="F1214" s="137" t="s">
        <v>1970</v>
      </c>
      <c r="G1214" s="138" t="s">
        <v>343</v>
      </c>
      <c r="H1214" s="139">
        <v>14</v>
      </c>
      <c r="I1214" s="140"/>
      <c r="J1214" s="141">
        <f>ROUND(I1214*H1214,0)</f>
        <v>0</v>
      </c>
      <c r="K1214" s="137" t="s">
        <v>264</v>
      </c>
      <c r="L1214" s="32"/>
      <c r="M1214" s="142" t="s">
        <v>1</v>
      </c>
      <c r="N1214" s="143" t="s">
        <v>42</v>
      </c>
      <c r="P1214" s="144">
        <f>O1214*H1214</f>
        <v>0</v>
      </c>
      <c r="Q1214" s="144">
        <v>2.0000000000000001E-4</v>
      </c>
      <c r="R1214" s="144">
        <f>Q1214*H1214</f>
        <v>2.8E-3</v>
      </c>
      <c r="S1214" s="144">
        <v>0</v>
      </c>
      <c r="T1214" s="145">
        <f>S1214*H1214</f>
        <v>0</v>
      </c>
      <c r="AR1214" s="146" t="s">
        <v>340</v>
      </c>
      <c r="AT1214" s="146" t="s">
        <v>260</v>
      </c>
      <c r="AU1214" s="146" t="s">
        <v>85</v>
      </c>
      <c r="AY1214" s="17" t="s">
        <v>258</v>
      </c>
      <c r="BE1214" s="147">
        <f>IF(N1214="základní",J1214,0)</f>
        <v>0</v>
      </c>
      <c r="BF1214" s="147">
        <f>IF(N1214="snížená",J1214,0)</f>
        <v>0</v>
      </c>
      <c r="BG1214" s="147">
        <f>IF(N1214="zákl. přenesená",J1214,0)</f>
        <v>0</v>
      </c>
      <c r="BH1214" s="147">
        <f>IF(N1214="sníž. přenesená",J1214,0)</f>
        <v>0</v>
      </c>
      <c r="BI1214" s="147">
        <f>IF(N1214="nulová",J1214,0)</f>
        <v>0</v>
      </c>
      <c r="BJ1214" s="17" t="s">
        <v>8</v>
      </c>
      <c r="BK1214" s="147">
        <f>ROUND(I1214*H1214,0)</f>
        <v>0</v>
      </c>
      <c r="BL1214" s="17" t="s">
        <v>340</v>
      </c>
      <c r="BM1214" s="146" t="s">
        <v>1971</v>
      </c>
    </row>
    <row r="1215" spans="2:65" s="12" customFormat="1">
      <c r="B1215" s="148"/>
      <c r="D1215" s="149" t="s">
        <v>266</v>
      </c>
      <c r="E1215" s="150" t="s">
        <v>1</v>
      </c>
      <c r="F1215" s="151" t="s">
        <v>1972</v>
      </c>
      <c r="H1215" s="152">
        <v>14</v>
      </c>
      <c r="I1215" s="153"/>
      <c r="L1215" s="148"/>
      <c r="M1215" s="154"/>
      <c r="T1215" s="155"/>
      <c r="AT1215" s="150" t="s">
        <v>266</v>
      </c>
      <c r="AU1215" s="150" t="s">
        <v>85</v>
      </c>
      <c r="AV1215" s="12" t="s">
        <v>85</v>
      </c>
      <c r="AW1215" s="12" t="s">
        <v>33</v>
      </c>
      <c r="AX1215" s="12" t="s">
        <v>8</v>
      </c>
      <c r="AY1215" s="150" t="s">
        <v>258</v>
      </c>
    </row>
    <row r="1216" spans="2:65" s="1" customFormat="1" ht="24.2" customHeight="1">
      <c r="B1216" s="134"/>
      <c r="C1216" s="135" t="s">
        <v>1973</v>
      </c>
      <c r="D1216" s="135" t="s">
        <v>260</v>
      </c>
      <c r="E1216" s="136" t="s">
        <v>1974</v>
      </c>
      <c r="F1216" s="137" t="s">
        <v>1975</v>
      </c>
      <c r="G1216" s="138" t="s">
        <v>343</v>
      </c>
      <c r="H1216" s="139">
        <v>299.10899999999998</v>
      </c>
      <c r="I1216" s="140"/>
      <c r="J1216" s="141">
        <f>ROUND(I1216*H1216,0)</f>
        <v>0</v>
      </c>
      <c r="K1216" s="137" t="s">
        <v>264</v>
      </c>
      <c r="L1216" s="32"/>
      <c r="M1216" s="142" t="s">
        <v>1</v>
      </c>
      <c r="N1216" s="143" t="s">
        <v>42</v>
      </c>
      <c r="P1216" s="144">
        <f>O1216*H1216</f>
        <v>0</v>
      </c>
      <c r="Q1216" s="144">
        <v>6.4800000000000003E-4</v>
      </c>
      <c r="R1216" s="144">
        <f>Q1216*H1216</f>
        <v>0.19382263199999999</v>
      </c>
      <c r="S1216" s="144">
        <v>0</v>
      </c>
      <c r="T1216" s="145">
        <f>S1216*H1216</f>
        <v>0</v>
      </c>
      <c r="AR1216" s="146" t="s">
        <v>340</v>
      </c>
      <c r="AT1216" s="146" t="s">
        <v>260</v>
      </c>
      <c r="AU1216" s="146" t="s">
        <v>85</v>
      </c>
      <c r="AY1216" s="17" t="s">
        <v>258</v>
      </c>
      <c r="BE1216" s="147">
        <f>IF(N1216="základní",J1216,0)</f>
        <v>0</v>
      </c>
      <c r="BF1216" s="147">
        <f>IF(N1216="snížená",J1216,0)</f>
        <v>0</v>
      </c>
      <c r="BG1216" s="147">
        <f>IF(N1216="zákl. přenesená",J1216,0)</f>
        <v>0</v>
      </c>
      <c r="BH1216" s="147">
        <f>IF(N1216="sníž. přenesená",J1216,0)</f>
        <v>0</v>
      </c>
      <c r="BI1216" s="147">
        <f>IF(N1216="nulová",J1216,0)</f>
        <v>0</v>
      </c>
      <c r="BJ1216" s="17" t="s">
        <v>8</v>
      </c>
      <c r="BK1216" s="147">
        <f>ROUND(I1216*H1216,0)</f>
        <v>0</v>
      </c>
      <c r="BL1216" s="17" t="s">
        <v>340</v>
      </c>
      <c r="BM1216" s="146" t="s">
        <v>1976</v>
      </c>
    </row>
    <row r="1217" spans="2:65" s="12" customFormat="1">
      <c r="B1217" s="148"/>
      <c r="D1217" s="149" t="s">
        <v>266</v>
      </c>
      <c r="E1217" s="150" t="s">
        <v>1</v>
      </c>
      <c r="F1217" s="151" t="s">
        <v>201</v>
      </c>
      <c r="H1217" s="152">
        <v>22.5</v>
      </c>
      <c r="I1217" s="153"/>
      <c r="L1217" s="148"/>
      <c r="M1217" s="154"/>
      <c r="T1217" s="155"/>
      <c r="AT1217" s="150" t="s">
        <v>266</v>
      </c>
      <c r="AU1217" s="150" t="s">
        <v>85</v>
      </c>
      <c r="AV1217" s="12" t="s">
        <v>85</v>
      </c>
      <c r="AW1217" s="12" t="s">
        <v>33</v>
      </c>
      <c r="AX1217" s="12" t="s">
        <v>77</v>
      </c>
      <c r="AY1217" s="150" t="s">
        <v>258</v>
      </c>
    </row>
    <row r="1218" spans="2:65" s="12" customFormat="1">
      <c r="B1218" s="148"/>
      <c r="D1218" s="149" t="s">
        <v>266</v>
      </c>
      <c r="E1218" s="150" t="s">
        <v>1</v>
      </c>
      <c r="F1218" s="151" t="s">
        <v>180</v>
      </c>
      <c r="H1218" s="152">
        <v>74.569999999999993</v>
      </c>
      <c r="I1218" s="153"/>
      <c r="L1218" s="148"/>
      <c r="M1218" s="154"/>
      <c r="T1218" s="155"/>
      <c r="AT1218" s="150" t="s">
        <v>266</v>
      </c>
      <c r="AU1218" s="150" t="s">
        <v>85</v>
      </c>
      <c r="AV1218" s="12" t="s">
        <v>85</v>
      </c>
      <c r="AW1218" s="12" t="s">
        <v>33</v>
      </c>
      <c r="AX1218" s="12" t="s">
        <v>77</v>
      </c>
      <c r="AY1218" s="150" t="s">
        <v>258</v>
      </c>
    </row>
    <row r="1219" spans="2:65" s="12" customFormat="1">
      <c r="B1219" s="148"/>
      <c r="D1219" s="149" t="s">
        <v>266</v>
      </c>
      <c r="E1219" s="150" t="s">
        <v>1</v>
      </c>
      <c r="F1219" s="151" t="s">
        <v>183</v>
      </c>
      <c r="H1219" s="152">
        <v>9</v>
      </c>
      <c r="I1219" s="153"/>
      <c r="L1219" s="148"/>
      <c r="M1219" s="154"/>
      <c r="T1219" s="155"/>
      <c r="AT1219" s="150" t="s">
        <v>266</v>
      </c>
      <c r="AU1219" s="150" t="s">
        <v>85</v>
      </c>
      <c r="AV1219" s="12" t="s">
        <v>85</v>
      </c>
      <c r="AW1219" s="12" t="s">
        <v>33</v>
      </c>
      <c r="AX1219" s="12" t="s">
        <v>77</v>
      </c>
      <c r="AY1219" s="150" t="s">
        <v>258</v>
      </c>
    </row>
    <row r="1220" spans="2:65" s="12" customFormat="1">
      <c r="B1220" s="148"/>
      <c r="D1220" s="149" t="s">
        <v>266</v>
      </c>
      <c r="E1220" s="150" t="s">
        <v>1</v>
      </c>
      <c r="F1220" s="151" t="s">
        <v>189</v>
      </c>
      <c r="H1220" s="152">
        <v>193.03899999999999</v>
      </c>
      <c r="I1220" s="153"/>
      <c r="L1220" s="148"/>
      <c r="M1220" s="154"/>
      <c r="T1220" s="155"/>
      <c r="AT1220" s="150" t="s">
        <v>266</v>
      </c>
      <c r="AU1220" s="150" t="s">
        <v>85</v>
      </c>
      <c r="AV1220" s="12" t="s">
        <v>85</v>
      </c>
      <c r="AW1220" s="12" t="s">
        <v>33</v>
      </c>
      <c r="AX1220" s="12" t="s">
        <v>77</v>
      </c>
      <c r="AY1220" s="150" t="s">
        <v>258</v>
      </c>
    </row>
    <row r="1221" spans="2:65" s="13" customFormat="1">
      <c r="B1221" s="156"/>
      <c r="D1221" s="149" t="s">
        <v>266</v>
      </c>
      <c r="E1221" s="157" t="s">
        <v>1</v>
      </c>
      <c r="F1221" s="158" t="s">
        <v>272</v>
      </c>
      <c r="H1221" s="159">
        <v>299.10899999999998</v>
      </c>
      <c r="I1221" s="160"/>
      <c r="L1221" s="156"/>
      <c r="M1221" s="161"/>
      <c r="T1221" s="162"/>
      <c r="AT1221" s="157" t="s">
        <v>266</v>
      </c>
      <c r="AU1221" s="157" t="s">
        <v>85</v>
      </c>
      <c r="AV1221" s="13" t="s">
        <v>88</v>
      </c>
      <c r="AW1221" s="13" t="s">
        <v>33</v>
      </c>
      <c r="AX1221" s="13" t="s">
        <v>8</v>
      </c>
      <c r="AY1221" s="157" t="s">
        <v>258</v>
      </c>
    </row>
    <row r="1222" spans="2:65" s="1" customFormat="1" ht="24.2" customHeight="1">
      <c r="B1222" s="134"/>
      <c r="C1222" s="135" t="s">
        <v>1977</v>
      </c>
      <c r="D1222" s="135" t="s">
        <v>260</v>
      </c>
      <c r="E1222" s="136" t="s">
        <v>1978</v>
      </c>
      <c r="F1222" s="137" t="s">
        <v>1979</v>
      </c>
      <c r="G1222" s="138" t="s">
        <v>343</v>
      </c>
      <c r="H1222" s="139">
        <v>88.23</v>
      </c>
      <c r="I1222" s="140"/>
      <c r="J1222" s="141">
        <f>ROUND(I1222*H1222,0)</f>
        <v>0</v>
      </c>
      <c r="K1222" s="137" t="s">
        <v>264</v>
      </c>
      <c r="L1222" s="32"/>
      <c r="M1222" s="142" t="s">
        <v>1</v>
      </c>
      <c r="N1222" s="143" t="s">
        <v>42</v>
      </c>
      <c r="P1222" s="144">
        <f>O1222*H1222</f>
        <v>0</v>
      </c>
      <c r="Q1222" s="144">
        <v>1.4300000000000001E-4</v>
      </c>
      <c r="R1222" s="144">
        <f>Q1222*H1222</f>
        <v>1.261689E-2</v>
      </c>
      <c r="S1222" s="144">
        <v>0</v>
      </c>
      <c r="T1222" s="145">
        <f>S1222*H1222</f>
        <v>0</v>
      </c>
      <c r="AR1222" s="146" t="s">
        <v>340</v>
      </c>
      <c r="AT1222" s="146" t="s">
        <v>260</v>
      </c>
      <c r="AU1222" s="146" t="s">
        <v>85</v>
      </c>
      <c r="AY1222" s="17" t="s">
        <v>258</v>
      </c>
      <c r="BE1222" s="147">
        <f>IF(N1222="základní",J1222,0)</f>
        <v>0</v>
      </c>
      <c r="BF1222" s="147">
        <f>IF(N1222="snížená",J1222,0)</f>
        <v>0</v>
      </c>
      <c r="BG1222" s="147">
        <f>IF(N1222="zákl. přenesená",J1222,0)</f>
        <v>0</v>
      </c>
      <c r="BH1222" s="147">
        <f>IF(N1222="sníž. přenesená",J1222,0)</f>
        <v>0</v>
      </c>
      <c r="BI1222" s="147">
        <f>IF(N1222="nulová",J1222,0)</f>
        <v>0</v>
      </c>
      <c r="BJ1222" s="17" t="s">
        <v>8</v>
      </c>
      <c r="BK1222" s="147">
        <f>ROUND(I1222*H1222,0)</f>
        <v>0</v>
      </c>
      <c r="BL1222" s="17" t="s">
        <v>340</v>
      </c>
      <c r="BM1222" s="146" t="s">
        <v>1980</v>
      </c>
    </row>
    <row r="1223" spans="2:65" s="12" customFormat="1">
      <c r="B1223" s="148"/>
      <c r="D1223" s="149" t="s">
        <v>266</v>
      </c>
      <c r="E1223" s="150" t="s">
        <v>1</v>
      </c>
      <c r="F1223" s="151" t="s">
        <v>149</v>
      </c>
      <c r="H1223" s="152">
        <v>88.23</v>
      </c>
      <c r="I1223" s="153"/>
      <c r="L1223" s="148"/>
      <c r="M1223" s="154"/>
      <c r="T1223" s="155"/>
      <c r="AT1223" s="150" t="s">
        <v>266</v>
      </c>
      <c r="AU1223" s="150" t="s">
        <v>85</v>
      </c>
      <c r="AV1223" s="12" t="s">
        <v>85</v>
      </c>
      <c r="AW1223" s="12" t="s">
        <v>33</v>
      </c>
      <c r="AX1223" s="12" t="s">
        <v>8</v>
      </c>
      <c r="AY1223" s="150" t="s">
        <v>258</v>
      </c>
    </row>
    <row r="1224" spans="2:65" s="1" customFormat="1" ht="24.2" customHeight="1">
      <c r="B1224" s="134"/>
      <c r="C1224" s="135" t="s">
        <v>1981</v>
      </c>
      <c r="D1224" s="135" t="s">
        <v>260</v>
      </c>
      <c r="E1224" s="136" t="s">
        <v>1982</v>
      </c>
      <c r="F1224" s="137" t="s">
        <v>1983</v>
      </c>
      <c r="G1224" s="138" t="s">
        <v>343</v>
      </c>
      <c r="H1224" s="139">
        <v>88.23</v>
      </c>
      <c r="I1224" s="140"/>
      <c r="J1224" s="141">
        <f>ROUND(I1224*H1224,0)</f>
        <v>0</v>
      </c>
      <c r="K1224" s="137" t="s">
        <v>264</v>
      </c>
      <c r="L1224" s="32"/>
      <c r="M1224" s="142" t="s">
        <v>1</v>
      </c>
      <c r="N1224" s="143" t="s">
        <v>42</v>
      </c>
      <c r="P1224" s="144">
        <f>O1224*H1224</f>
        <v>0</v>
      </c>
      <c r="Q1224" s="144">
        <v>1.22256E-4</v>
      </c>
      <c r="R1224" s="144">
        <f>Q1224*H1224</f>
        <v>1.078664688E-2</v>
      </c>
      <c r="S1224" s="144">
        <v>0</v>
      </c>
      <c r="T1224" s="145">
        <f>S1224*H1224</f>
        <v>0</v>
      </c>
      <c r="AR1224" s="146" t="s">
        <v>340</v>
      </c>
      <c r="AT1224" s="146" t="s">
        <v>260</v>
      </c>
      <c r="AU1224" s="146" t="s">
        <v>85</v>
      </c>
      <c r="AY1224" s="17" t="s">
        <v>258</v>
      </c>
      <c r="BE1224" s="147">
        <f>IF(N1224="základní",J1224,0)</f>
        <v>0</v>
      </c>
      <c r="BF1224" s="147">
        <f>IF(N1224="snížená",J1224,0)</f>
        <v>0</v>
      </c>
      <c r="BG1224" s="147">
        <f>IF(N1224="zákl. přenesená",J1224,0)</f>
        <v>0</v>
      </c>
      <c r="BH1224" s="147">
        <f>IF(N1224="sníž. přenesená",J1224,0)</f>
        <v>0</v>
      </c>
      <c r="BI1224" s="147">
        <f>IF(N1224="nulová",J1224,0)</f>
        <v>0</v>
      </c>
      <c r="BJ1224" s="17" t="s">
        <v>8</v>
      </c>
      <c r="BK1224" s="147">
        <f>ROUND(I1224*H1224,0)</f>
        <v>0</v>
      </c>
      <c r="BL1224" s="17" t="s">
        <v>340</v>
      </c>
      <c r="BM1224" s="146" t="s">
        <v>1984</v>
      </c>
    </row>
    <row r="1225" spans="2:65" s="12" customFormat="1">
      <c r="B1225" s="148"/>
      <c r="D1225" s="149" t="s">
        <v>266</v>
      </c>
      <c r="E1225" s="150" t="s">
        <v>1</v>
      </c>
      <c r="F1225" s="151" t="s">
        <v>149</v>
      </c>
      <c r="H1225" s="152">
        <v>88.23</v>
      </c>
      <c r="I1225" s="153"/>
      <c r="L1225" s="148"/>
      <c r="M1225" s="154"/>
      <c r="T1225" s="155"/>
      <c r="AT1225" s="150" t="s">
        <v>266</v>
      </c>
      <c r="AU1225" s="150" t="s">
        <v>85</v>
      </c>
      <c r="AV1225" s="12" t="s">
        <v>85</v>
      </c>
      <c r="AW1225" s="12" t="s">
        <v>33</v>
      </c>
      <c r="AX1225" s="12" t="s">
        <v>8</v>
      </c>
      <c r="AY1225" s="150" t="s">
        <v>258</v>
      </c>
    </row>
    <row r="1226" spans="2:65" s="11" customFormat="1" ht="22.9" customHeight="1">
      <c r="B1226" s="122"/>
      <c r="D1226" s="123" t="s">
        <v>76</v>
      </c>
      <c r="E1226" s="132" t="s">
        <v>1985</v>
      </c>
      <c r="F1226" s="132" t="s">
        <v>1986</v>
      </c>
      <c r="I1226" s="125"/>
      <c r="J1226" s="133">
        <f>BK1226</f>
        <v>0</v>
      </c>
      <c r="L1226" s="122"/>
      <c r="M1226" s="127"/>
      <c r="P1226" s="128">
        <f>SUM(P1227:P1234)</f>
        <v>0</v>
      </c>
      <c r="R1226" s="128">
        <f>SUM(R1227:R1234)</f>
        <v>0.8468930400000001</v>
      </c>
      <c r="T1226" s="129">
        <f>SUM(T1227:T1234)</f>
        <v>0</v>
      </c>
      <c r="AR1226" s="123" t="s">
        <v>85</v>
      </c>
      <c r="AT1226" s="130" t="s">
        <v>76</v>
      </c>
      <c r="AU1226" s="130" t="s">
        <v>8</v>
      </c>
      <c r="AY1226" s="123" t="s">
        <v>258</v>
      </c>
      <c r="BK1226" s="131">
        <f>SUM(BK1227:BK1234)</f>
        <v>0</v>
      </c>
    </row>
    <row r="1227" spans="2:65" s="1" customFormat="1" ht="21.75" customHeight="1">
      <c r="B1227" s="134"/>
      <c r="C1227" s="135" t="s">
        <v>1987</v>
      </c>
      <c r="D1227" s="135" t="s">
        <v>260</v>
      </c>
      <c r="E1227" s="136" t="s">
        <v>1988</v>
      </c>
      <c r="F1227" s="137" t="s">
        <v>1989</v>
      </c>
      <c r="G1227" s="138" t="s">
        <v>343</v>
      </c>
      <c r="H1227" s="139">
        <v>1008.206</v>
      </c>
      <c r="I1227" s="140"/>
      <c r="J1227" s="141">
        <f>ROUND(I1227*H1227,0)</f>
        <v>0</v>
      </c>
      <c r="K1227" s="137" t="s">
        <v>264</v>
      </c>
      <c r="L1227" s="32"/>
      <c r="M1227" s="142" t="s">
        <v>1</v>
      </c>
      <c r="N1227" s="143" t="s">
        <v>42</v>
      </c>
      <c r="P1227" s="144">
        <f>O1227*H1227</f>
        <v>0</v>
      </c>
      <c r="Q1227" s="144">
        <v>4.4000000000000002E-4</v>
      </c>
      <c r="R1227" s="144">
        <f>Q1227*H1227</f>
        <v>0.44361064</v>
      </c>
      <c r="S1227" s="144">
        <v>0</v>
      </c>
      <c r="T1227" s="145">
        <f>S1227*H1227</f>
        <v>0</v>
      </c>
      <c r="AR1227" s="146" t="s">
        <v>340</v>
      </c>
      <c r="AT1227" s="146" t="s">
        <v>260</v>
      </c>
      <c r="AU1227" s="146" t="s">
        <v>85</v>
      </c>
      <c r="AY1227" s="17" t="s">
        <v>258</v>
      </c>
      <c r="BE1227" s="147">
        <f>IF(N1227="základní",J1227,0)</f>
        <v>0</v>
      </c>
      <c r="BF1227" s="147">
        <f>IF(N1227="snížená",J1227,0)</f>
        <v>0</v>
      </c>
      <c r="BG1227" s="147">
        <f>IF(N1227="zákl. přenesená",J1227,0)</f>
        <v>0</v>
      </c>
      <c r="BH1227" s="147">
        <f>IF(N1227="sníž. přenesená",J1227,0)</f>
        <v>0</v>
      </c>
      <c r="BI1227" s="147">
        <f>IF(N1227="nulová",J1227,0)</f>
        <v>0</v>
      </c>
      <c r="BJ1227" s="17" t="s">
        <v>8</v>
      </c>
      <c r="BK1227" s="147">
        <f>ROUND(I1227*H1227,0)</f>
        <v>0</v>
      </c>
      <c r="BL1227" s="17" t="s">
        <v>340</v>
      </c>
      <c r="BM1227" s="146" t="s">
        <v>1990</v>
      </c>
    </row>
    <row r="1228" spans="2:65" s="12" customFormat="1">
      <c r="B1228" s="148"/>
      <c r="D1228" s="149" t="s">
        <v>266</v>
      </c>
      <c r="E1228" s="150" t="s">
        <v>1</v>
      </c>
      <c r="F1228" s="151" t="s">
        <v>1991</v>
      </c>
      <c r="H1228" s="152">
        <v>242.167</v>
      </c>
      <c r="I1228" s="153"/>
      <c r="L1228" s="148"/>
      <c r="M1228" s="154"/>
      <c r="T1228" s="155"/>
      <c r="AT1228" s="150" t="s">
        <v>266</v>
      </c>
      <c r="AU1228" s="150" t="s">
        <v>85</v>
      </c>
      <c r="AV1228" s="12" t="s">
        <v>85</v>
      </c>
      <c r="AW1228" s="12" t="s">
        <v>33</v>
      </c>
      <c r="AX1228" s="12" t="s">
        <v>77</v>
      </c>
      <c r="AY1228" s="150" t="s">
        <v>258</v>
      </c>
    </row>
    <row r="1229" spans="2:65" s="12" customFormat="1">
      <c r="B1229" s="148"/>
      <c r="D1229" s="149" t="s">
        <v>266</v>
      </c>
      <c r="E1229" s="150" t="s">
        <v>1</v>
      </c>
      <c r="F1229" s="151" t="s">
        <v>1992</v>
      </c>
      <c r="H1229" s="152">
        <v>766.03899999999999</v>
      </c>
      <c r="I1229" s="153"/>
      <c r="L1229" s="148"/>
      <c r="M1229" s="154"/>
      <c r="T1229" s="155"/>
      <c r="AT1229" s="150" t="s">
        <v>266</v>
      </c>
      <c r="AU1229" s="150" t="s">
        <v>85</v>
      </c>
      <c r="AV1229" s="12" t="s">
        <v>85</v>
      </c>
      <c r="AW1229" s="12" t="s">
        <v>33</v>
      </c>
      <c r="AX1229" s="12" t="s">
        <v>77</v>
      </c>
      <c r="AY1229" s="150" t="s">
        <v>258</v>
      </c>
    </row>
    <row r="1230" spans="2:65" s="13" customFormat="1">
      <c r="B1230" s="156"/>
      <c r="D1230" s="149" t="s">
        <v>266</v>
      </c>
      <c r="E1230" s="157" t="s">
        <v>1</v>
      </c>
      <c r="F1230" s="158" t="s">
        <v>272</v>
      </c>
      <c r="H1230" s="159">
        <v>1008.206</v>
      </c>
      <c r="I1230" s="160"/>
      <c r="L1230" s="156"/>
      <c r="M1230" s="161"/>
      <c r="T1230" s="162"/>
      <c r="AT1230" s="157" t="s">
        <v>266</v>
      </c>
      <c r="AU1230" s="157" t="s">
        <v>85</v>
      </c>
      <c r="AV1230" s="13" t="s">
        <v>88</v>
      </c>
      <c r="AW1230" s="13" t="s">
        <v>33</v>
      </c>
      <c r="AX1230" s="13" t="s">
        <v>8</v>
      </c>
      <c r="AY1230" s="157" t="s">
        <v>258</v>
      </c>
    </row>
    <row r="1231" spans="2:65" s="1" customFormat="1" ht="24.2" customHeight="1">
      <c r="B1231" s="134"/>
      <c r="C1231" s="135" t="s">
        <v>1993</v>
      </c>
      <c r="D1231" s="135" t="s">
        <v>260</v>
      </c>
      <c r="E1231" s="136" t="s">
        <v>1994</v>
      </c>
      <c r="F1231" s="137" t="s">
        <v>1995</v>
      </c>
      <c r="G1231" s="138" t="s">
        <v>343</v>
      </c>
      <c r="H1231" s="139">
        <v>1008.206</v>
      </c>
      <c r="I1231" s="140"/>
      <c r="J1231" s="141">
        <f>ROUND(I1231*H1231,0)</f>
        <v>0</v>
      </c>
      <c r="K1231" s="137" t="s">
        <v>264</v>
      </c>
      <c r="L1231" s="32"/>
      <c r="M1231" s="142" t="s">
        <v>1</v>
      </c>
      <c r="N1231" s="143" t="s">
        <v>42</v>
      </c>
      <c r="P1231" s="144">
        <f>O1231*H1231</f>
        <v>0</v>
      </c>
      <c r="Q1231" s="144">
        <v>4.0000000000000002E-4</v>
      </c>
      <c r="R1231" s="144">
        <f>Q1231*H1231</f>
        <v>0.40328240000000004</v>
      </c>
      <c r="S1231" s="144">
        <v>0</v>
      </c>
      <c r="T1231" s="145">
        <f>S1231*H1231</f>
        <v>0</v>
      </c>
      <c r="AR1231" s="146" t="s">
        <v>340</v>
      </c>
      <c r="AT1231" s="146" t="s">
        <v>260</v>
      </c>
      <c r="AU1231" s="146" t="s">
        <v>85</v>
      </c>
      <c r="AY1231" s="17" t="s">
        <v>258</v>
      </c>
      <c r="BE1231" s="147">
        <f>IF(N1231="základní",J1231,0)</f>
        <v>0</v>
      </c>
      <c r="BF1231" s="147">
        <f>IF(N1231="snížená",J1231,0)</f>
        <v>0</v>
      </c>
      <c r="BG1231" s="147">
        <f>IF(N1231="zákl. přenesená",J1231,0)</f>
        <v>0</v>
      </c>
      <c r="BH1231" s="147">
        <f>IF(N1231="sníž. přenesená",J1231,0)</f>
        <v>0</v>
      </c>
      <c r="BI1231" s="147">
        <f>IF(N1231="nulová",J1231,0)</f>
        <v>0</v>
      </c>
      <c r="BJ1231" s="17" t="s">
        <v>8</v>
      </c>
      <c r="BK1231" s="147">
        <f>ROUND(I1231*H1231,0)</f>
        <v>0</v>
      </c>
      <c r="BL1231" s="17" t="s">
        <v>340</v>
      </c>
      <c r="BM1231" s="146" t="s">
        <v>1996</v>
      </c>
    </row>
    <row r="1232" spans="2:65" s="12" customFormat="1">
      <c r="B1232" s="148"/>
      <c r="D1232" s="149" t="s">
        <v>266</v>
      </c>
      <c r="E1232" s="150" t="s">
        <v>1</v>
      </c>
      <c r="F1232" s="151" t="s">
        <v>1991</v>
      </c>
      <c r="H1232" s="152">
        <v>242.167</v>
      </c>
      <c r="I1232" s="153"/>
      <c r="L1232" s="148"/>
      <c r="M1232" s="154"/>
      <c r="T1232" s="155"/>
      <c r="AT1232" s="150" t="s">
        <v>266</v>
      </c>
      <c r="AU1232" s="150" t="s">
        <v>85</v>
      </c>
      <c r="AV1232" s="12" t="s">
        <v>85</v>
      </c>
      <c r="AW1232" s="12" t="s">
        <v>33</v>
      </c>
      <c r="AX1232" s="12" t="s">
        <v>77</v>
      </c>
      <c r="AY1232" s="150" t="s">
        <v>258</v>
      </c>
    </row>
    <row r="1233" spans="2:65" s="12" customFormat="1">
      <c r="B1233" s="148"/>
      <c r="D1233" s="149" t="s">
        <v>266</v>
      </c>
      <c r="E1233" s="150" t="s">
        <v>1</v>
      </c>
      <c r="F1233" s="151" t="s">
        <v>1992</v>
      </c>
      <c r="H1233" s="152">
        <v>766.03899999999999</v>
      </c>
      <c r="I1233" s="153"/>
      <c r="L1233" s="148"/>
      <c r="M1233" s="154"/>
      <c r="T1233" s="155"/>
      <c r="AT1233" s="150" t="s">
        <v>266</v>
      </c>
      <c r="AU1233" s="150" t="s">
        <v>85</v>
      </c>
      <c r="AV1233" s="12" t="s">
        <v>85</v>
      </c>
      <c r="AW1233" s="12" t="s">
        <v>33</v>
      </c>
      <c r="AX1233" s="12" t="s">
        <v>77</v>
      </c>
      <c r="AY1233" s="150" t="s">
        <v>258</v>
      </c>
    </row>
    <row r="1234" spans="2:65" s="13" customFormat="1">
      <c r="B1234" s="156"/>
      <c r="D1234" s="149" t="s">
        <v>266</v>
      </c>
      <c r="E1234" s="157" t="s">
        <v>1</v>
      </c>
      <c r="F1234" s="158" t="s">
        <v>272</v>
      </c>
      <c r="H1234" s="159">
        <v>1008.206</v>
      </c>
      <c r="I1234" s="160"/>
      <c r="L1234" s="156"/>
      <c r="M1234" s="161"/>
      <c r="T1234" s="162"/>
      <c r="AT1234" s="157" t="s">
        <v>266</v>
      </c>
      <c r="AU1234" s="157" t="s">
        <v>85</v>
      </c>
      <c r="AV1234" s="13" t="s">
        <v>88</v>
      </c>
      <c r="AW1234" s="13" t="s">
        <v>33</v>
      </c>
      <c r="AX1234" s="13" t="s">
        <v>8</v>
      </c>
      <c r="AY1234" s="157" t="s">
        <v>258</v>
      </c>
    </row>
    <row r="1235" spans="2:65" s="11" customFormat="1" ht="25.9" customHeight="1">
      <c r="B1235" s="122"/>
      <c r="D1235" s="123" t="s">
        <v>76</v>
      </c>
      <c r="E1235" s="124" t="s">
        <v>1997</v>
      </c>
      <c r="F1235" s="124" t="s">
        <v>1998</v>
      </c>
      <c r="I1235" s="125"/>
      <c r="J1235" s="126">
        <f>BK1235</f>
        <v>0</v>
      </c>
      <c r="L1235" s="122"/>
      <c r="M1235" s="127"/>
      <c r="P1235" s="128">
        <f>SUM(P1236:P1237)</f>
        <v>0</v>
      </c>
      <c r="R1235" s="128">
        <f>SUM(R1236:R1237)</f>
        <v>0</v>
      </c>
      <c r="T1235" s="129">
        <f>SUM(T1236:T1237)</f>
        <v>0</v>
      </c>
      <c r="AR1235" s="123" t="s">
        <v>91</v>
      </c>
      <c r="AT1235" s="130" t="s">
        <v>76</v>
      </c>
      <c r="AU1235" s="130" t="s">
        <v>77</v>
      </c>
      <c r="AY1235" s="123" t="s">
        <v>258</v>
      </c>
      <c r="BK1235" s="131">
        <f>SUM(BK1236:BK1237)</f>
        <v>0</v>
      </c>
    </row>
    <row r="1236" spans="2:65" s="1" customFormat="1" ht="16.5" customHeight="1">
      <c r="B1236" s="134"/>
      <c r="C1236" s="135" t="s">
        <v>1999</v>
      </c>
      <c r="D1236" s="135" t="s">
        <v>260</v>
      </c>
      <c r="E1236" s="136" t="s">
        <v>2000</v>
      </c>
      <c r="F1236" s="137" t="s">
        <v>2001</v>
      </c>
      <c r="G1236" s="138" t="s">
        <v>2002</v>
      </c>
      <c r="H1236" s="139">
        <v>500</v>
      </c>
      <c r="I1236" s="140"/>
      <c r="J1236" s="141">
        <f>ROUND(I1236*H1236,0)</f>
        <v>0</v>
      </c>
      <c r="K1236" s="137" t="s">
        <v>264</v>
      </c>
      <c r="L1236" s="32"/>
      <c r="M1236" s="142" t="s">
        <v>1</v>
      </c>
      <c r="N1236" s="143" t="s">
        <v>42</v>
      </c>
      <c r="P1236" s="144">
        <f>O1236*H1236</f>
        <v>0</v>
      </c>
      <c r="Q1236" s="144">
        <v>0</v>
      </c>
      <c r="R1236" s="144">
        <f>Q1236*H1236</f>
        <v>0</v>
      </c>
      <c r="S1236" s="144">
        <v>0</v>
      </c>
      <c r="T1236" s="145">
        <f>S1236*H1236</f>
        <v>0</v>
      </c>
      <c r="AR1236" s="146" t="s">
        <v>2003</v>
      </c>
      <c r="AT1236" s="146" t="s">
        <v>260</v>
      </c>
      <c r="AU1236" s="146" t="s">
        <v>8</v>
      </c>
      <c r="AY1236" s="17" t="s">
        <v>258</v>
      </c>
      <c r="BE1236" s="147">
        <f>IF(N1236="základní",J1236,0)</f>
        <v>0</v>
      </c>
      <c r="BF1236" s="147">
        <f>IF(N1236="snížená",J1236,0)</f>
        <v>0</v>
      </c>
      <c r="BG1236" s="147">
        <f>IF(N1236="zákl. přenesená",J1236,0)</f>
        <v>0</v>
      </c>
      <c r="BH1236" s="147">
        <f>IF(N1236="sníž. přenesená",J1236,0)</f>
        <v>0</v>
      </c>
      <c r="BI1236" s="147">
        <f>IF(N1236="nulová",J1236,0)</f>
        <v>0</v>
      </c>
      <c r="BJ1236" s="17" t="s">
        <v>8</v>
      </c>
      <c r="BK1236" s="147">
        <f>ROUND(I1236*H1236,0)</f>
        <v>0</v>
      </c>
      <c r="BL1236" s="17" t="s">
        <v>2003</v>
      </c>
      <c r="BM1236" s="146" t="s">
        <v>2004</v>
      </c>
    </row>
    <row r="1237" spans="2:65" s="1" customFormat="1" ht="21.75" customHeight="1">
      <c r="B1237" s="134"/>
      <c r="C1237" s="135" t="s">
        <v>2005</v>
      </c>
      <c r="D1237" s="135" t="s">
        <v>260</v>
      </c>
      <c r="E1237" s="136" t="s">
        <v>2006</v>
      </c>
      <c r="F1237" s="137" t="s">
        <v>2007</v>
      </c>
      <c r="G1237" s="138" t="s">
        <v>2002</v>
      </c>
      <c r="H1237" s="139">
        <v>500</v>
      </c>
      <c r="I1237" s="140"/>
      <c r="J1237" s="141">
        <f>ROUND(I1237*H1237,0)</f>
        <v>0</v>
      </c>
      <c r="K1237" s="137" t="s">
        <v>264</v>
      </c>
      <c r="L1237" s="32"/>
      <c r="M1237" s="180" t="s">
        <v>1</v>
      </c>
      <c r="N1237" s="181" t="s">
        <v>42</v>
      </c>
      <c r="O1237" s="182"/>
      <c r="P1237" s="183">
        <f>O1237*H1237</f>
        <v>0</v>
      </c>
      <c r="Q1237" s="183">
        <v>0</v>
      </c>
      <c r="R1237" s="183">
        <f>Q1237*H1237</f>
        <v>0</v>
      </c>
      <c r="S1237" s="183">
        <v>0</v>
      </c>
      <c r="T1237" s="184">
        <f>S1237*H1237</f>
        <v>0</v>
      </c>
      <c r="AR1237" s="146" t="s">
        <v>2003</v>
      </c>
      <c r="AT1237" s="146" t="s">
        <v>260</v>
      </c>
      <c r="AU1237" s="146" t="s">
        <v>8</v>
      </c>
      <c r="AY1237" s="17" t="s">
        <v>258</v>
      </c>
      <c r="BE1237" s="147">
        <f>IF(N1237="základní",J1237,0)</f>
        <v>0</v>
      </c>
      <c r="BF1237" s="147">
        <f>IF(N1237="snížená",J1237,0)</f>
        <v>0</v>
      </c>
      <c r="BG1237" s="147">
        <f>IF(N1237="zákl. přenesená",J1237,0)</f>
        <v>0</v>
      </c>
      <c r="BH1237" s="147">
        <f>IF(N1237="sníž. přenesená",J1237,0)</f>
        <v>0</v>
      </c>
      <c r="BI1237" s="147">
        <f>IF(N1237="nulová",J1237,0)</f>
        <v>0</v>
      </c>
      <c r="BJ1237" s="17" t="s">
        <v>8</v>
      </c>
      <c r="BK1237" s="147">
        <f>ROUND(I1237*H1237,0)</f>
        <v>0</v>
      </c>
      <c r="BL1237" s="17" t="s">
        <v>2003</v>
      </c>
      <c r="BM1237" s="146" t="s">
        <v>2008</v>
      </c>
    </row>
    <row r="1238" spans="2:65" s="1" customFormat="1" ht="6.95" customHeight="1">
      <c r="B1238" s="44"/>
      <c r="C1238" s="45"/>
      <c r="D1238" s="45"/>
      <c r="E1238" s="45"/>
      <c r="F1238" s="45"/>
      <c r="G1238" s="45"/>
      <c r="H1238" s="45"/>
      <c r="I1238" s="45"/>
      <c r="J1238" s="45"/>
      <c r="K1238" s="45"/>
      <c r="L1238" s="32"/>
    </row>
  </sheetData>
  <autoFilter ref="C140:K1237" xr:uid="{00000000-0009-0000-0000-000001000000}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64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87</v>
      </c>
      <c r="AZ2" s="87" t="s">
        <v>2009</v>
      </c>
      <c r="BA2" s="87" t="s">
        <v>2009</v>
      </c>
      <c r="BB2" s="87" t="s">
        <v>1</v>
      </c>
      <c r="BC2" s="87" t="s">
        <v>1222</v>
      </c>
      <c r="BD2" s="87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87" t="s">
        <v>2010</v>
      </c>
      <c r="BA3" s="87" t="s">
        <v>2010</v>
      </c>
      <c r="BB3" s="87" t="s">
        <v>1</v>
      </c>
      <c r="BC3" s="87" t="s">
        <v>2011</v>
      </c>
      <c r="BD3" s="87" t="s">
        <v>85</v>
      </c>
    </row>
    <row r="4" spans="2:56" ht="24.95" customHeight="1">
      <c r="B4" s="20"/>
      <c r="D4" s="21" t="s">
        <v>112</v>
      </c>
      <c r="L4" s="20"/>
      <c r="M4" s="88" t="s">
        <v>11</v>
      </c>
      <c r="AT4" s="17" t="s">
        <v>3</v>
      </c>
      <c r="AZ4" s="87" t="s">
        <v>2012</v>
      </c>
      <c r="BA4" s="87" t="s">
        <v>2012</v>
      </c>
      <c r="BB4" s="87" t="s">
        <v>1</v>
      </c>
      <c r="BC4" s="87" t="s">
        <v>565</v>
      </c>
      <c r="BD4" s="87" t="s">
        <v>85</v>
      </c>
    </row>
    <row r="5" spans="2:56" ht="6.95" customHeight="1">
      <c r="B5" s="20"/>
      <c r="L5" s="20"/>
      <c r="AZ5" s="87" t="s">
        <v>2013</v>
      </c>
      <c r="BA5" s="87" t="s">
        <v>2013</v>
      </c>
      <c r="BB5" s="87" t="s">
        <v>1</v>
      </c>
      <c r="BC5" s="87" t="s">
        <v>1222</v>
      </c>
      <c r="BD5" s="87" t="s">
        <v>85</v>
      </c>
    </row>
    <row r="6" spans="2:56" ht="12" customHeight="1">
      <c r="B6" s="20"/>
      <c r="D6" s="27" t="s">
        <v>17</v>
      </c>
      <c r="L6" s="20"/>
      <c r="AZ6" s="87" t="s">
        <v>2014</v>
      </c>
      <c r="BA6" s="87" t="s">
        <v>2014</v>
      </c>
      <c r="BB6" s="87" t="s">
        <v>1</v>
      </c>
      <c r="BC6" s="87" t="s">
        <v>468</v>
      </c>
      <c r="BD6" s="87" t="s">
        <v>85</v>
      </c>
    </row>
    <row r="7" spans="2:56" ht="16.5" customHeight="1">
      <c r="B7" s="20"/>
      <c r="E7" s="244" t="str">
        <f>'Rekapitulace stavby'!K6</f>
        <v>Rekonstrukce č.p.210 ve Vrchlabí</v>
      </c>
      <c r="F7" s="245"/>
      <c r="G7" s="245"/>
      <c r="H7" s="245"/>
      <c r="L7" s="20"/>
      <c r="AZ7" s="87" t="s">
        <v>2015</v>
      </c>
      <c r="BA7" s="87" t="s">
        <v>2016</v>
      </c>
      <c r="BB7" s="87" t="s">
        <v>1</v>
      </c>
      <c r="BC7" s="87" t="s">
        <v>103</v>
      </c>
      <c r="BD7" s="87" t="s">
        <v>85</v>
      </c>
    </row>
    <row r="8" spans="2:56" s="1" customFormat="1" ht="12" customHeight="1">
      <c r="B8" s="32"/>
      <c r="D8" s="27" t="s">
        <v>125</v>
      </c>
      <c r="L8" s="32"/>
      <c r="AZ8" s="87" t="s">
        <v>2017</v>
      </c>
      <c r="BA8" s="87" t="s">
        <v>2018</v>
      </c>
      <c r="BB8" s="87" t="s">
        <v>1</v>
      </c>
      <c r="BC8" s="87" t="s">
        <v>85</v>
      </c>
      <c r="BD8" s="87" t="s">
        <v>85</v>
      </c>
    </row>
    <row r="9" spans="2:56" s="1" customFormat="1" ht="16.5" customHeight="1">
      <c r="B9" s="32"/>
      <c r="E9" s="223" t="s">
        <v>2019</v>
      </c>
      <c r="F9" s="243"/>
      <c r="G9" s="243"/>
      <c r="H9" s="243"/>
      <c r="L9" s="32"/>
      <c r="AZ9" s="87" t="s">
        <v>2020</v>
      </c>
      <c r="BA9" s="87" t="s">
        <v>2021</v>
      </c>
      <c r="BB9" s="87" t="s">
        <v>1</v>
      </c>
      <c r="BC9" s="87" t="s">
        <v>2022</v>
      </c>
      <c r="BD9" s="87" t="s">
        <v>85</v>
      </c>
    </row>
    <row r="10" spans="2:56" s="1" customFormat="1">
      <c r="B10" s="32"/>
      <c r="L10" s="32"/>
      <c r="AZ10" s="87" t="s">
        <v>139</v>
      </c>
      <c r="BA10" s="87" t="s">
        <v>2023</v>
      </c>
      <c r="BB10" s="87" t="s">
        <v>1</v>
      </c>
      <c r="BC10" s="87" t="s">
        <v>2024</v>
      </c>
      <c r="BD10" s="87" t="s">
        <v>85</v>
      </c>
    </row>
    <row r="11" spans="2:56" s="1" customFormat="1" ht="12" customHeight="1">
      <c r="B11" s="32"/>
      <c r="D11" s="27" t="s">
        <v>19</v>
      </c>
      <c r="F11" s="25" t="s">
        <v>1</v>
      </c>
      <c r="I11" s="27" t="s">
        <v>20</v>
      </c>
      <c r="J11" s="25" t="s">
        <v>1</v>
      </c>
      <c r="L11" s="32"/>
      <c r="AZ11" s="87" t="s">
        <v>142</v>
      </c>
      <c r="BA11" s="87" t="s">
        <v>2025</v>
      </c>
      <c r="BB11" s="87" t="s">
        <v>1</v>
      </c>
      <c r="BC11" s="87" t="s">
        <v>2026</v>
      </c>
      <c r="BD11" s="87" t="s">
        <v>85</v>
      </c>
    </row>
    <row r="12" spans="2:56" s="1" customFormat="1" ht="12" customHeight="1">
      <c r="B12" s="32"/>
      <c r="D12" s="27" t="s">
        <v>21</v>
      </c>
      <c r="F12" s="25" t="s">
        <v>22</v>
      </c>
      <c r="I12" s="27" t="s">
        <v>23</v>
      </c>
      <c r="J12" s="52" t="str">
        <f>'Rekapitulace stavby'!AN8</f>
        <v>22. 5. 2023</v>
      </c>
      <c r="L12" s="32"/>
      <c r="AZ12" s="87" t="s">
        <v>162</v>
      </c>
      <c r="BA12" s="87" t="s">
        <v>2027</v>
      </c>
      <c r="BB12" s="87" t="s">
        <v>1</v>
      </c>
      <c r="BC12" s="87" t="s">
        <v>376</v>
      </c>
      <c r="BD12" s="87" t="s">
        <v>85</v>
      </c>
    </row>
    <row r="13" spans="2:56" s="1" customFormat="1" ht="10.9" customHeight="1">
      <c r="B13" s="32"/>
      <c r="L13" s="32"/>
      <c r="AZ13" s="87" t="s">
        <v>2028</v>
      </c>
      <c r="BA13" s="87" t="s">
        <v>2029</v>
      </c>
      <c r="BB13" s="87" t="s">
        <v>1</v>
      </c>
      <c r="BC13" s="87" t="s">
        <v>2030</v>
      </c>
      <c r="BD13" s="87" t="s">
        <v>85</v>
      </c>
    </row>
    <row r="14" spans="2:56" s="1" customFormat="1" ht="12" customHeight="1">
      <c r="B14" s="32"/>
      <c r="D14" s="27" t="s">
        <v>25</v>
      </c>
      <c r="I14" s="27" t="s">
        <v>26</v>
      </c>
      <c r="J14" s="25" t="s">
        <v>1</v>
      </c>
      <c r="L14" s="32"/>
      <c r="AZ14" s="87" t="s">
        <v>2031</v>
      </c>
      <c r="BA14" s="87" t="s">
        <v>2032</v>
      </c>
      <c r="BB14" s="87" t="s">
        <v>1</v>
      </c>
      <c r="BC14" s="87" t="s">
        <v>103</v>
      </c>
      <c r="BD14" s="87" t="s">
        <v>85</v>
      </c>
    </row>
    <row r="15" spans="2:5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  <c r="AZ15" s="87" t="s">
        <v>2033</v>
      </c>
      <c r="BA15" s="87" t="s">
        <v>2034</v>
      </c>
      <c r="BB15" s="87" t="s">
        <v>1</v>
      </c>
      <c r="BC15" s="87" t="s">
        <v>305</v>
      </c>
      <c r="BD15" s="87" t="s">
        <v>85</v>
      </c>
    </row>
    <row r="16" spans="2:56" s="1" customFormat="1" ht="6.95" customHeight="1">
      <c r="B16" s="32"/>
      <c r="L16" s="32"/>
      <c r="AZ16" s="87" t="s">
        <v>2035</v>
      </c>
      <c r="BA16" s="87" t="s">
        <v>2036</v>
      </c>
      <c r="BB16" s="87" t="s">
        <v>1</v>
      </c>
      <c r="BC16" s="87" t="s">
        <v>2037</v>
      </c>
      <c r="BD16" s="87" t="s">
        <v>85</v>
      </c>
    </row>
    <row r="17" spans="2:56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  <c r="AZ17" s="87" t="s">
        <v>165</v>
      </c>
      <c r="BA17" s="87" t="s">
        <v>2038</v>
      </c>
      <c r="BB17" s="87" t="s">
        <v>1</v>
      </c>
      <c r="BC17" s="87" t="s">
        <v>2039</v>
      </c>
      <c r="BD17" s="87" t="s">
        <v>85</v>
      </c>
    </row>
    <row r="18" spans="2:56" s="1" customFormat="1" ht="18" customHeight="1">
      <c r="B18" s="32"/>
      <c r="E18" s="246" t="str">
        <f>'Rekapitulace stavby'!E14</f>
        <v>Vyplň údaj</v>
      </c>
      <c r="F18" s="238"/>
      <c r="G18" s="238"/>
      <c r="H18" s="238"/>
      <c r="I18" s="27" t="s">
        <v>28</v>
      </c>
      <c r="J18" s="28" t="str">
        <f>'Rekapitulace stavby'!AN14</f>
        <v>Vyplň údaj</v>
      </c>
      <c r="L18" s="32"/>
      <c r="AZ18" s="87" t="s">
        <v>2040</v>
      </c>
      <c r="BA18" s="87" t="s">
        <v>2041</v>
      </c>
      <c r="BB18" s="87" t="s">
        <v>1</v>
      </c>
      <c r="BC18" s="87" t="s">
        <v>2042</v>
      </c>
      <c r="BD18" s="87" t="s">
        <v>85</v>
      </c>
    </row>
    <row r="19" spans="2:56" s="1" customFormat="1" ht="6.95" customHeight="1">
      <c r="B19" s="32"/>
      <c r="L19" s="32"/>
      <c r="AZ19" s="87" t="s">
        <v>2043</v>
      </c>
      <c r="BA19" s="87" t="s">
        <v>2044</v>
      </c>
      <c r="BB19" s="87" t="s">
        <v>1</v>
      </c>
      <c r="BC19" s="87" t="s">
        <v>2045</v>
      </c>
      <c r="BD19" s="87" t="s">
        <v>85</v>
      </c>
    </row>
    <row r="20" spans="2:56" s="1" customFormat="1" ht="12" customHeight="1">
      <c r="B20" s="32"/>
      <c r="D20" s="27" t="s">
        <v>31</v>
      </c>
      <c r="I20" s="27" t="s">
        <v>26</v>
      </c>
      <c r="J20" s="25" t="s">
        <v>1</v>
      </c>
      <c r="L20" s="32"/>
      <c r="AZ20" s="87" t="s">
        <v>201</v>
      </c>
      <c r="BA20" s="87" t="s">
        <v>2046</v>
      </c>
      <c r="BB20" s="87" t="s">
        <v>1</v>
      </c>
      <c r="BC20" s="87" t="s">
        <v>2047</v>
      </c>
      <c r="BD20" s="87" t="s">
        <v>85</v>
      </c>
    </row>
    <row r="21" spans="2:56" s="1" customFormat="1" ht="18" customHeight="1">
      <c r="B21" s="32"/>
      <c r="E21" s="25" t="s">
        <v>32</v>
      </c>
      <c r="I21" s="27" t="s">
        <v>28</v>
      </c>
      <c r="J21" s="25" t="s">
        <v>1</v>
      </c>
      <c r="L21" s="32"/>
      <c r="AZ21" s="87" t="s">
        <v>180</v>
      </c>
      <c r="BA21" s="87" t="s">
        <v>2048</v>
      </c>
      <c r="BB21" s="87" t="s">
        <v>1</v>
      </c>
      <c r="BC21" s="87" t="s">
        <v>2049</v>
      </c>
      <c r="BD21" s="87" t="s">
        <v>85</v>
      </c>
    </row>
    <row r="22" spans="2:56" s="1" customFormat="1" ht="6.95" customHeight="1">
      <c r="B22" s="32"/>
      <c r="L22" s="32"/>
      <c r="AZ22" s="87" t="s">
        <v>183</v>
      </c>
      <c r="BA22" s="87" t="s">
        <v>2050</v>
      </c>
      <c r="BB22" s="87" t="s">
        <v>1</v>
      </c>
      <c r="BC22" s="87" t="s">
        <v>2051</v>
      </c>
      <c r="BD22" s="87" t="s">
        <v>85</v>
      </c>
    </row>
    <row r="23" spans="2:56" s="1" customFormat="1" ht="12" customHeight="1">
      <c r="B23" s="32"/>
      <c r="D23" s="27" t="s">
        <v>34</v>
      </c>
      <c r="I23" s="27" t="s">
        <v>26</v>
      </c>
      <c r="J23" s="25" t="s">
        <v>1</v>
      </c>
      <c r="L23" s="32"/>
      <c r="AZ23" s="87" t="s">
        <v>186</v>
      </c>
      <c r="BA23" s="87" t="s">
        <v>2052</v>
      </c>
      <c r="BB23" s="87" t="s">
        <v>1</v>
      </c>
      <c r="BC23" s="87" t="s">
        <v>376</v>
      </c>
      <c r="BD23" s="87" t="s">
        <v>85</v>
      </c>
    </row>
    <row r="24" spans="2:56" s="1" customFormat="1" ht="18" customHeight="1">
      <c r="B24" s="32"/>
      <c r="E24" s="25" t="s">
        <v>35</v>
      </c>
      <c r="I24" s="27" t="s">
        <v>28</v>
      </c>
      <c r="J24" s="25" t="s">
        <v>1</v>
      </c>
      <c r="L24" s="32"/>
      <c r="AZ24" s="87" t="s">
        <v>168</v>
      </c>
      <c r="BA24" s="87" t="s">
        <v>2053</v>
      </c>
      <c r="BB24" s="87" t="s">
        <v>1</v>
      </c>
      <c r="BC24" s="87" t="s">
        <v>2054</v>
      </c>
      <c r="BD24" s="87" t="s">
        <v>85</v>
      </c>
    </row>
    <row r="25" spans="2:56" s="1" customFormat="1" ht="6.95" customHeight="1">
      <c r="B25" s="32"/>
      <c r="L25" s="32"/>
      <c r="AZ25" s="87" t="s">
        <v>2055</v>
      </c>
      <c r="BA25" s="87" t="s">
        <v>2056</v>
      </c>
      <c r="BB25" s="87" t="s">
        <v>1</v>
      </c>
      <c r="BC25" s="87" t="s">
        <v>2057</v>
      </c>
      <c r="BD25" s="87" t="s">
        <v>85</v>
      </c>
    </row>
    <row r="26" spans="2:56" s="1" customFormat="1" ht="12" customHeight="1">
      <c r="B26" s="32"/>
      <c r="D26" s="27" t="s">
        <v>36</v>
      </c>
      <c r="L26" s="32"/>
      <c r="AZ26" s="87" t="s">
        <v>2058</v>
      </c>
      <c r="BA26" s="87" t="s">
        <v>2059</v>
      </c>
      <c r="BB26" s="87" t="s">
        <v>1</v>
      </c>
      <c r="BC26" s="87" t="s">
        <v>2060</v>
      </c>
      <c r="BD26" s="87" t="s">
        <v>85</v>
      </c>
    </row>
    <row r="27" spans="2:56" s="7" customFormat="1" ht="16.5" customHeight="1">
      <c r="B27" s="89"/>
      <c r="E27" s="242" t="s">
        <v>1</v>
      </c>
      <c r="F27" s="242"/>
      <c r="G27" s="242"/>
      <c r="H27" s="242"/>
      <c r="L27" s="89"/>
    </row>
    <row r="28" spans="2:56" s="1" customFormat="1" ht="6.95" customHeight="1">
      <c r="B28" s="32"/>
      <c r="L28" s="32"/>
    </row>
    <row r="29" spans="2:56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56" s="1" customFormat="1" ht="25.35" customHeight="1">
      <c r="B30" s="32"/>
      <c r="D30" s="91" t="s">
        <v>37</v>
      </c>
      <c r="J30" s="65">
        <f>ROUND(J137, 0)</f>
        <v>0</v>
      </c>
      <c r="L30" s="32"/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56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92" t="s">
        <v>41</v>
      </c>
      <c r="E33" s="27" t="s">
        <v>42</v>
      </c>
      <c r="F33" s="93">
        <f>ROUND((SUM(BE137:BE639)),  0)</f>
        <v>0</v>
      </c>
      <c r="I33" s="94">
        <v>0.21</v>
      </c>
      <c r="J33" s="93">
        <f>ROUND(((SUM(BE137:BE639))*I33),  0)</f>
        <v>0</v>
      </c>
      <c r="L33" s="32"/>
    </row>
    <row r="34" spans="2:12" s="1" customFormat="1" ht="14.45" customHeight="1">
      <c r="B34" s="32"/>
      <c r="E34" s="27" t="s">
        <v>43</v>
      </c>
      <c r="F34" s="93">
        <f>ROUND((SUM(BF137:BF639)),  0)</f>
        <v>0</v>
      </c>
      <c r="I34" s="94">
        <v>0.15</v>
      </c>
      <c r="J34" s="93">
        <f>ROUND(((SUM(BF137:BF639))*I34),  0)</f>
        <v>0</v>
      </c>
      <c r="L34" s="32"/>
    </row>
    <row r="35" spans="2:12" s="1" customFormat="1" ht="14.45" hidden="1" customHeight="1">
      <c r="B35" s="32"/>
      <c r="E35" s="27" t="s">
        <v>44</v>
      </c>
      <c r="F35" s="93">
        <f>ROUND((SUM(BG137:BG639)),  0)</f>
        <v>0</v>
      </c>
      <c r="I35" s="94">
        <v>0.21</v>
      </c>
      <c r="J35" s="93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3">
        <f>ROUND((SUM(BH137:BH639)),  0)</f>
        <v>0</v>
      </c>
      <c r="I36" s="94">
        <v>0.15</v>
      </c>
      <c r="J36" s="93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3">
        <f>ROUND((SUM(BI137:BI639)),  0)</f>
        <v>0</v>
      </c>
      <c r="I37" s="94">
        <v>0</v>
      </c>
      <c r="J37" s="9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5"/>
      <c r="D39" s="96" t="s">
        <v>47</v>
      </c>
      <c r="E39" s="56"/>
      <c r="F39" s="56"/>
      <c r="G39" s="97" t="s">
        <v>48</v>
      </c>
      <c r="H39" s="98" t="s">
        <v>49</v>
      </c>
      <c r="I39" s="56"/>
      <c r="J39" s="99">
        <f>SUM(J30:J37)</f>
        <v>0</v>
      </c>
      <c r="K39" s="100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1" t="s">
        <v>53</v>
      </c>
      <c r="G61" s="43" t="s">
        <v>52</v>
      </c>
      <c r="H61" s="34"/>
      <c r="I61" s="34"/>
      <c r="J61" s="102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1" t="s">
        <v>53</v>
      </c>
      <c r="G76" s="43" t="s">
        <v>52</v>
      </c>
      <c r="H76" s="34"/>
      <c r="I76" s="34"/>
      <c r="J76" s="102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17</v>
      </c>
      <c r="L84" s="32"/>
    </row>
    <row r="85" spans="2:47" s="1" customFormat="1" ht="16.5" customHeight="1">
      <c r="B85" s="32"/>
      <c r="E85" s="244" t="str">
        <f>E7</f>
        <v>Rekonstrukce č.p.210 ve Vrchlabí</v>
      </c>
      <c r="F85" s="245"/>
      <c r="G85" s="245"/>
      <c r="H85" s="245"/>
      <c r="L85" s="32"/>
    </row>
    <row r="86" spans="2:47" s="1" customFormat="1" ht="12" customHeight="1">
      <c r="B86" s="32"/>
      <c r="C86" s="27" t="s">
        <v>125</v>
      </c>
      <c r="L86" s="32"/>
    </row>
    <row r="87" spans="2:47" s="1" customFormat="1" ht="16.5" customHeight="1">
      <c r="B87" s="32"/>
      <c r="E87" s="223" t="str">
        <f>E9</f>
        <v xml:space="preserve">2 - Zpevněné plochy 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21</v>
      </c>
      <c r="F89" s="25" t="str">
        <f>F12</f>
        <v>Vrchlabí</v>
      </c>
      <c r="I89" s="27" t="s">
        <v>23</v>
      </c>
      <c r="J89" s="52" t="str">
        <f>IF(J12="","",J12)</f>
        <v>22. 5. 2023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25</v>
      </c>
      <c r="F91" s="25" t="str">
        <f>E15</f>
        <v>Město Vrchlabí, Zámek č.p.1, Vrchlabí</v>
      </c>
      <c r="I91" s="27" t="s">
        <v>31</v>
      </c>
      <c r="J91" s="30" t="str">
        <f>E21</f>
        <v>ing. Jan Chaloupský, U hřiště 639, Trutnov</v>
      </c>
      <c r="L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34</v>
      </c>
      <c r="J92" s="30" t="str">
        <f>E24</f>
        <v>ing. V. Švehla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3" t="s">
        <v>214</v>
      </c>
      <c r="D94" s="95"/>
      <c r="E94" s="95"/>
      <c r="F94" s="95"/>
      <c r="G94" s="95"/>
      <c r="H94" s="95"/>
      <c r="I94" s="95"/>
      <c r="J94" s="104" t="s">
        <v>215</v>
      </c>
      <c r="K94" s="9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5" t="s">
        <v>216</v>
      </c>
      <c r="J96" s="65">
        <f>J137</f>
        <v>0</v>
      </c>
      <c r="L96" s="32"/>
      <c r="AU96" s="17" t="s">
        <v>217</v>
      </c>
    </row>
    <row r="97" spans="2:12" s="8" customFormat="1" ht="24.95" customHeight="1">
      <c r="B97" s="106"/>
      <c r="D97" s="107" t="s">
        <v>218</v>
      </c>
      <c r="E97" s="108"/>
      <c r="F97" s="108"/>
      <c r="G97" s="108"/>
      <c r="H97" s="108"/>
      <c r="I97" s="108"/>
      <c r="J97" s="109">
        <f>J138</f>
        <v>0</v>
      </c>
      <c r="L97" s="106"/>
    </row>
    <row r="98" spans="2:12" s="9" customFormat="1" ht="19.899999999999999" customHeight="1">
      <c r="B98" s="110"/>
      <c r="D98" s="111" t="s">
        <v>219</v>
      </c>
      <c r="E98" s="112"/>
      <c r="F98" s="112"/>
      <c r="G98" s="112"/>
      <c r="H98" s="112"/>
      <c r="I98" s="112"/>
      <c r="J98" s="113">
        <f>J139</f>
        <v>0</v>
      </c>
      <c r="L98" s="110"/>
    </row>
    <row r="99" spans="2:12" s="9" customFormat="1" ht="19.899999999999999" customHeight="1">
      <c r="B99" s="110"/>
      <c r="D99" s="111" t="s">
        <v>220</v>
      </c>
      <c r="E99" s="112"/>
      <c r="F99" s="112"/>
      <c r="G99" s="112"/>
      <c r="H99" s="112"/>
      <c r="I99" s="112"/>
      <c r="J99" s="113">
        <f>J259</f>
        <v>0</v>
      </c>
      <c r="L99" s="110"/>
    </row>
    <row r="100" spans="2:12" s="9" customFormat="1" ht="19.899999999999999" customHeight="1">
      <c r="B100" s="110"/>
      <c r="D100" s="111" t="s">
        <v>221</v>
      </c>
      <c r="E100" s="112"/>
      <c r="F100" s="112"/>
      <c r="G100" s="112"/>
      <c r="H100" s="112"/>
      <c r="I100" s="112"/>
      <c r="J100" s="113">
        <f>J321</f>
        <v>0</v>
      </c>
      <c r="L100" s="110"/>
    </row>
    <row r="101" spans="2:12" s="9" customFormat="1" ht="19.899999999999999" customHeight="1">
      <c r="B101" s="110"/>
      <c r="D101" s="111" t="s">
        <v>222</v>
      </c>
      <c r="E101" s="112"/>
      <c r="F101" s="112"/>
      <c r="G101" s="112"/>
      <c r="H101" s="112"/>
      <c r="I101" s="112"/>
      <c r="J101" s="113">
        <f>J338</f>
        <v>0</v>
      </c>
      <c r="L101" s="110"/>
    </row>
    <row r="102" spans="2:12" s="9" customFormat="1" ht="19.899999999999999" customHeight="1">
      <c r="B102" s="110"/>
      <c r="D102" s="111" t="s">
        <v>2061</v>
      </c>
      <c r="E102" s="112"/>
      <c r="F102" s="112"/>
      <c r="G102" s="112"/>
      <c r="H102" s="112"/>
      <c r="I102" s="112"/>
      <c r="J102" s="113">
        <f>J346</f>
        <v>0</v>
      </c>
      <c r="L102" s="110"/>
    </row>
    <row r="103" spans="2:12" s="9" customFormat="1" ht="19.899999999999999" customHeight="1">
      <c r="B103" s="110"/>
      <c r="D103" s="111" t="s">
        <v>223</v>
      </c>
      <c r="E103" s="112"/>
      <c r="F103" s="112"/>
      <c r="G103" s="112"/>
      <c r="H103" s="112"/>
      <c r="I103" s="112"/>
      <c r="J103" s="113">
        <f>J395</f>
        <v>0</v>
      </c>
      <c r="L103" s="110"/>
    </row>
    <row r="104" spans="2:12" s="9" customFormat="1" ht="19.899999999999999" customHeight="1">
      <c r="B104" s="110"/>
      <c r="D104" s="111" t="s">
        <v>2062</v>
      </c>
      <c r="E104" s="112"/>
      <c r="F104" s="112"/>
      <c r="G104" s="112"/>
      <c r="H104" s="112"/>
      <c r="I104" s="112"/>
      <c r="J104" s="113">
        <f>J412</f>
        <v>0</v>
      </c>
      <c r="L104" s="110"/>
    </row>
    <row r="105" spans="2:12" s="9" customFormat="1" ht="19.899999999999999" customHeight="1">
      <c r="B105" s="110"/>
      <c r="D105" s="111" t="s">
        <v>224</v>
      </c>
      <c r="E105" s="112"/>
      <c r="F105" s="112"/>
      <c r="G105" s="112"/>
      <c r="H105" s="112"/>
      <c r="I105" s="112"/>
      <c r="J105" s="113">
        <f>J416</f>
        <v>0</v>
      </c>
      <c r="L105" s="110"/>
    </row>
    <row r="106" spans="2:12" s="9" customFormat="1" ht="19.899999999999999" customHeight="1">
      <c r="B106" s="110"/>
      <c r="D106" s="111" t="s">
        <v>225</v>
      </c>
      <c r="E106" s="112"/>
      <c r="F106" s="112"/>
      <c r="G106" s="112"/>
      <c r="H106" s="112"/>
      <c r="I106" s="112"/>
      <c r="J106" s="113">
        <f>J441</f>
        <v>0</v>
      </c>
      <c r="L106" s="110"/>
    </row>
    <row r="107" spans="2:12" s="9" customFormat="1" ht="19.899999999999999" customHeight="1">
      <c r="B107" s="110"/>
      <c r="D107" s="111" t="s">
        <v>226</v>
      </c>
      <c r="E107" s="112"/>
      <c r="F107" s="112"/>
      <c r="G107" s="112"/>
      <c r="H107" s="112"/>
      <c r="I107" s="112"/>
      <c r="J107" s="113">
        <f>J446</f>
        <v>0</v>
      </c>
      <c r="L107" s="110"/>
    </row>
    <row r="108" spans="2:12" s="8" customFormat="1" ht="24.95" customHeight="1">
      <c r="B108" s="106"/>
      <c r="D108" s="107" t="s">
        <v>227</v>
      </c>
      <c r="E108" s="108"/>
      <c r="F108" s="108"/>
      <c r="G108" s="108"/>
      <c r="H108" s="108"/>
      <c r="I108" s="108"/>
      <c r="J108" s="109">
        <f>J448</f>
        <v>0</v>
      </c>
      <c r="L108" s="106"/>
    </row>
    <row r="109" spans="2:12" s="9" customFormat="1" ht="19.899999999999999" customHeight="1">
      <c r="B109" s="110"/>
      <c r="D109" s="111" t="s">
        <v>2063</v>
      </c>
      <c r="E109" s="112"/>
      <c r="F109" s="112"/>
      <c r="G109" s="112"/>
      <c r="H109" s="112"/>
      <c r="I109" s="112"/>
      <c r="J109" s="113">
        <f>J449</f>
        <v>0</v>
      </c>
      <c r="L109" s="110"/>
    </row>
    <row r="110" spans="2:12" s="9" customFormat="1" ht="19.899999999999999" customHeight="1">
      <c r="B110" s="110"/>
      <c r="D110" s="111" t="s">
        <v>230</v>
      </c>
      <c r="E110" s="112"/>
      <c r="F110" s="112"/>
      <c r="G110" s="112"/>
      <c r="H110" s="112"/>
      <c r="I110" s="112"/>
      <c r="J110" s="113">
        <f>J455</f>
        <v>0</v>
      </c>
      <c r="L110" s="110"/>
    </row>
    <row r="111" spans="2:12" s="9" customFormat="1" ht="19.899999999999999" customHeight="1">
      <c r="B111" s="110"/>
      <c r="D111" s="111" t="s">
        <v>232</v>
      </c>
      <c r="E111" s="112"/>
      <c r="F111" s="112"/>
      <c r="G111" s="112"/>
      <c r="H111" s="112"/>
      <c r="I111" s="112"/>
      <c r="J111" s="113">
        <f>J540</f>
        <v>0</v>
      </c>
      <c r="L111" s="110"/>
    </row>
    <row r="112" spans="2:12" s="9" customFormat="1" ht="19.899999999999999" customHeight="1">
      <c r="B112" s="110"/>
      <c r="D112" s="111" t="s">
        <v>233</v>
      </c>
      <c r="E112" s="112"/>
      <c r="F112" s="112"/>
      <c r="G112" s="112"/>
      <c r="H112" s="112"/>
      <c r="I112" s="112"/>
      <c r="J112" s="113">
        <f>J564</f>
        <v>0</v>
      </c>
      <c r="L112" s="110"/>
    </row>
    <row r="113" spans="2:12" s="9" customFormat="1" ht="19.899999999999999" customHeight="1">
      <c r="B113" s="110"/>
      <c r="D113" s="111" t="s">
        <v>234</v>
      </c>
      <c r="E113" s="112"/>
      <c r="F113" s="112"/>
      <c r="G113" s="112"/>
      <c r="H113" s="112"/>
      <c r="I113" s="112"/>
      <c r="J113" s="113">
        <f>J570</f>
        <v>0</v>
      </c>
      <c r="L113" s="110"/>
    </row>
    <row r="114" spans="2:12" s="9" customFormat="1" ht="19.899999999999999" customHeight="1">
      <c r="B114" s="110"/>
      <c r="D114" s="111" t="s">
        <v>235</v>
      </c>
      <c r="E114" s="112"/>
      <c r="F114" s="112"/>
      <c r="G114" s="112"/>
      <c r="H114" s="112"/>
      <c r="I114" s="112"/>
      <c r="J114" s="113">
        <f>J579</f>
        <v>0</v>
      </c>
      <c r="L114" s="110"/>
    </row>
    <row r="115" spans="2:12" s="9" customFormat="1" ht="19.899999999999999" customHeight="1">
      <c r="B115" s="110"/>
      <c r="D115" s="111" t="s">
        <v>2064</v>
      </c>
      <c r="E115" s="112"/>
      <c r="F115" s="112"/>
      <c r="G115" s="112"/>
      <c r="H115" s="112"/>
      <c r="I115" s="112"/>
      <c r="J115" s="113">
        <f>J609</f>
        <v>0</v>
      </c>
      <c r="L115" s="110"/>
    </row>
    <row r="116" spans="2:12" s="9" customFormat="1" ht="19.899999999999999" customHeight="1">
      <c r="B116" s="110"/>
      <c r="D116" s="111" t="s">
        <v>240</v>
      </c>
      <c r="E116" s="112"/>
      <c r="F116" s="112"/>
      <c r="G116" s="112"/>
      <c r="H116" s="112"/>
      <c r="I116" s="112"/>
      <c r="J116" s="113">
        <f>J619</f>
        <v>0</v>
      </c>
      <c r="L116" s="110"/>
    </row>
    <row r="117" spans="2:12" s="9" customFormat="1" ht="19.899999999999999" customHeight="1">
      <c r="B117" s="110"/>
      <c r="D117" s="111" t="s">
        <v>2065</v>
      </c>
      <c r="E117" s="112"/>
      <c r="F117" s="112"/>
      <c r="G117" s="112"/>
      <c r="H117" s="112"/>
      <c r="I117" s="112"/>
      <c r="J117" s="113">
        <f>J636</f>
        <v>0</v>
      </c>
      <c r="L117" s="110"/>
    </row>
    <row r="118" spans="2:12" s="1" customFormat="1" ht="21.75" customHeight="1">
      <c r="B118" s="32"/>
      <c r="L118" s="32"/>
    </row>
    <row r="119" spans="2:12" s="1" customFormat="1" ht="6.95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2"/>
    </row>
    <row r="123" spans="2:12" s="1" customFormat="1" ht="6.95" customHeight="1"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32"/>
    </row>
    <row r="124" spans="2:12" s="1" customFormat="1" ht="24.95" customHeight="1">
      <c r="B124" s="32"/>
      <c r="C124" s="21" t="s">
        <v>243</v>
      </c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17</v>
      </c>
      <c r="L126" s="32"/>
    </row>
    <row r="127" spans="2:12" s="1" customFormat="1" ht="16.5" customHeight="1">
      <c r="B127" s="32"/>
      <c r="E127" s="244" t="str">
        <f>E7</f>
        <v>Rekonstrukce č.p.210 ve Vrchlabí</v>
      </c>
      <c r="F127" s="245"/>
      <c r="G127" s="245"/>
      <c r="H127" s="245"/>
      <c r="L127" s="32"/>
    </row>
    <row r="128" spans="2:12" s="1" customFormat="1" ht="12" customHeight="1">
      <c r="B128" s="32"/>
      <c r="C128" s="27" t="s">
        <v>125</v>
      </c>
      <c r="L128" s="32"/>
    </row>
    <row r="129" spans="2:65" s="1" customFormat="1" ht="16.5" customHeight="1">
      <c r="B129" s="32"/>
      <c r="E129" s="223" t="str">
        <f>E9</f>
        <v xml:space="preserve">2 - Zpevněné plochy </v>
      </c>
      <c r="F129" s="243"/>
      <c r="G129" s="243"/>
      <c r="H129" s="243"/>
      <c r="L129" s="32"/>
    </row>
    <row r="130" spans="2:65" s="1" customFormat="1" ht="6.95" customHeight="1">
      <c r="B130" s="32"/>
      <c r="L130" s="32"/>
    </row>
    <row r="131" spans="2:65" s="1" customFormat="1" ht="12" customHeight="1">
      <c r="B131" s="32"/>
      <c r="C131" s="27" t="s">
        <v>21</v>
      </c>
      <c r="F131" s="25" t="str">
        <f>F12</f>
        <v>Vrchlabí</v>
      </c>
      <c r="I131" s="27" t="s">
        <v>23</v>
      </c>
      <c r="J131" s="52" t="str">
        <f>IF(J12="","",J12)</f>
        <v>22. 5. 2023</v>
      </c>
      <c r="L131" s="32"/>
    </row>
    <row r="132" spans="2:65" s="1" customFormat="1" ht="6.95" customHeight="1">
      <c r="B132" s="32"/>
      <c r="L132" s="32"/>
    </row>
    <row r="133" spans="2:65" s="1" customFormat="1" ht="25.7" customHeight="1">
      <c r="B133" s="32"/>
      <c r="C133" s="27" t="s">
        <v>25</v>
      </c>
      <c r="F133" s="25" t="str">
        <f>E15</f>
        <v>Město Vrchlabí, Zámek č.p.1, Vrchlabí</v>
      </c>
      <c r="I133" s="27" t="s">
        <v>31</v>
      </c>
      <c r="J133" s="30" t="str">
        <f>E21</f>
        <v>ing. Jan Chaloupský, U hřiště 639, Trutnov</v>
      </c>
      <c r="L133" s="32"/>
    </row>
    <row r="134" spans="2:65" s="1" customFormat="1" ht="15.2" customHeight="1">
      <c r="B134" s="32"/>
      <c r="C134" s="27" t="s">
        <v>29</v>
      </c>
      <c r="F134" s="25" t="str">
        <f>IF(E18="","",E18)</f>
        <v>Vyplň údaj</v>
      </c>
      <c r="I134" s="27" t="s">
        <v>34</v>
      </c>
      <c r="J134" s="30" t="str">
        <f>E24</f>
        <v>ing. V. Švehla</v>
      </c>
      <c r="L134" s="32"/>
    </row>
    <row r="135" spans="2:65" s="1" customFormat="1" ht="10.35" customHeight="1">
      <c r="B135" s="32"/>
      <c r="L135" s="32"/>
    </row>
    <row r="136" spans="2:65" s="10" customFormat="1" ht="29.25" customHeight="1">
      <c r="B136" s="114"/>
      <c r="C136" s="115" t="s">
        <v>244</v>
      </c>
      <c r="D136" s="116" t="s">
        <v>62</v>
      </c>
      <c r="E136" s="116" t="s">
        <v>58</v>
      </c>
      <c r="F136" s="116" t="s">
        <v>59</v>
      </c>
      <c r="G136" s="116" t="s">
        <v>245</v>
      </c>
      <c r="H136" s="116" t="s">
        <v>246</v>
      </c>
      <c r="I136" s="116" t="s">
        <v>247</v>
      </c>
      <c r="J136" s="116" t="s">
        <v>215</v>
      </c>
      <c r="K136" s="117" t="s">
        <v>248</v>
      </c>
      <c r="L136" s="114"/>
      <c r="M136" s="58" t="s">
        <v>1</v>
      </c>
      <c r="N136" s="59" t="s">
        <v>41</v>
      </c>
      <c r="O136" s="59" t="s">
        <v>249</v>
      </c>
      <c r="P136" s="59" t="s">
        <v>250</v>
      </c>
      <c r="Q136" s="59" t="s">
        <v>251</v>
      </c>
      <c r="R136" s="59" t="s">
        <v>252</v>
      </c>
      <c r="S136" s="59" t="s">
        <v>253</v>
      </c>
      <c r="T136" s="60" t="s">
        <v>254</v>
      </c>
    </row>
    <row r="137" spans="2:65" s="1" customFormat="1" ht="22.9" customHeight="1">
      <c r="B137" s="32"/>
      <c r="C137" s="63" t="s">
        <v>255</v>
      </c>
      <c r="J137" s="118">
        <f>BK137</f>
        <v>0</v>
      </c>
      <c r="L137" s="32"/>
      <c r="M137" s="61"/>
      <c r="N137" s="53"/>
      <c r="O137" s="53"/>
      <c r="P137" s="119">
        <f>P138+P448</f>
        <v>0</v>
      </c>
      <c r="Q137" s="53"/>
      <c r="R137" s="119">
        <f>R138+R448</f>
        <v>241.16084328508001</v>
      </c>
      <c r="S137" s="53"/>
      <c r="T137" s="120">
        <f>T138+T448</f>
        <v>8.8261400000000005</v>
      </c>
      <c r="AT137" s="17" t="s">
        <v>76</v>
      </c>
      <c r="AU137" s="17" t="s">
        <v>217</v>
      </c>
      <c r="BK137" s="121">
        <f>BK138+BK448</f>
        <v>0</v>
      </c>
    </row>
    <row r="138" spans="2:65" s="11" customFormat="1" ht="25.9" customHeight="1">
      <c r="B138" s="122"/>
      <c r="D138" s="123" t="s">
        <v>76</v>
      </c>
      <c r="E138" s="124" t="s">
        <v>256</v>
      </c>
      <c r="F138" s="124" t="s">
        <v>257</v>
      </c>
      <c r="I138" s="125"/>
      <c r="J138" s="126">
        <f>BK138</f>
        <v>0</v>
      </c>
      <c r="L138" s="122"/>
      <c r="M138" s="127"/>
      <c r="P138" s="128">
        <f>P139+P259+P321+P338+P346+P395+P412+P416+P441+P446</f>
        <v>0</v>
      </c>
      <c r="R138" s="128">
        <f>R139+R259+R321+R338+R346+R395+R412+R416+R441+R446</f>
        <v>236.481175276665</v>
      </c>
      <c r="T138" s="129">
        <f>T139+T259+T321+T338+T346+T395+T412+T416+T441+T446</f>
        <v>8.8261400000000005</v>
      </c>
      <c r="AR138" s="123" t="s">
        <v>8</v>
      </c>
      <c r="AT138" s="130" t="s">
        <v>76</v>
      </c>
      <c r="AU138" s="130" t="s">
        <v>77</v>
      </c>
      <c r="AY138" s="123" t="s">
        <v>258</v>
      </c>
      <c r="BK138" s="131">
        <f>BK139+BK259+BK321+BK338+BK346+BK395+BK412+BK416+BK441+BK446</f>
        <v>0</v>
      </c>
    </row>
    <row r="139" spans="2:65" s="11" customFormat="1" ht="22.9" customHeight="1">
      <c r="B139" s="122"/>
      <c r="D139" s="123" t="s">
        <v>76</v>
      </c>
      <c r="E139" s="132" t="s">
        <v>8</v>
      </c>
      <c r="F139" s="132" t="s">
        <v>259</v>
      </c>
      <c r="I139" s="125"/>
      <c r="J139" s="133">
        <f>BK139</f>
        <v>0</v>
      </c>
      <c r="L139" s="122"/>
      <c r="M139" s="127"/>
      <c r="P139" s="128">
        <f>SUM(P140:P258)</f>
        <v>0</v>
      </c>
      <c r="R139" s="128">
        <f>SUM(R140:R258)</f>
        <v>20.204691999999994</v>
      </c>
      <c r="T139" s="129">
        <f>SUM(T140:T258)</f>
        <v>0</v>
      </c>
      <c r="AR139" s="123" t="s">
        <v>8</v>
      </c>
      <c r="AT139" s="130" t="s">
        <v>76</v>
      </c>
      <c r="AU139" s="130" t="s">
        <v>8</v>
      </c>
      <c r="AY139" s="123" t="s">
        <v>258</v>
      </c>
      <c r="BK139" s="131">
        <f>SUM(BK140:BK258)</f>
        <v>0</v>
      </c>
    </row>
    <row r="140" spans="2:65" s="1" customFormat="1" ht="33" customHeight="1">
      <c r="B140" s="134"/>
      <c r="C140" s="135" t="s">
        <v>8</v>
      </c>
      <c r="D140" s="135" t="s">
        <v>260</v>
      </c>
      <c r="E140" s="136" t="s">
        <v>2066</v>
      </c>
      <c r="F140" s="137" t="s">
        <v>2067</v>
      </c>
      <c r="G140" s="138" t="s">
        <v>263</v>
      </c>
      <c r="H140" s="139">
        <v>211.12</v>
      </c>
      <c r="I140" s="140"/>
      <c r="J140" s="141">
        <f>ROUND(I140*H140,0)</f>
        <v>0</v>
      </c>
      <c r="K140" s="137" t="s">
        <v>264</v>
      </c>
      <c r="L140" s="32"/>
      <c r="M140" s="142" t="s">
        <v>1</v>
      </c>
      <c r="N140" s="143" t="s">
        <v>42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91</v>
      </c>
      <c r="AT140" s="146" t="s">
        <v>260</v>
      </c>
      <c r="AU140" s="146" t="s">
        <v>85</v>
      </c>
      <c r="AY140" s="17" t="s">
        <v>258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7" t="s">
        <v>8</v>
      </c>
      <c r="BK140" s="147">
        <f>ROUND(I140*H140,0)</f>
        <v>0</v>
      </c>
      <c r="BL140" s="17" t="s">
        <v>91</v>
      </c>
      <c r="BM140" s="146" t="s">
        <v>2068</v>
      </c>
    </row>
    <row r="141" spans="2:65" s="12" customFormat="1">
      <c r="B141" s="148"/>
      <c r="D141" s="149" t="s">
        <v>266</v>
      </c>
      <c r="E141" s="150" t="s">
        <v>1</v>
      </c>
      <c r="F141" s="151" t="s">
        <v>2069</v>
      </c>
      <c r="H141" s="152">
        <v>110.25</v>
      </c>
      <c r="I141" s="153"/>
      <c r="L141" s="148"/>
      <c r="M141" s="154"/>
      <c r="T141" s="155"/>
      <c r="AT141" s="150" t="s">
        <v>266</v>
      </c>
      <c r="AU141" s="150" t="s">
        <v>85</v>
      </c>
      <c r="AV141" s="12" t="s">
        <v>85</v>
      </c>
      <c r="AW141" s="12" t="s">
        <v>33</v>
      </c>
      <c r="AX141" s="12" t="s">
        <v>77</v>
      </c>
      <c r="AY141" s="150" t="s">
        <v>258</v>
      </c>
    </row>
    <row r="142" spans="2:65" s="12" customFormat="1">
      <c r="B142" s="148"/>
      <c r="D142" s="149" t="s">
        <v>266</v>
      </c>
      <c r="E142" s="150" t="s">
        <v>1</v>
      </c>
      <c r="F142" s="151" t="s">
        <v>2070</v>
      </c>
      <c r="H142" s="152">
        <v>32.47</v>
      </c>
      <c r="I142" s="153"/>
      <c r="L142" s="148"/>
      <c r="M142" s="154"/>
      <c r="T142" s="155"/>
      <c r="AT142" s="150" t="s">
        <v>266</v>
      </c>
      <c r="AU142" s="150" t="s">
        <v>85</v>
      </c>
      <c r="AV142" s="12" t="s">
        <v>85</v>
      </c>
      <c r="AW142" s="12" t="s">
        <v>33</v>
      </c>
      <c r="AX142" s="12" t="s">
        <v>77</v>
      </c>
      <c r="AY142" s="150" t="s">
        <v>258</v>
      </c>
    </row>
    <row r="143" spans="2:65" s="12" customFormat="1">
      <c r="B143" s="148"/>
      <c r="D143" s="149" t="s">
        <v>266</v>
      </c>
      <c r="E143" s="150" t="s">
        <v>1</v>
      </c>
      <c r="F143" s="151" t="s">
        <v>2071</v>
      </c>
      <c r="H143" s="152">
        <v>18.149999999999999</v>
      </c>
      <c r="I143" s="153"/>
      <c r="L143" s="148"/>
      <c r="M143" s="154"/>
      <c r="T143" s="155"/>
      <c r="AT143" s="150" t="s">
        <v>266</v>
      </c>
      <c r="AU143" s="150" t="s">
        <v>85</v>
      </c>
      <c r="AV143" s="12" t="s">
        <v>85</v>
      </c>
      <c r="AW143" s="12" t="s">
        <v>33</v>
      </c>
      <c r="AX143" s="12" t="s">
        <v>77</v>
      </c>
      <c r="AY143" s="150" t="s">
        <v>258</v>
      </c>
    </row>
    <row r="144" spans="2:65" s="12" customFormat="1">
      <c r="B144" s="148"/>
      <c r="D144" s="149" t="s">
        <v>266</v>
      </c>
      <c r="E144" s="150" t="s">
        <v>1</v>
      </c>
      <c r="F144" s="151" t="s">
        <v>2072</v>
      </c>
      <c r="H144" s="152">
        <v>35</v>
      </c>
      <c r="I144" s="153"/>
      <c r="L144" s="148"/>
      <c r="M144" s="154"/>
      <c r="T144" s="155"/>
      <c r="AT144" s="150" t="s">
        <v>266</v>
      </c>
      <c r="AU144" s="150" t="s">
        <v>85</v>
      </c>
      <c r="AV144" s="12" t="s">
        <v>85</v>
      </c>
      <c r="AW144" s="12" t="s">
        <v>33</v>
      </c>
      <c r="AX144" s="12" t="s">
        <v>77</v>
      </c>
      <c r="AY144" s="150" t="s">
        <v>258</v>
      </c>
    </row>
    <row r="145" spans="2:65" s="12" customFormat="1">
      <c r="B145" s="148"/>
      <c r="D145" s="149" t="s">
        <v>266</v>
      </c>
      <c r="E145" s="150" t="s">
        <v>1</v>
      </c>
      <c r="F145" s="151" t="s">
        <v>2073</v>
      </c>
      <c r="H145" s="152">
        <v>8.2799999999999994</v>
      </c>
      <c r="I145" s="153"/>
      <c r="L145" s="148"/>
      <c r="M145" s="154"/>
      <c r="T145" s="155"/>
      <c r="AT145" s="150" t="s">
        <v>266</v>
      </c>
      <c r="AU145" s="150" t="s">
        <v>85</v>
      </c>
      <c r="AV145" s="12" t="s">
        <v>85</v>
      </c>
      <c r="AW145" s="12" t="s">
        <v>33</v>
      </c>
      <c r="AX145" s="12" t="s">
        <v>77</v>
      </c>
      <c r="AY145" s="150" t="s">
        <v>258</v>
      </c>
    </row>
    <row r="146" spans="2:65" s="12" customFormat="1">
      <c r="B146" s="148"/>
      <c r="D146" s="149" t="s">
        <v>266</v>
      </c>
      <c r="E146" s="150" t="s">
        <v>1</v>
      </c>
      <c r="F146" s="151" t="s">
        <v>2074</v>
      </c>
      <c r="H146" s="152">
        <v>2.72</v>
      </c>
      <c r="I146" s="153"/>
      <c r="L146" s="148"/>
      <c r="M146" s="154"/>
      <c r="T146" s="155"/>
      <c r="AT146" s="150" t="s">
        <v>266</v>
      </c>
      <c r="AU146" s="150" t="s">
        <v>85</v>
      </c>
      <c r="AV146" s="12" t="s">
        <v>85</v>
      </c>
      <c r="AW146" s="12" t="s">
        <v>33</v>
      </c>
      <c r="AX146" s="12" t="s">
        <v>77</v>
      </c>
      <c r="AY146" s="150" t="s">
        <v>258</v>
      </c>
    </row>
    <row r="147" spans="2:65" s="12" customFormat="1">
      <c r="B147" s="148"/>
      <c r="D147" s="149" t="s">
        <v>266</v>
      </c>
      <c r="E147" s="150" t="s">
        <v>1</v>
      </c>
      <c r="F147" s="151" t="s">
        <v>2075</v>
      </c>
      <c r="H147" s="152">
        <v>0.68</v>
      </c>
      <c r="I147" s="153"/>
      <c r="L147" s="148"/>
      <c r="M147" s="154"/>
      <c r="T147" s="155"/>
      <c r="AT147" s="150" t="s">
        <v>266</v>
      </c>
      <c r="AU147" s="150" t="s">
        <v>85</v>
      </c>
      <c r="AV147" s="12" t="s">
        <v>85</v>
      </c>
      <c r="AW147" s="12" t="s">
        <v>33</v>
      </c>
      <c r="AX147" s="12" t="s">
        <v>77</v>
      </c>
      <c r="AY147" s="150" t="s">
        <v>258</v>
      </c>
    </row>
    <row r="148" spans="2:65" s="12" customFormat="1">
      <c r="B148" s="148"/>
      <c r="D148" s="149" t="s">
        <v>266</v>
      </c>
      <c r="E148" s="150" t="s">
        <v>1</v>
      </c>
      <c r="F148" s="151" t="s">
        <v>2076</v>
      </c>
      <c r="H148" s="152">
        <v>3.57</v>
      </c>
      <c r="I148" s="153"/>
      <c r="L148" s="148"/>
      <c r="M148" s="154"/>
      <c r="T148" s="155"/>
      <c r="AT148" s="150" t="s">
        <v>266</v>
      </c>
      <c r="AU148" s="150" t="s">
        <v>85</v>
      </c>
      <c r="AV148" s="12" t="s">
        <v>85</v>
      </c>
      <c r="AW148" s="12" t="s">
        <v>33</v>
      </c>
      <c r="AX148" s="12" t="s">
        <v>77</v>
      </c>
      <c r="AY148" s="150" t="s">
        <v>258</v>
      </c>
    </row>
    <row r="149" spans="2:65" s="13" customFormat="1">
      <c r="B149" s="156"/>
      <c r="D149" s="149" t="s">
        <v>266</v>
      </c>
      <c r="E149" s="157" t="s">
        <v>139</v>
      </c>
      <c r="F149" s="158" t="s">
        <v>272</v>
      </c>
      <c r="H149" s="159">
        <v>211.12</v>
      </c>
      <c r="I149" s="160"/>
      <c r="L149" s="156"/>
      <c r="M149" s="161"/>
      <c r="T149" s="162"/>
      <c r="AT149" s="157" t="s">
        <v>266</v>
      </c>
      <c r="AU149" s="157" t="s">
        <v>85</v>
      </c>
      <c r="AV149" s="13" t="s">
        <v>88</v>
      </c>
      <c r="AW149" s="13" t="s">
        <v>33</v>
      </c>
      <c r="AX149" s="13" t="s">
        <v>8</v>
      </c>
      <c r="AY149" s="157" t="s">
        <v>258</v>
      </c>
    </row>
    <row r="150" spans="2:65" s="1" customFormat="1" ht="24.2" customHeight="1">
      <c r="B150" s="134"/>
      <c r="C150" s="135" t="s">
        <v>85</v>
      </c>
      <c r="D150" s="135" t="s">
        <v>260</v>
      </c>
      <c r="E150" s="136" t="s">
        <v>2077</v>
      </c>
      <c r="F150" s="137" t="s">
        <v>2078</v>
      </c>
      <c r="G150" s="138" t="s">
        <v>263</v>
      </c>
      <c r="H150" s="139">
        <v>4</v>
      </c>
      <c r="I150" s="140"/>
      <c r="J150" s="141">
        <f>ROUND(I150*H150,0)</f>
        <v>0</v>
      </c>
      <c r="K150" s="137" t="s">
        <v>264</v>
      </c>
      <c r="L150" s="32"/>
      <c r="M150" s="142" t="s">
        <v>1</v>
      </c>
      <c r="N150" s="143" t="s">
        <v>42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91</v>
      </c>
      <c r="AT150" s="146" t="s">
        <v>260</v>
      </c>
      <c r="AU150" s="146" t="s">
        <v>85</v>
      </c>
      <c r="AY150" s="17" t="s">
        <v>258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7" t="s">
        <v>8</v>
      </c>
      <c r="BK150" s="147">
        <f>ROUND(I150*H150,0)</f>
        <v>0</v>
      </c>
      <c r="BL150" s="17" t="s">
        <v>91</v>
      </c>
      <c r="BM150" s="146" t="s">
        <v>2079</v>
      </c>
    </row>
    <row r="151" spans="2:65" s="12" customFormat="1" ht="22.5">
      <c r="B151" s="148"/>
      <c r="D151" s="149" t="s">
        <v>266</v>
      </c>
      <c r="E151" s="150" t="s">
        <v>1</v>
      </c>
      <c r="F151" s="151" t="s">
        <v>2080</v>
      </c>
      <c r="H151" s="152">
        <v>8</v>
      </c>
      <c r="I151" s="153"/>
      <c r="L151" s="148"/>
      <c r="M151" s="154"/>
      <c r="T151" s="155"/>
      <c r="AT151" s="150" t="s">
        <v>266</v>
      </c>
      <c r="AU151" s="150" t="s">
        <v>85</v>
      </c>
      <c r="AV151" s="12" t="s">
        <v>85</v>
      </c>
      <c r="AW151" s="12" t="s">
        <v>33</v>
      </c>
      <c r="AX151" s="12" t="s">
        <v>77</v>
      </c>
      <c r="AY151" s="150" t="s">
        <v>258</v>
      </c>
    </row>
    <row r="152" spans="2:65" s="13" customFormat="1">
      <c r="B152" s="156"/>
      <c r="D152" s="149" t="s">
        <v>266</v>
      </c>
      <c r="E152" s="157" t="s">
        <v>2031</v>
      </c>
      <c r="F152" s="158" t="s">
        <v>272</v>
      </c>
      <c r="H152" s="159">
        <v>8</v>
      </c>
      <c r="I152" s="160"/>
      <c r="L152" s="156"/>
      <c r="M152" s="161"/>
      <c r="T152" s="162"/>
      <c r="AT152" s="157" t="s">
        <v>266</v>
      </c>
      <c r="AU152" s="157" t="s">
        <v>85</v>
      </c>
      <c r="AV152" s="13" t="s">
        <v>88</v>
      </c>
      <c r="AW152" s="13" t="s">
        <v>33</v>
      </c>
      <c r="AX152" s="13" t="s">
        <v>77</v>
      </c>
      <c r="AY152" s="157" t="s">
        <v>258</v>
      </c>
    </row>
    <row r="153" spans="2:65" s="12" customFormat="1">
      <c r="B153" s="148"/>
      <c r="D153" s="149" t="s">
        <v>266</v>
      </c>
      <c r="E153" s="150" t="s">
        <v>1</v>
      </c>
      <c r="F153" s="151" t="s">
        <v>2081</v>
      </c>
      <c r="H153" s="152">
        <v>4</v>
      </c>
      <c r="I153" s="153"/>
      <c r="L153" s="148"/>
      <c r="M153" s="154"/>
      <c r="T153" s="155"/>
      <c r="AT153" s="150" t="s">
        <v>266</v>
      </c>
      <c r="AU153" s="150" t="s">
        <v>85</v>
      </c>
      <c r="AV153" s="12" t="s">
        <v>85</v>
      </c>
      <c r="AW153" s="12" t="s">
        <v>33</v>
      </c>
      <c r="AX153" s="12" t="s">
        <v>8</v>
      </c>
      <c r="AY153" s="150" t="s">
        <v>258</v>
      </c>
    </row>
    <row r="154" spans="2:65" s="1" customFormat="1" ht="33" customHeight="1">
      <c r="B154" s="134"/>
      <c r="C154" s="135" t="s">
        <v>88</v>
      </c>
      <c r="D154" s="135" t="s">
        <v>260</v>
      </c>
      <c r="E154" s="136" t="s">
        <v>2082</v>
      </c>
      <c r="F154" s="137" t="s">
        <v>2083</v>
      </c>
      <c r="G154" s="138" t="s">
        <v>263</v>
      </c>
      <c r="H154" s="139">
        <v>4</v>
      </c>
      <c r="I154" s="140"/>
      <c r="J154" s="141">
        <f>ROUND(I154*H154,0)</f>
        <v>0</v>
      </c>
      <c r="K154" s="137" t="s">
        <v>264</v>
      </c>
      <c r="L154" s="32"/>
      <c r="M154" s="142" t="s">
        <v>1</v>
      </c>
      <c r="N154" s="143" t="s">
        <v>42</v>
      </c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91</v>
      </c>
      <c r="AT154" s="146" t="s">
        <v>260</v>
      </c>
      <c r="AU154" s="146" t="s">
        <v>85</v>
      </c>
      <c r="AY154" s="17" t="s">
        <v>258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7" t="s">
        <v>8</v>
      </c>
      <c r="BK154" s="147">
        <f>ROUND(I154*H154,0)</f>
        <v>0</v>
      </c>
      <c r="BL154" s="17" t="s">
        <v>91</v>
      </c>
      <c r="BM154" s="146" t="s">
        <v>2084</v>
      </c>
    </row>
    <row r="155" spans="2:65" s="12" customFormat="1">
      <c r="B155" s="148"/>
      <c r="D155" s="149" t="s">
        <v>266</v>
      </c>
      <c r="E155" s="150" t="s">
        <v>1</v>
      </c>
      <c r="F155" s="151" t="s">
        <v>2081</v>
      </c>
      <c r="H155" s="152">
        <v>4</v>
      </c>
      <c r="I155" s="153"/>
      <c r="L155" s="148"/>
      <c r="M155" s="154"/>
      <c r="T155" s="155"/>
      <c r="AT155" s="150" t="s">
        <v>266</v>
      </c>
      <c r="AU155" s="150" t="s">
        <v>85</v>
      </c>
      <c r="AV155" s="12" t="s">
        <v>85</v>
      </c>
      <c r="AW155" s="12" t="s">
        <v>33</v>
      </c>
      <c r="AX155" s="12" t="s">
        <v>8</v>
      </c>
      <c r="AY155" s="150" t="s">
        <v>258</v>
      </c>
    </row>
    <row r="156" spans="2:65" s="1" customFormat="1" ht="33" customHeight="1">
      <c r="B156" s="134"/>
      <c r="C156" s="135" t="s">
        <v>91</v>
      </c>
      <c r="D156" s="135" t="s">
        <v>260</v>
      </c>
      <c r="E156" s="136" t="s">
        <v>268</v>
      </c>
      <c r="F156" s="137" t="s">
        <v>269</v>
      </c>
      <c r="G156" s="138" t="s">
        <v>263</v>
      </c>
      <c r="H156" s="139">
        <v>29.193000000000001</v>
      </c>
      <c r="I156" s="140"/>
      <c r="J156" s="141">
        <f>ROUND(I156*H156,0)</f>
        <v>0</v>
      </c>
      <c r="K156" s="137" t="s">
        <v>264</v>
      </c>
      <c r="L156" s="32"/>
      <c r="M156" s="142" t="s">
        <v>1</v>
      </c>
      <c r="N156" s="143" t="s">
        <v>42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91</v>
      </c>
      <c r="AT156" s="146" t="s">
        <v>260</v>
      </c>
      <c r="AU156" s="146" t="s">
        <v>85</v>
      </c>
      <c r="AY156" s="17" t="s">
        <v>258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8</v>
      </c>
      <c r="BK156" s="147">
        <f>ROUND(I156*H156,0)</f>
        <v>0</v>
      </c>
      <c r="BL156" s="17" t="s">
        <v>91</v>
      </c>
      <c r="BM156" s="146" t="s">
        <v>2085</v>
      </c>
    </row>
    <row r="157" spans="2:65" s="12" customFormat="1">
      <c r="B157" s="148"/>
      <c r="D157" s="149" t="s">
        <v>266</v>
      </c>
      <c r="E157" s="150" t="s">
        <v>1</v>
      </c>
      <c r="F157" s="151" t="s">
        <v>2086</v>
      </c>
      <c r="H157" s="152">
        <v>1.1000000000000001</v>
      </c>
      <c r="I157" s="153"/>
      <c r="L157" s="148"/>
      <c r="M157" s="154"/>
      <c r="T157" s="155"/>
      <c r="AT157" s="150" t="s">
        <v>266</v>
      </c>
      <c r="AU157" s="150" t="s">
        <v>85</v>
      </c>
      <c r="AV157" s="12" t="s">
        <v>85</v>
      </c>
      <c r="AW157" s="12" t="s">
        <v>33</v>
      </c>
      <c r="AX157" s="12" t="s">
        <v>77</v>
      </c>
      <c r="AY157" s="150" t="s">
        <v>258</v>
      </c>
    </row>
    <row r="158" spans="2:65" s="12" customFormat="1">
      <c r="B158" s="148"/>
      <c r="D158" s="149" t="s">
        <v>266</v>
      </c>
      <c r="E158" s="150" t="s">
        <v>1</v>
      </c>
      <c r="F158" s="151" t="s">
        <v>2087</v>
      </c>
      <c r="H158" s="152">
        <v>1.353</v>
      </c>
      <c r="I158" s="153"/>
      <c r="L158" s="148"/>
      <c r="M158" s="154"/>
      <c r="T158" s="155"/>
      <c r="AT158" s="150" t="s">
        <v>266</v>
      </c>
      <c r="AU158" s="150" t="s">
        <v>85</v>
      </c>
      <c r="AV158" s="12" t="s">
        <v>85</v>
      </c>
      <c r="AW158" s="12" t="s">
        <v>33</v>
      </c>
      <c r="AX158" s="12" t="s">
        <v>77</v>
      </c>
      <c r="AY158" s="150" t="s">
        <v>258</v>
      </c>
    </row>
    <row r="159" spans="2:65" s="12" customFormat="1">
      <c r="B159" s="148"/>
      <c r="D159" s="149" t="s">
        <v>266</v>
      </c>
      <c r="E159" s="150" t="s">
        <v>1</v>
      </c>
      <c r="F159" s="151" t="s">
        <v>2088</v>
      </c>
      <c r="H159" s="152">
        <v>5.94</v>
      </c>
      <c r="I159" s="153"/>
      <c r="L159" s="148"/>
      <c r="M159" s="154"/>
      <c r="T159" s="155"/>
      <c r="AT159" s="150" t="s">
        <v>266</v>
      </c>
      <c r="AU159" s="150" t="s">
        <v>85</v>
      </c>
      <c r="AV159" s="12" t="s">
        <v>85</v>
      </c>
      <c r="AW159" s="12" t="s">
        <v>33</v>
      </c>
      <c r="AX159" s="12" t="s">
        <v>77</v>
      </c>
      <c r="AY159" s="150" t="s">
        <v>258</v>
      </c>
    </row>
    <row r="160" spans="2:65" s="13" customFormat="1">
      <c r="B160" s="156"/>
      <c r="D160" s="149" t="s">
        <v>266</v>
      </c>
      <c r="E160" s="157" t="s">
        <v>142</v>
      </c>
      <c r="F160" s="158" t="s">
        <v>272</v>
      </c>
      <c r="H160" s="159">
        <v>8.3930000000000007</v>
      </c>
      <c r="I160" s="160"/>
      <c r="L160" s="156"/>
      <c r="M160" s="161"/>
      <c r="T160" s="162"/>
      <c r="AT160" s="157" t="s">
        <v>266</v>
      </c>
      <c r="AU160" s="157" t="s">
        <v>85</v>
      </c>
      <c r="AV160" s="13" t="s">
        <v>88</v>
      </c>
      <c r="AW160" s="13" t="s">
        <v>33</v>
      </c>
      <c r="AX160" s="13" t="s">
        <v>77</v>
      </c>
      <c r="AY160" s="157" t="s">
        <v>258</v>
      </c>
    </row>
    <row r="161" spans="2:65" s="12" customFormat="1">
      <c r="B161" s="148"/>
      <c r="D161" s="149" t="s">
        <v>266</v>
      </c>
      <c r="E161" s="150" t="s">
        <v>1</v>
      </c>
      <c r="F161" s="151" t="s">
        <v>2089</v>
      </c>
      <c r="H161" s="152">
        <v>10</v>
      </c>
      <c r="I161" s="153"/>
      <c r="L161" s="148"/>
      <c r="M161" s="154"/>
      <c r="T161" s="155"/>
      <c r="AT161" s="150" t="s">
        <v>266</v>
      </c>
      <c r="AU161" s="150" t="s">
        <v>85</v>
      </c>
      <c r="AV161" s="12" t="s">
        <v>85</v>
      </c>
      <c r="AW161" s="12" t="s">
        <v>33</v>
      </c>
      <c r="AX161" s="12" t="s">
        <v>77</v>
      </c>
      <c r="AY161" s="150" t="s">
        <v>258</v>
      </c>
    </row>
    <row r="162" spans="2:65" s="13" customFormat="1">
      <c r="B162" s="156"/>
      <c r="D162" s="149" t="s">
        <v>266</v>
      </c>
      <c r="E162" s="157" t="s">
        <v>2033</v>
      </c>
      <c r="F162" s="158" t="s">
        <v>272</v>
      </c>
      <c r="H162" s="159">
        <v>10</v>
      </c>
      <c r="I162" s="160"/>
      <c r="L162" s="156"/>
      <c r="M162" s="161"/>
      <c r="T162" s="162"/>
      <c r="AT162" s="157" t="s">
        <v>266</v>
      </c>
      <c r="AU162" s="157" t="s">
        <v>85</v>
      </c>
      <c r="AV162" s="13" t="s">
        <v>88</v>
      </c>
      <c r="AW162" s="13" t="s">
        <v>33</v>
      </c>
      <c r="AX162" s="13" t="s">
        <v>77</v>
      </c>
      <c r="AY162" s="157" t="s">
        <v>258</v>
      </c>
    </row>
    <row r="163" spans="2:65" s="12" customFormat="1">
      <c r="B163" s="148"/>
      <c r="D163" s="149" t="s">
        <v>266</v>
      </c>
      <c r="E163" s="150" t="s">
        <v>1</v>
      </c>
      <c r="F163" s="151" t="s">
        <v>2090</v>
      </c>
      <c r="H163" s="152">
        <v>10.8</v>
      </c>
      <c r="I163" s="153"/>
      <c r="L163" s="148"/>
      <c r="M163" s="154"/>
      <c r="T163" s="155"/>
      <c r="AT163" s="150" t="s">
        <v>266</v>
      </c>
      <c r="AU163" s="150" t="s">
        <v>85</v>
      </c>
      <c r="AV163" s="12" t="s">
        <v>85</v>
      </c>
      <c r="AW163" s="12" t="s">
        <v>33</v>
      </c>
      <c r="AX163" s="12" t="s">
        <v>77</v>
      </c>
      <c r="AY163" s="150" t="s">
        <v>258</v>
      </c>
    </row>
    <row r="164" spans="2:65" s="13" customFormat="1">
      <c r="B164" s="156"/>
      <c r="D164" s="149" t="s">
        <v>266</v>
      </c>
      <c r="E164" s="157" t="s">
        <v>2035</v>
      </c>
      <c r="F164" s="158" t="s">
        <v>272</v>
      </c>
      <c r="H164" s="159">
        <v>10.8</v>
      </c>
      <c r="I164" s="160"/>
      <c r="L164" s="156"/>
      <c r="M164" s="161"/>
      <c r="T164" s="162"/>
      <c r="AT164" s="157" t="s">
        <v>266</v>
      </c>
      <c r="AU164" s="157" t="s">
        <v>85</v>
      </c>
      <c r="AV164" s="13" t="s">
        <v>88</v>
      </c>
      <c r="AW164" s="13" t="s">
        <v>33</v>
      </c>
      <c r="AX164" s="13" t="s">
        <v>77</v>
      </c>
      <c r="AY164" s="157" t="s">
        <v>258</v>
      </c>
    </row>
    <row r="165" spans="2:65" s="14" customFormat="1">
      <c r="B165" s="163"/>
      <c r="D165" s="149" t="s">
        <v>266</v>
      </c>
      <c r="E165" s="164" t="s">
        <v>1</v>
      </c>
      <c r="F165" s="165" t="s">
        <v>364</v>
      </c>
      <c r="H165" s="166">
        <v>29.193000000000001</v>
      </c>
      <c r="I165" s="167"/>
      <c r="L165" s="163"/>
      <c r="M165" s="168"/>
      <c r="T165" s="169"/>
      <c r="AT165" s="164" t="s">
        <v>266</v>
      </c>
      <c r="AU165" s="164" t="s">
        <v>85</v>
      </c>
      <c r="AV165" s="14" t="s">
        <v>91</v>
      </c>
      <c r="AW165" s="14" t="s">
        <v>33</v>
      </c>
      <c r="AX165" s="14" t="s">
        <v>8</v>
      </c>
      <c r="AY165" s="164" t="s">
        <v>258</v>
      </c>
    </row>
    <row r="166" spans="2:65" s="1" customFormat="1" ht="33" customHeight="1">
      <c r="B166" s="134"/>
      <c r="C166" s="135" t="s">
        <v>94</v>
      </c>
      <c r="D166" s="135" t="s">
        <v>260</v>
      </c>
      <c r="E166" s="136" t="s">
        <v>2091</v>
      </c>
      <c r="F166" s="137" t="s">
        <v>2092</v>
      </c>
      <c r="G166" s="138" t="s">
        <v>263</v>
      </c>
      <c r="H166" s="139">
        <v>20</v>
      </c>
      <c r="I166" s="140"/>
      <c r="J166" s="141">
        <f>ROUND(I166*H166,0)</f>
        <v>0</v>
      </c>
      <c r="K166" s="137" t="s">
        <v>264</v>
      </c>
      <c r="L166" s="32"/>
      <c r="M166" s="142" t="s">
        <v>1</v>
      </c>
      <c r="N166" s="143" t="s">
        <v>42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AR166" s="146" t="s">
        <v>91</v>
      </c>
      <c r="AT166" s="146" t="s">
        <v>260</v>
      </c>
      <c r="AU166" s="146" t="s">
        <v>85</v>
      </c>
      <c r="AY166" s="17" t="s">
        <v>258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7" t="s">
        <v>8</v>
      </c>
      <c r="BK166" s="147">
        <f>ROUND(I166*H166,0)</f>
        <v>0</v>
      </c>
      <c r="BL166" s="17" t="s">
        <v>91</v>
      </c>
      <c r="BM166" s="146" t="s">
        <v>2093</v>
      </c>
    </row>
    <row r="167" spans="2:65" s="12" customFormat="1">
      <c r="B167" s="148"/>
      <c r="D167" s="149" t="s">
        <v>266</v>
      </c>
      <c r="E167" s="150" t="s">
        <v>1</v>
      </c>
      <c r="F167" s="151" t="s">
        <v>2094</v>
      </c>
      <c r="H167" s="152">
        <v>20</v>
      </c>
      <c r="I167" s="153"/>
      <c r="L167" s="148"/>
      <c r="M167" s="154"/>
      <c r="T167" s="155"/>
      <c r="AT167" s="150" t="s">
        <v>266</v>
      </c>
      <c r="AU167" s="150" t="s">
        <v>85</v>
      </c>
      <c r="AV167" s="12" t="s">
        <v>85</v>
      </c>
      <c r="AW167" s="12" t="s">
        <v>33</v>
      </c>
      <c r="AX167" s="12" t="s">
        <v>77</v>
      </c>
      <c r="AY167" s="150" t="s">
        <v>258</v>
      </c>
    </row>
    <row r="168" spans="2:65" s="13" customFormat="1">
      <c r="B168" s="156"/>
      <c r="D168" s="149" t="s">
        <v>266</v>
      </c>
      <c r="E168" s="157" t="s">
        <v>162</v>
      </c>
      <c r="F168" s="158" t="s">
        <v>2095</v>
      </c>
      <c r="H168" s="159">
        <v>20</v>
      </c>
      <c r="I168" s="160"/>
      <c r="L168" s="156"/>
      <c r="M168" s="161"/>
      <c r="T168" s="162"/>
      <c r="AT168" s="157" t="s">
        <v>266</v>
      </c>
      <c r="AU168" s="157" t="s">
        <v>85</v>
      </c>
      <c r="AV168" s="13" t="s">
        <v>88</v>
      </c>
      <c r="AW168" s="13" t="s">
        <v>33</v>
      </c>
      <c r="AX168" s="13" t="s">
        <v>8</v>
      </c>
      <c r="AY168" s="157" t="s">
        <v>258</v>
      </c>
    </row>
    <row r="169" spans="2:65" s="1" customFormat="1" ht="24.2" customHeight="1">
      <c r="B169" s="134"/>
      <c r="C169" s="135" t="s">
        <v>97</v>
      </c>
      <c r="D169" s="135" t="s">
        <v>260</v>
      </c>
      <c r="E169" s="136" t="s">
        <v>2096</v>
      </c>
      <c r="F169" s="137" t="s">
        <v>2097</v>
      </c>
      <c r="G169" s="138" t="s">
        <v>263</v>
      </c>
      <c r="H169" s="139">
        <v>0.79200000000000004</v>
      </c>
      <c r="I169" s="140"/>
      <c r="J169" s="141">
        <f>ROUND(I169*H169,0)</f>
        <v>0</v>
      </c>
      <c r="K169" s="137" t="s">
        <v>264</v>
      </c>
      <c r="L169" s="32"/>
      <c r="M169" s="142" t="s">
        <v>1</v>
      </c>
      <c r="N169" s="143" t="s">
        <v>42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91</v>
      </c>
      <c r="AT169" s="146" t="s">
        <v>260</v>
      </c>
      <c r="AU169" s="146" t="s">
        <v>85</v>
      </c>
      <c r="AY169" s="17" t="s">
        <v>258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7" t="s">
        <v>8</v>
      </c>
      <c r="BK169" s="147">
        <f>ROUND(I169*H169,0)</f>
        <v>0</v>
      </c>
      <c r="BL169" s="17" t="s">
        <v>91</v>
      </c>
      <c r="BM169" s="146" t="s">
        <v>2098</v>
      </c>
    </row>
    <row r="170" spans="2:65" s="12" customFormat="1">
      <c r="B170" s="148"/>
      <c r="D170" s="149" t="s">
        <v>266</v>
      </c>
      <c r="E170" s="150" t="s">
        <v>1</v>
      </c>
      <c r="F170" s="151" t="s">
        <v>2099</v>
      </c>
      <c r="H170" s="152">
        <v>0.35199999999999998</v>
      </c>
      <c r="I170" s="153"/>
      <c r="L170" s="148"/>
      <c r="M170" s="154"/>
      <c r="T170" s="155"/>
      <c r="AT170" s="150" t="s">
        <v>266</v>
      </c>
      <c r="AU170" s="150" t="s">
        <v>85</v>
      </c>
      <c r="AV170" s="12" t="s">
        <v>85</v>
      </c>
      <c r="AW170" s="12" t="s">
        <v>33</v>
      </c>
      <c r="AX170" s="12" t="s">
        <v>77</v>
      </c>
      <c r="AY170" s="150" t="s">
        <v>258</v>
      </c>
    </row>
    <row r="171" spans="2:65" s="12" customFormat="1">
      <c r="B171" s="148"/>
      <c r="D171" s="149" t="s">
        <v>266</v>
      </c>
      <c r="E171" s="150" t="s">
        <v>1</v>
      </c>
      <c r="F171" s="151" t="s">
        <v>2100</v>
      </c>
      <c r="H171" s="152">
        <v>0.44</v>
      </c>
      <c r="I171" s="153"/>
      <c r="L171" s="148"/>
      <c r="M171" s="154"/>
      <c r="T171" s="155"/>
      <c r="AT171" s="150" t="s">
        <v>266</v>
      </c>
      <c r="AU171" s="150" t="s">
        <v>85</v>
      </c>
      <c r="AV171" s="12" t="s">
        <v>85</v>
      </c>
      <c r="AW171" s="12" t="s">
        <v>33</v>
      </c>
      <c r="AX171" s="12" t="s">
        <v>77</v>
      </c>
      <c r="AY171" s="150" t="s">
        <v>258</v>
      </c>
    </row>
    <row r="172" spans="2:65" s="13" customFormat="1">
      <c r="B172" s="156"/>
      <c r="D172" s="149" t="s">
        <v>266</v>
      </c>
      <c r="E172" s="157" t="s">
        <v>2028</v>
      </c>
      <c r="F172" s="158" t="s">
        <v>272</v>
      </c>
      <c r="H172" s="159">
        <v>0.79200000000000004</v>
      </c>
      <c r="I172" s="160"/>
      <c r="L172" s="156"/>
      <c r="M172" s="161"/>
      <c r="T172" s="162"/>
      <c r="AT172" s="157" t="s">
        <v>266</v>
      </c>
      <c r="AU172" s="157" t="s">
        <v>85</v>
      </c>
      <c r="AV172" s="13" t="s">
        <v>88</v>
      </c>
      <c r="AW172" s="13" t="s">
        <v>33</v>
      </c>
      <c r="AX172" s="13" t="s">
        <v>8</v>
      </c>
      <c r="AY172" s="157" t="s">
        <v>258</v>
      </c>
    </row>
    <row r="173" spans="2:65" s="1" customFormat="1" ht="37.9" customHeight="1">
      <c r="B173" s="134"/>
      <c r="C173" s="135" t="s">
        <v>100</v>
      </c>
      <c r="D173" s="135" t="s">
        <v>260</v>
      </c>
      <c r="E173" s="136" t="s">
        <v>279</v>
      </c>
      <c r="F173" s="137" t="s">
        <v>280</v>
      </c>
      <c r="G173" s="138" t="s">
        <v>263</v>
      </c>
      <c r="H173" s="139">
        <v>269.10500000000002</v>
      </c>
      <c r="I173" s="140"/>
      <c r="J173" s="141">
        <f>ROUND(I173*H173,0)</f>
        <v>0</v>
      </c>
      <c r="K173" s="137" t="s">
        <v>264</v>
      </c>
      <c r="L173" s="32"/>
      <c r="M173" s="142" t="s">
        <v>1</v>
      </c>
      <c r="N173" s="143" t="s">
        <v>42</v>
      </c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AR173" s="146" t="s">
        <v>91</v>
      </c>
      <c r="AT173" s="146" t="s">
        <v>260</v>
      </c>
      <c r="AU173" s="146" t="s">
        <v>85</v>
      </c>
      <c r="AY173" s="17" t="s">
        <v>258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7" t="s">
        <v>8</v>
      </c>
      <c r="BK173" s="147">
        <f>ROUND(I173*H173,0)</f>
        <v>0</v>
      </c>
      <c r="BL173" s="17" t="s">
        <v>91</v>
      </c>
      <c r="BM173" s="146" t="s">
        <v>2101</v>
      </c>
    </row>
    <row r="174" spans="2:65" s="12" customFormat="1">
      <c r="B174" s="148"/>
      <c r="D174" s="149" t="s">
        <v>266</v>
      </c>
      <c r="E174" s="150" t="s">
        <v>1</v>
      </c>
      <c r="F174" s="151" t="s">
        <v>139</v>
      </c>
      <c r="H174" s="152">
        <v>211.12</v>
      </c>
      <c r="I174" s="153"/>
      <c r="L174" s="148"/>
      <c r="M174" s="154"/>
      <c r="T174" s="155"/>
      <c r="AT174" s="150" t="s">
        <v>266</v>
      </c>
      <c r="AU174" s="150" t="s">
        <v>85</v>
      </c>
      <c r="AV174" s="12" t="s">
        <v>85</v>
      </c>
      <c r="AW174" s="12" t="s">
        <v>33</v>
      </c>
      <c r="AX174" s="12" t="s">
        <v>77</v>
      </c>
      <c r="AY174" s="150" t="s">
        <v>258</v>
      </c>
    </row>
    <row r="175" spans="2:65" s="12" customFormat="1">
      <c r="B175" s="148"/>
      <c r="D175" s="149" t="s">
        <v>266</v>
      </c>
      <c r="E175" s="150" t="s">
        <v>1</v>
      </c>
      <c r="F175" s="151" t="s">
        <v>142</v>
      </c>
      <c r="H175" s="152">
        <v>8.3930000000000007</v>
      </c>
      <c r="I175" s="153"/>
      <c r="L175" s="148"/>
      <c r="M175" s="154"/>
      <c r="T175" s="155"/>
      <c r="AT175" s="150" t="s">
        <v>266</v>
      </c>
      <c r="AU175" s="150" t="s">
        <v>85</v>
      </c>
      <c r="AV175" s="12" t="s">
        <v>85</v>
      </c>
      <c r="AW175" s="12" t="s">
        <v>33</v>
      </c>
      <c r="AX175" s="12" t="s">
        <v>77</v>
      </c>
      <c r="AY175" s="150" t="s">
        <v>258</v>
      </c>
    </row>
    <row r="176" spans="2:65" s="12" customFormat="1">
      <c r="B176" s="148"/>
      <c r="D176" s="149" t="s">
        <v>266</v>
      </c>
      <c r="E176" s="150" t="s">
        <v>1</v>
      </c>
      <c r="F176" s="151" t="s">
        <v>162</v>
      </c>
      <c r="H176" s="152">
        <v>20</v>
      </c>
      <c r="I176" s="153"/>
      <c r="L176" s="148"/>
      <c r="M176" s="154"/>
      <c r="T176" s="155"/>
      <c r="AT176" s="150" t="s">
        <v>266</v>
      </c>
      <c r="AU176" s="150" t="s">
        <v>85</v>
      </c>
      <c r="AV176" s="12" t="s">
        <v>85</v>
      </c>
      <c r="AW176" s="12" t="s">
        <v>33</v>
      </c>
      <c r="AX176" s="12" t="s">
        <v>77</v>
      </c>
      <c r="AY176" s="150" t="s">
        <v>258</v>
      </c>
    </row>
    <row r="177" spans="2:65" s="12" customFormat="1">
      <c r="B177" s="148"/>
      <c r="D177" s="149" t="s">
        <v>266</v>
      </c>
      <c r="E177" s="150" t="s">
        <v>1</v>
      </c>
      <c r="F177" s="151" t="s">
        <v>2028</v>
      </c>
      <c r="H177" s="152">
        <v>0.79200000000000004</v>
      </c>
      <c r="I177" s="153"/>
      <c r="L177" s="148"/>
      <c r="M177" s="154"/>
      <c r="T177" s="155"/>
      <c r="AT177" s="150" t="s">
        <v>266</v>
      </c>
      <c r="AU177" s="150" t="s">
        <v>85</v>
      </c>
      <c r="AV177" s="12" t="s">
        <v>85</v>
      </c>
      <c r="AW177" s="12" t="s">
        <v>33</v>
      </c>
      <c r="AX177" s="12" t="s">
        <v>77</v>
      </c>
      <c r="AY177" s="150" t="s">
        <v>258</v>
      </c>
    </row>
    <row r="178" spans="2:65" s="12" customFormat="1">
      <c r="B178" s="148"/>
      <c r="D178" s="149" t="s">
        <v>266</v>
      </c>
      <c r="E178" s="150" t="s">
        <v>1</v>
      </c>
      <c r="F178" s="151" t="s">
        <v>2031</v>
      </c>
      <c r="H178" s="152">
        <v>8</v>
      </c>
      <c r="I178" s="153"/>
      <c r="L178" s="148"/>
      <c r="M178" s="154"/>
      <c r="T178" s="155"/>
      <c r="AT178" s="150" t="s">
        <v>266</v>
      </c>
      <c r="AU178" s="150" t="s">
        <v>85</v>
      </c>
      <c r="AV178" s="12" t="s">
        <v>85</v>
      </c>
      <c r="AW178" s="12" t="s">
        <v>33</v>
      </c>
      <c r="AX178" s="12" t="s">
        <v>77</v>
      </c>
      <c r="AY178" s="150" t="s">
        <v>258</v>
      </c>
    </row>
    <row r="179" spans="2:65" s="12" customFormat="1">
      <c r="B179" s="148"/>
      <c r="D179" s="149" t="s">
        <v>266</v>
      </c>
      <c r="E179" s="150" t="s">
        <v>1</v>
      </c>
      <c r="F179" s="151" t="s">
        <v>2033</v>
      </c>
      <c r="H179" s="152">
        <v>10</v>
      </c>
      <c r="I179" s="153"/>
      <c r="L179" s="148"/>
      <c r="M179" s="154"/>
      <c r="T179" s="155"/>
      <c r="AT179" s="150" t="s">
        <v>266</v>
      </c>
      <c r="AU179" s="150" t="s">
        <v>85</v>
      </c>
      <c r="AV179" s="12" t="s">
        <v>85</v>
      </c>
      <c r="AW179" s="12" t="s">
        <v>33</v>
      </c>
      <c r="AX179" s="12" t="s">
        <v>77</v>
      </c>
      <c r="AY179" s="150" t="s">
        <v>258</v>
      </c>
    </row>
    <row r="180" spans="2:65" s="12" customFormat="1">
      <c r="B180" s="148"/>
      <c r="D180" s="149" t="s">
        <v>266</v>
      </c>
      <c r="E180" s="150" t="s">
        <v>1</v>
      </c>
      <c r="F180" s="151" t="s">
        <v>2035</v>
      </c>
      <c r="H180" s="152">
        <v>10.8</v>
      </c>
      <c r="I180" s="153"/>
      <c r="L180" s="148"/>
      <c r="M180" s="154"/>
      <c r="T180" s="155"/>
      <c r="AT180" s="150" t="s">
        <v>266</v>
      </c>
      <c r="AU180" s="150" t="s">
        <v>85</v>
      </c>
      <c r="AV180" s="12" t="s">
        <v>85</v>
      </c>
      <c r="AW180" s="12" t="s">
        <v>33</v>
      </c>
      <c r="AX180" s="12" t="s">
        <v>77</v>
      </c>
      <c r="AY180" s="150" t="s">
        <v>258</v>
      </c>
    </row>
    <row r="181" spans="2:65" s="13" customFormat="1">
      <c r="B181" s="156"/>
      <c r="D181" s="149" t="s">
        <v>266</v>
      </c>
      <c r="E181" s="157" t="s">
        <v>1</v>
      </c>
      <c r="F181" s="158" t="s">
        <v>272</v>
      </c>
      <c r="H181" s="159">
        <v>269.10500000000002</v>
      </c>
      <c r="I181" s="160"/>
      <c r="L181" s="156"/>
      <c r="M181" s="161"/>
      <c r="T181" s="162"/>
      <c r="AT181" s="157" t="s">
        <v>266</v>
      </c>
      <c r="AU181" s="157" t="s">
        <v>85</v>
      </c>
      <c r="AV181" s="13" t="s">
        <v>88</v>
      </c>
      <c r="AW181" s="13" t="s">
        <v>33</v>
      </c>
      <c r="AX181" s="13" t="s">
        <v>8</v>
      </c>
      <c r="AY181" s="157" t="s">
        <v>258</v>
      </c>
    </row>
    <row r="182" spans="2:65" s="1" customFormat="1" ht="37.9" customHeight="1">
      <c r="B182" s="134"/>
      <c r="C182" s="135" t="s">
        <v>103</v>
      </c>
      <c r="D182" s="135" t="s">
        <v>260</v>
      </c>
      <c r="E182" s="136" t="s">
        <v>282</v>
      </c>
      <c r="F182" s="137" t="s">
        <v>283</v>
      </c>
      <c r="G182" s="138" t="s">
        <v>263</v>
      </c>
      <c r="H182" s="139">
        <v>2691.05</v>
      </c>
      <c r="I182" s="140"/>
      <c r="J182" s="141">
        <f>ROUND(I182*H182,0)</f>
        <v>0</v>
      </c>
      <c r="K182" s="137" t="s">
        <v>264</v>
      </c>
      <c r="L182" s="32"/>
      <c r="M182" s="142" t="s">
        <v>1</v>
      </c>
      <c r="N182" s="143" t="s">
        <v>42</v>
      </c>
      <c r="P182" s="144">
        <f>O182*H182</f>
        <v>0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AR182" s="146" t="s">
        <v>91</v>
      </c>
      <c r="AT182" s="146" t="s">
        <v>260</v>
      </c>
      <c r="AU182" s="146" t="s">
        <v>85</v>
      </c>
      <c r="AY182" s="17" t="s">
        <v>258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7" t="s">
        <v>8</v>
      </c>
      <c r="BK182" s="147">
        <f>ROUND(I182*H182,0)</f>
        <v>0</v>
      </c>
      <c r="BL182" s="17" t="s">
        <v>91</v>
      </c>
      <c r="BM182" s="146" t="s">
        <v>2102</v>
      </c>
    </row>
    <row r="183" spans="2:65" s="12" customFormat="1">
      <c r="B183" s="148"/>
      <c r="D183" s="149" t="s">
        <v>266</v>
      </c>
      <c r="E183" s="150" t="s">
        <v>1</v>
      </c>
      <c r="F183" s="151" t="s">
        <v>139</v>
      </c>
      <c r="H183" s="152">
        <v>211.12</v>
      </c>
      <c r="I183" s="153"/>
      <c r="L183" s="148"/>
      <c r="M183" s="154"/>
      <c r="T183" s="155"/>
      <c r="AT183" s="150" t="s">
        <v>266</v>
      </c>
      <c r="AU183" s="150" t="s">
        <v>85</v>
      </c>
      <c r="AV183" s="12" t="s">
        <v>85</v>
      </c>
      <c r="AW183" s="12" t="s">
        <v>33</v>
      </c>
      <c r="AX183" s="12" t="s">
        <v>77</v>
      </c>
      <c r="AY183" s="150" t="s">
        <v>258</v>
      </c>
    </row>
    <row r="184" spans="2:65" s="12" customFormat="1">
      <c r="B184" s="148"/>
      <c r="D184" s="149" t="s">
        <v>266</v>
      </c>
      <c r="E184" s="150" t="s">
        <v>1</v>
      </c>
      <c r="F184" s="151" t="s">
        <v>142</v>
      </c>
      <c r="H184" s="152">
        <v>8.3930000000000007</v>
      </c>
      <c r="I184" s="153"/>
      <c r="L184" s="148"/>
      <c r="M184" s="154"/>
      <c r="T184" s="155"/>
      <c r="AT184" s="150" t="s">
        <v>266</v>
      </c>
      <c r="AU184" s="150" t="s">
        <v>85</v>
      </c>
      <c r="AV184" s="12" t="s">
        <v>85</v>
      </c>
      <c r="AW184" s="12" t="s">
        <v>33</v>
      </c>
      <c r="AX184" s="12" t="s">
        <v>77</v>
      </c>
      <c r="AY184" s="150" t="s">
        <v>258</v>
      </c>
    </row>
    <row r="185" spans="2:65" s="12" customFormat="1">
      <c r="B185" s="148"/>
      <c r="D185" s="149" t="s">
        <v>266</v>
      </c>
      <c r="E185" s="150" t="s">
        <v>1</v>
      </c>
      <c r="F185" s="151" t="s">
        <v>162</v>
      </c>
      <c r="H185" s="152">
        <v>20</v>
      </c>
      <c r="I185" s="153"/>
      <c r="L185" s="148"/>
      <c r="M185" s="154"/>
      <c r="T185" s="155"/>
      <c r="AT185" s="150" t="s">
        <v>266</v>
      </c>
      <c r="AU185" s="150" t="s">
        <v>85</v>
      </c>
      <c r="AV185" s="12" t="s">
        <v>85</v>
      </c>
      <c r="AW185" s="12" t="s">
        <v>33</v>
      </c>
      <c r="AX185" s="12" t="s">
        <v>77</v>
      </c>
      <c r="AY185" s="150" t="s">
        <v>258</v>
      </c>
    </row>
    <row r="186" spans="2:65" s="12" customFormat="1">
      <c r="B186" s="148"/>
      <c r="D186" s="149" t="s">
        <v>266</v>
      </c>
      <c r="E186" s="150" t="s">
        <v>1</v>
      </c>
      <c r="F186" s="151" t="s">
        <v>2028</v>
      </c>
      <c r="H186" s="152">
        <v>0.79200000000000004</v>
      </c>
      <c r="I186" s="153"/>
      <c r="L186" s="148"/>
      <c r="M186" s="154"/>
      <c r="T186" s="155"/>
      <c r="AT186" s="150" t="s">
        <v>266</v>
      </c>
      <c r="AU186" s="150" t="s">
        <v>85</v>
      </c>
      <c r="AV186" s="12" t="s">
        <v>85</v>
      </c>
      <c r="AW186" s="12" t="s">
        <v>33</v>
      </c>
      <c r="AX186" s="12" t="s">
        <v>77</v>
      </c>
      <c r="AY186" s="150" t="s">
        <v>258</v>
      </c>
    </row>
    <row r="187" spans="2:65" s="12" customFormat="1">
      <c r="B187" s="148"/>
      <c r="D187" s="149" t="s">
        <v>266</v>
      </c>
      <c r="E187" s="150" t="s">
        <v>1</v>
      </c>
      <c r="F187" s="151" t="s">
        <v>2031</v>
      </c>
      <c r="H187" s="152">
        <v>8</v>
      </c>
      <c r="I187" s="153"/>
      <c r="L187" s="148"/>
      <c r="M187" s="154"/>
      <c r="T187" s="155"/>
      <c r="AT187" s="150" t="s">
        <v>266</v>
      </c>
      <c r="AU187" s="150" t="s">
        <v>85</v>
      </c>
      <c r="AV187" s="12" t="s">
        <v>85</v>
      </c>
      <c r="AW187" s="12" t="s">
        <v>33</v>
      </c>
      <c r="AX187" s="12" t="s">
        <v>77</v>
      </c>
      <c r="AY187" s="150" t="s">
        <v>258</v>
      </c>
    </row>
    <row r="188" spans="2:65" s="12" customFormat="1">
      <c r="B188" s="148"/>
      <c r="D188" s="149" t="s">
        <v>266</v>
      </c>
      <c r="E188" s="150" t="s">
        <v>1</v>
      </c>
      <c r="F188" s="151" t="s">
        <v>2033</v>
      </c>
      <c r="H188" s="152">
        <v>10</v>
      </c>
      <c r="I188" s="153"/>
      <c r="L188" s="148"/>
      <c r="M188" s="154"/>
      <c r="T188" s="155"/>
      <c r="AT188" s="150" t="s">
        <v>266</v>
      </c>
      <c r="AU188" s="150" t="s">
        <v>85</v>
      </c>
      <c r="AV188" s="12" t="s">
        <v>85</v>
      </c>
      <c r="AW188" s="12" t="s">
        <v>33</v>
      </c>
      <c r="AX188" s="12" t="s">
        <v>77</v>
      </c>
      <c r="AY188" s="150" t="s">
        <v>258</v>
      </c>
    </row>
    <row r="189" spans="2:65" s="12" customFormat="1">
      <c r="B189" s="148"/>
      <c r="D189" s="149" t="s">
        <v>266</v>
      </c>
      <c r="E189" s="150" t="s">
        <v>1</v>
      </c>
      <c r="F189" s="151" t="s">
        <v>2035</v>
      </c>
      <c r="H189" s="152">
        <v>10.8</v>
      </c>
      <c r="I189" s="153"/>
      <c r="L189" s="148"/>
      <c r="M189" s="154"/>
      <c r="T189" s="155"/>
      <c r="AT189" s="150" t="s">
        <v>266</v>
      </c>
      <c r="AU189" s="150" t="s">
        <v>85</v>
      </c>
      <c r="AV189" s="12" t="s">
        <v>85</v>
      </c>
      <c r="AW189" s="12" t="s">
        <v>33</v>
      </c>
      <c r="AX189" s="12" t="s">
        <v>77</v>
      </c>
      <c r="AY189" s="150" t="s">
        <v>258</v>
      </c>
    </row>
    <row r="190" spans="2:65" s="13" customFormat="1">
      <c r="B190" s="156"/>
      <c r="D190" s="149" t="s">
        <v>266</v>
      </c>
      <c r="E190" s="157" t="s">
        <v>1</v>
      </c>
      <c r="F190" s="158" t="s">
        <v>272</v>
      </c>
      <c r="H190" s="159">
        <v>269.10500000000002</v>
      </c>
      <c r="I190" s="160"/>
      <c r="L190" s="156"/>
      <c r="M190" s="161"/>
      <c r="T190" s="162"/>
      <c r="AT190" s="157" t="s">
        <v>266</v>
      </c>
      <c r="AU190" s="157" t="s">
        <v>85</v>
      </c>
      <c r="AV190" s="13" t="s">
        <v>88</v>
      </c>
      <c r="AW190" s="13" t="s">
        <v>33</v>
      </c>
      <c r="AX190" s="13" t="s">
        <v>8</v>
      </c>
      <c r="AY190" s="157" t="s">
        <v>258</v>
      </c>
    </row>
    <row r="191" spans="2:65" s="12" customFormat="1">
      <c r="B191" s="148"/>
      <c r="D191" s="149" t="s">
        <v>266</v>
      </c>
      <c r="F191" s="151" t="s">
        <v>2103</v>
      </c>
      <c r="H191" s="152">
        <v>2691.05</v>
      </c>
      <c r="I191" s="153"/>
      <c r="L191" s="148"/>
      <c r="M191" s="154"/>
      <c r="T191" s="155"/>
      <c r="AT191" s="150" t="s">
        <v>266</v>
      </c>
      <c r="AU191" s="150" t="s">
        <v>85</v>
      </c>
      <c r="AV191" s="12" t="s">
        <v>85</v>
      </c>
      <c r="AW191" s="12" t="s">
        <v>3</v>
      </c>
      <c r="AX191" s="12" t="s">
        <v>8</v>
      </c>
      <c r="AY191" s="150" t="s">
        <v>258</v>
      </c>
    </row>
    <row r="192" spans="2:65" s="1" customFormat="1" ht="33" customHeight="1">
      <c r="B192" s="134"/>
      <c r="C192" s="135" t="s">
        <v>185</v>
      </c>
      <c r="D192" s="135" t="s">
        <v>260</v>
      </c>
      <c r="E192" s="136" t="s">
        <v>2104</v>
      </c>
      <c r="F192" s="137" t="s">
        <v>2105</v>
      </c>
      <c r="G192" s="138" t="s">
        <v>308</v>
      </c>
      <c r="H192" s="139">
        <v>484.38900000000001</v>
      </c>
      <c r="I192" s="140"/>
      <c r="J192" s="141">
        <f>ROUND(I192*H192,0)</f>
        <v>0</v>
      </c>
      <c r="K192" s="137" t="s">
        <v>264</v>
      </c>
      <c r="L192" s="32"/>
      <c r="M192" s="142" t="s">
        <v>1</v>
      </c>
      <c r="N192" s="143" t="s">
        <v>42</v>
      </c>
      <c r="P192" s="144">
        <f>O192*H192</f>
        <v>0</v>
      </c>
      <c r="Q192" s="144">
        <v>0</v>
      </c>
      <c r="R192" s="144">
        <f>Q192*H192</f>
        <v>0</v>
      </c>
      <c r="S192" s="144">
        <v>0</v>
      </c>
      <c r="T192" s="145">
        <f>S192*H192</f>
        <v>0</v>
      </c>
      <c r="AR192" s="146" t="s">
        <v>91</v>
      </c>
      <c r="AT192" s="146" t="s">
        <v>260</v>
      </c>
      <c r="AU192" s="146" t="s">
        <v>85</v>
      </c>
      <c r="AY192" s="17" t="s">
        <v>258</v>
      </c>
      <c r="BE192" s="147">
        <f>IF(N192="základní",J192,0)</f>
        <v>0</v>
      </c>
      <c r="BF192" s="147">
        <f>IF(N192="snížená",J192,0)</f>
        <v>0</v>
      </c>
      <c r="BG192" s="147">
        <f>IF(N192="zákl. přenesená",J192,0)</f>
        <v>0</v>
      </c>
      <c r="BH192" s="147">
        <f>IF(N192="sníž. přenesená",J192,0)</f>
        <v>0</v>
      </c>
      <c r="BI192" s="147">
        <f>IF(N192="nulová",J192,0)</f>
        <v>0</v>
      </c>
      <c r="BJ192" s="17" t="s">
        <v>8</v>
      </c>
      <c r="BK192" s="147">
        <f>ROUND(I192*H192,0)</f>
        <v>0</v>
      </c>
      <c r="BL192" s="17" t="s">
        <v>91</v>
      </c>
      <c r="BM192" s="146" t="s">
        <v>2106</v>
      </c>
    </row>
    <row r="193" spans="2:65" s="12" customFormat="1">
      <c r="B193" s="148"/>
      <c r="D193" s="149" t="s">
        <v>266</v>
      </c>
      <c r="E193" s="150" t="s">
        <v>1</v>
      </c>
      <c r="F193" s="151" t="s">
        <v>2107</v>
      </c>
      <c r="H193" s="152">
        <v>380.01600000000002</v>
      </c>
      <c r="I193" s="153"/>
      <c r="L193" s="148"/>
      <c r="M193" s="154"/>
      <c r="T193" s="155"/>
      <c r="AT193" s="150" t="s">
        <v>266</v>
      </c>
      <c r="AU193" s="150" t="s">
        <v>85</v>
      </c>
      <c r="AV193" s="12" t="s">
        <v>85</v>
      </c>
      <c r="AW193" s="12" t="s">
        <v>33</v>
      </c>
      <c r="AX193" s="12" t="s">
        <v>77</v>
      </c>
      <c r="AY193" s="150" t="s">
        <v>258</v>
      </c>
    </row>
    <row r="194" spans="2:65" s="12" customFormat="1">
      <c r="B194" s="148"/>
      <c r="D194" s="149" t="s">
        <v>266</v>
      </c>
      <c r="E194" s="150" t="s">
        <v>1</v>
      </c>
      <c r="F194" s="151" t="s">
        <v>2108</v>
      </c>
      <c r="H194" s="152">
        <v>15.106999999999999</v>
      </c>
      <c r="I194" s="153"/>
      <c r="L194" s="148"/>
      <c r="M194" s="154"/>
      <c r="T194" s="155"/>
      <c r="AT194" s="150" t="s">
        <v>266</v>
      </c>
      <c r="AU194" s="150" t="s">
        <v>85</v>
      </c>
      <c r="AV194" s="12" t="s">
        <v>85</v>
      </c>
      <c r="AW194" s="12" t="s">
        <v>33</v>
      </c>
      <c r="AX194" s="12" t="s">
        <v>77</v>
      </c>
      <c r="AY194" s="150" t="s">
        <v>258</v>
      </c>
    </row>
    <row r="195" spans="2:65" s="12" customFormat="1">
      <c r="B195" s="148"/>
      <c r="D195" s="149" t="s">
        <v>266</v>
      </c>
      <c r="E195" s="150" t="s">
        <v>1</v>
      </c>
      <c r="F195" s="151" t="s">
        <v>2109</v>
      </c>
      <c r="H195" s="152">
        <v>36</v>
      </c>
      <c r="I195" s="153"/>
      <c r="L195" s="148"/>
      <c r="M195" s="154"/>
      <c r="T195" s="155"/>
      <c r="AT195" s="150" t="s">
        <v>266</v>
      </c>
      <c r="AU195" s="150" t="s">
        <v>85</v>
      </c>
      <c r="AV195" s="12" t="s">
        <v>85</v>
      </c>
      <c r="AW195" s="12" t="s">
        <v>33</v>
      </c>
      <c r="AX195" s="12" t="s">
        <v>77</v>
      </c>
      <c r="AY195" s="150" t="s">
        <v>258</v>
      </c>
    </row>
    <row r="196" spans="2:65" s="12" customFormat="1">
      <c r="B196" s="148"/>
      <c r="D196" s="149" t="s">
        <v>266</v>
      </c>
      <c r="E196" s="150" t="s">
        <v>1</v>
      </c>
      <c r="F196" s="151" t="s">
        <v>2110</v>
      </c>
      <c r="H196" s="152">
        <v>1.4259999999999999</v>
      </c>
      <c r="I196" s="153"/>
      <c r="L196" s="148"/>
      <c r="M196" s="154"/>
      <c r="T196" s="155"/>
      <c r="AT196" s="150" t="s">
        <v>266</v>
      </c>
      <c r="AU196" s="150" t="s">
        <v>85</v>
      </c>
      <c r="AV196" s="12" t="s">
        <v>85</v>
      </c>
      <c r="AW196" s="12" t="s">
        <v>33</v>
      </c>
      <c r="AX196" s="12" t="s">
        <v>77</v>
      </c>
      <c r="AY196" s="150" t="s">
        <v>258</v>
      </c>
    </row>
    <row r="197" spans="2:65" s="12" customFormat="1">
      <c r="B197" s="148"/>
      <c r="D197" s="149" t="s">
        <v>266</v>
      </c>
      <c r="E197" s="150" t="s">
        <v>1</v>
      </c>
      <c r="F197" s="151" t="s">
        <v>2111</v>
      </c>
      <c r="H197" s="152">
        <v>14.4</v>
      </c>
      <c r="I197" s="153"/>
      <c r="L197" s="148"/>
      <c r="M197" s="154"/>
      <c r="T197" s="155"/>
      <c r="AT197" s="150" t="s">
        <v>266</v>
      </c>
      <c r="AU197" s="150" t="s">
        <v>85</v>
      </c>
      <c r="AV197" s="12" t="s">
        <v>85</v>
      </c>
      <c r="AW197" s="12" t="s">
        <v>33</v>
      </c>
      <c r="AX197" s="12" t="s">
        <v>77</v>
      </c>
      <c r="AY197" s="150" t="s">
        <v>258</v>
      </c>
    </row>
    <row r="198" spans="2:65" s="12" customFormat="1">
      <c r="B198" s="148"/>
      <c r="D198" s="149" t="s">
        <v>266</v>
      </c>
      <c r="E198" s="150" t="s">
        <v>1</v>
      </c>
      <c r="F198" s="151" t="s">
        <v>2112</v>
      </c>
      <c r="H198" s="152">
        <v>18</v>
      </c>
      <c r="I198" s="153"/>
      <c r="L198" s="148"/>
      <c r="M198" s="154"/>
      <c r="T198" s="155"/>
      <c r="AT198" s="150" t="s">
        <v>266</v>
      </c>
      <c r="AU198" s="150" t="s">
        <v>85</v>
      </c>
      <c r="AV198" s="12" t="s">
        <v>85</v>
      </c>
      <c r="AW198" s="12" t="s">
        <v>33</v>
      </c>
      <c r="AX198" s="12" t="s">
        <v>77</v>
      </c>
      <c r="AY198" s="150" t="s">
        <v>258</v>
      </c>
    </row>
    <row r="199" spans="2:65" s="12" customFormat="1">
      <c r="B199" s="148"/>
      <c r="D199" s="149" t="s">
        <v>266</v>
      </c>
      <c r="E199" s="150" t="s">
        <v>1</v>
      </c>
      <c r="F199" s="151" t="s">
        <v>2113</v>
      </c>
      <c r="H199" s="152">
        <v>19.440000000000001</v>
      </c>
      <c r="I199" s="153"/>
      <c r="L199" s="148"/>
      <c r="M199" s="154"/>
      <c r="T199" s="155"/>
      <c r="AT199" s="150" t="s">
        <v>266</v>
      </c>
      <c r="AU199" s="150" t="s">
        <v>85</v>
      </c>
      <c r="AV199" s="12" t="s">
        <v>85</v>
      </c>
      <c r="AW199" s="12" t="s">
        <v>33</v>
      </c>
      <c r="AX199" s="12" t="s">
        <v>77</v>
      </c>
      <c r="AY199" s="150" t="s">
        <v>258</v>
      </c>
    </row>
    <row r="200" spans="2:65" s="13" customFormat="1">
      <c r="B200" s="156"/>
      <c r="D200" s="149" t="s">
        <v>266</v>
      </c>
      <c r="E200" s="157" t="s">
        <v>1</v>
      </c>
      <c r="F200" s="158" t="s">
        <v>272</v>
      </c>
      <c r="H200" s="159">
        <v>484.38900000000001</v>
      </c>
      <c r="I200" s="160"/>
      <c r="L200" s="156"/>
      <c r="M200" s="161"/>
      <c r="T200" s="162"/>
      <c r="AT200" s="157" t="s">
        <v>266</v>
      </c>
      <c r="AU200" s="157" t="s">
        <v>85</v>
      </c>
      <c r="AV200" s="13" t="s">
        <v>88</v>
      </c>
      <c r="AW200" s="13" t="s">
        <v>33</v>
      </c>
      <c r="AX200" s="13" t="s">
        <v>8</v>
      </c>
      <c r="AY200" s="157" t="s">
        <v>258</v>
      </c>
    </row>
    <row r="201" spans="2:65" s="1" customFormat="1" ht="24.2" customHeight="1">
      <c r="B201" s="134"/>
      <c r="C201" s="135" t="s">
        <v>305</v>
      </c>
      <c r="D201" s="135" t="s">
        <v>260</v>
      </c>
      <c r="E201" s="136" t="s">
        <v>2114</v>
      </c>
      <c r="F201" s="137" t="s">
        <v>2115</v>
      </c>
      <c r="G201" s="138" t="s">
        <v>343</v>
      </c>
      <c r="H201" s="139">
        <v>36</v>
      </c>
      <c r="I201" s="140"/>
      <c r="J201" s="141">
        <f>ROUND(I201*H201,0)</f>
        <v>0</v>
      </c>
      <c r="K201" s="137" t="s">
        <v>264</v>
      </c>
      <c r="L201" s="32"/>
      <c r="M201" s="142" t="s">
        <v>1</v>
      </c>
      <c r="N201" s="143" t="s">
        <v>42</v>
      </c>
      <c r="P201" s="144">
        <f>O201*H201</f>
        <v>0</v>
      </c>
      <c r="Q201" s="144">
        <v>0</v>
      </c>
      <c r="R201" s="144">
        <f>Q201*H201</f>
        <v>0</v>
      </c>
      <c r="S201" s="144">
        <v>0</v>
      </c>
      <c r="T201" s="145">
        <f>S201*H201</f>
        <v>0</v>
      </c>
      <c r="AR201" s="146" t="s">
        <v>91</v>
      </c>
      <c r="AT201" s="146" t="s">
        <v>260</v>
      </c>
      <c r="AU201" s="146" t="s">
        <v>85</v>
      </c>
      <c r="AY201" s="17" t="s">
        <v>258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7" t="s">
        <v>8</v>
      </c>
      <c r="BK201" s="147">
        <f>ROUND(I201*H201,0)</f>
        <v>0</v>
      </c>
      <c r="BL201" s="17" t="s">
        <v>91</v>
      </c>
      <c r="BM201" s="146" t="s">
        <v>2116</v>
      </c>
    </row>
    <row r="202" spans="2:65" s="12" customFormat="1">
      <c r="B202" s="148"/>
      <c r="D202" s="149" t="s">
        <v>266</v>
      </c>
      <c r="E202" s="150" t="s">
        <v>1</v>
      </c>
      <c r="F202" s="151" t="s">
        <v>2014</v>
      </c>
      <c r="H202" s="152">
        <v>36</v>
      </c>
      <c r="I202" s="153"/>
      <c r="L202" s="148"/>
      <c r="M202" s="154"/>
      <c r="T202" s="155"/>
      <c r="AT202" s="150" t="s">
        <v>266</v>
      </c>
      <c r="AU202" s="150" t="s">
        <v>85</v>
      </c>
      <c r="AV202" s="12" t="s">
        <v>85</v>
      </c>
      <c r="AW202" s="12" t="s">
        <v>33</v>
      </c>
      <c r="AX202" s="12" t="s">
        <v>8</v>
      </c>
      <c r="AY202" s="150" t="s">
        <v>258</v>
      </c>
    </row>
    <row r="203" spans="2:65" s="1" customFormat="1" ht="16.5" customHeight="1">
      <c r="B203" s="134"/>
      <c r="C203" s="170" t="s">
        <v>312</v>
      </c>
      <c r="D203" s="170" t="s">
        <v>425</v>
      </c>
      <c r="E203" s="171" t="s">
        <v>2117</v>
      </c>
      <c r="F203" s="172" t="s">
        <v>2118</v>
      </c>
      <c r="G203" s="173" t="s">
        <v>263</v>
      </c>
      <c r="H203" s="174">
        <v>7.2</v>
      </c>
      <c r="I203" s="175"/>
      <c r="J203" s="176">
        <f>ROUND(I203*H203,0)</f>
        <v>0</v>
      </c>
      <c r="K203" s="172" t="s">
        <v>264</v>
      </c>
      <c r="L203" s="177"/>
      <c r="M203" s="178" t="s">
        <v>1</v>
      </c>
      <c r="N203" s="179" t="s">
        <v>42</v>
      </c>
      <c r="P203" s="144">
        <f>O203*H203</f>
        <v>0</v>
      </c>
      <c r="Q203" s="144">
        <v>0.22</v>
      </c>
      <c r="R203" s="144">
        <f>Q203*H203</f>
        <v>1.5840000000000001</v>
      </c>
      <c r="S203" s="144">
        <v>0</v>
      </c>
      <c r="T203" s="145">
        <f>S203*H203</f>
        <v>0</v>
      </c>
      <c r="AR203" s="146" t="s">
        <v>103</v>
      </c>
      <c r="AT203" s="146" t="s">
        <v>425</v>
      </c>
      <c r="AU203" s="146" t="s">
        <v>85</v>
      </c>
      <c r="AY203" s="17" t="s">
        <v>258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7" t="s">
        <v>8</v>
      </c>
      <c r="BK203" s="147">
        <f>ROUND(I203*H203,0)</f>
        <v>0</v>
      </c>
      <c r="BL203" s="17" t="s">
        <v>91</v>
      </c>
      <c r="BM203" s="146" t="s">
        <v>2119</v>
      </c>
    </row>
    <row r="204" spans="2:65" s="12" customFormat="1">
      <c r="B204" s="148"/>
      <c r="D204" s="149" t="s">
        <v>266</v>
      </c>
      <c r="E204" s="150" t="s">
        <v>1</v>
      </c>
      <c r="F204" s="151" t="s">
        <v>2120</v>
      </c>
      <c r="H204" s="152">
        <v>7.2</v>
      </c>
      <c r="I204" s="153"/>
      <c r="L204" s="148"/>
      <c r="M204" s="154"/>
      <c r="T204" s="155"/>
      <c r="AT204" s="150" t="s">
        <v>266</v>
      </c>
      <c r="AU204" s="150" t="s">
        <v>85</v>
      </c>
      <c r="AV204" s="12" t="s">
        <v>85</v>
      </c>
      <c r="AW204" s="12" t="s">
        <v>33</v>
      </c>
      <c r="AX204" s="12" t="s">
        <v>8</v>
      </c>
      <c r="AY204" s="150" t="s">
        <v>258</v>
      </c>
    </row>
    <row r="205" spans="2:65" s="1" customFormat="1" ht="24.2" customHeight="1">
      <c r="B205" s="134"/>
      <c r="C205" s="135" t="s">
        <v>318</v>
      </c>
      <c r="D205" s="135" t="s">
        <v>260</v>
      </c>
      <c r="E205" s="136" t="s">
        <v>2121</v>
      </c>
      <c r="F205" s="137" t="s">
        <v>2122</v>
      </c>
      <c r="G205" s="138" t="s">
        <v>343</v>
      </c>
      <c r="H205" s="139">
        <v>175</v>
      </c>
      <c r="I205" s="140"/>
      <c r="J205" s="141">
        <f>ROUND(I205*H205,0)</f>
        <v>0</v>
      </c>
      <c r="K205" s="137" t="s">
        <v>264</v>
      </c>
      <c r="L205" s="32"/>
      <c r="M205" s="142" t="s">
        <v>1</v>
      </c>
      <c r="N205" s="143" t="s">
        <v>42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6" t="s">
        <v>91</v>
      </c>
      <c r="AT205" s="146" t="s">
        <v>260</v>
      </c>
      <c r="AU205" s="146" t="s">
        <v>85</v>
      </c>
      <c r="AY205" s="17" t="s">
        <v>258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7" t="s">
        <v>8</v>
      </c>
      <c r="BK205" s="147">
        <f>ROUND(I205*H205,0)</f>
        <v>0</v>
      </c>
      <c r="BL205" s="17" t="s">
        <v>91</v>
      </c>
      <c r="BM205" s="146" t="s">
        <v>2123</v>
      </c>
    </row>
    <row r="206" spans="2:65" s="12" customFormat="1">
      <c r="B206" s="148"/>
      <c r="D206" s="149" t="s">
        <v>266</v>
      </c>
      <c r="E206" s="150" t="s">
        <v>1</v>
      </c>
      <c r="F206" s="151" t="s">
        <v>2013</v>
      </c>
      <c r="H206" s="152">
        <v>175</v>
      </c>
      <c r="I206" s="153"/>
      <c r="L206" s="148"/>
      <c r="M206" s="154"/>
      <c r="T206" s="155"/>
      <c r="AT206" s="150" t="s">
        <v>266</v>
      </c>
      <c r="AU206" s="150" t="s">
        <v>85</v>
      </c>
      <c r="AV206" s="12" t="s">
        <v>85</v>
      </c>
      <c r="AW206" s="12" t="s">
        <v>33</v>
      </c>
      <c r="AX206" s="12" t="s">
        <v>8</v>
      </c>
      <c r="AY206" s="150" t="s">
        <v>258</v>
      </c>
    </row>
    <row r="207" spans="2:65" s="1" customFormat="1" ht="16.5" customHeight="1">
      <c r="B207" s="134"/>
      <c r="C207" s="170" t="s">
        <v>323</v>
      </c>
      <c r="D207" s="170" t="s">
        <v>425</v>
      </c>
      <c r="E207" s="171" t="s">
        <v>2124</v>
      </c>
      <c r="F207" s="172" t="s">
        <v>2125</v>
      </c>
      <c r="G207" s="173" t="s">
        <v>308</v>
      </c>
      <c r="H207" s="174">
        <v>17.5</v>
      </c>
      <c r="I207" s="175"/>
      <c r="J207" s="176">
        <f>ROUND(I207*H207,0)</f>
        <v>0</v>
      </c>
      <c r="K207" s="172" t="s">
        <v>264</v>
      </c>
      <c r="L207" s="177"/>
      <c r="M207" s="178" t="s">
        <v>1</v>
      </c>
      <c r="N207" s="179" t="s">
        <v>42</v>
      </c>
      <c r="P207" s="144">
        <f>O207*H207</f>
        <v>0</v>
      </c>
      <c r="Q207" s="144">
        <v>1</v>
      </c>
      <c r="R207" s="144">
        <f>Q207*H207</f>
        <v>17.5</v>
      </c>
      <c r="S207" s="144">
        <v>0</v>
      </c>
      <c r="T207" s="145">
        <f>S207*H207</f>
        <v>0</v>
      </c>
      <c r="AR207" s="146" t="s">
        <v>103</v>
      </c>
      <c r="AT207" s="146" t="s">
        <v>425</v>
      </c>
      <c r="AU207" s="146" t="s">
        <v>85</v>
      </c>
      <c r="AY207" s="17" t="s">
        <v>258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7" t="s">
        <v>8</v>
      </c>
      <c r="BK207" s="147">
        <f>ROUND(I207*H207,0)</f>
        <v>0</v>
      </c>
      <c r="BL207" s="17" t="s">
        <v>91</v>
      </c>
      <c r="BM207" s="146" t="s">
        <v>2126</v>
      </c>
    </row>
    <row r="208" spans="2:65" s="12" customFormat="1">
      <c r="B208" s="148"/>
      <c r="D208" s="149" t="s">
        <v>266</v>
      </c>
      <c r="E208" s="150" t="s">
        <v>1</v>
      </c>
      <c r="F208" s="151" t="s">
        <v>2127</v>
      </c>
      <c r="H208" s="152">
        <v>17.5</v>
      </c>
      <c r="I208" s="153"/>
      <c r="L208" s="148"/>
      <c r="M208" s="154"/>
      <c r="T208" s="155"/>
      <c r="AT208" s="150" t="s">
        <v>266</v>
      </c>
      <c r="AU208" s="150" t="s">
        <v>85</v>
      </c>
      <c r="AV208" s="12" t="s">
        <v>85</v>
      </c>
      <c r="AW208" s="12" t="s">
        <v>33</v>
      </c>
      <c r="AX208" s="12" t="s">
        <v>8</v>
      </c>
      <c r="AY208" s="150" t="s">
        <v>258</v>
      </c>
    </row>
    <row r="209" spans="2:65" s="1" customFormat="1" ht="24.2" customHeight="1">
      <c r="B209" s="134"/>
      <c r="C209" s="135" t="s">
        <v>328</v>
      </c>
      <c r="D209" s="135" t="s">
        <v>260</v>
      </c>
      <c r="E209" s="136" t="s">
        <v>2128</v>
      </c>
      <c r="F209" s="137" t="s">
        <v>2129</v>
      </c>
      <c r="G209" s="138" t="s">
        <v>343</v>
      </c>
      <c r="H209" s="139">
        <v>175</v>
      </c>
      <c r="I209" s="140"/>
      <c r="J209" s="141">
        <f>ROUND(I209*H209,0)</f>
        <v>0</v>
      </c>
      <c r="K209" s="137" t="s">
        <v>264</v>
      </c>
      <c r="L209" s="32"/>
      <c r="M209" s="142" t="s">
        <v>1</v>
      </c>
      <c r="N209" s="143" t="s">
        <v>42</v>
      </c>
      <c r="P209" s="144">
        <f>O209*H209</f>
        <v>0</v>
      </c>
      <c r="Q209" s="144">
        <v>0</v>
      </c>
      <c r="R209" s="144">
        <f>Q209*H209</f>
        <v>0</v>
      </c>
      <c r="S209" s="144">
        <v>0</v>
      </c>
      <c r="T209" s="145">
        <f>S209*H209</f>
        <v>0</v>
      </c>
      <c r="AR209" s="146" t="s">
        <v>91</v>
      </c>
      <c r="AT209" s="146" t="s">
        <v>260</v>
      </c>
      <c r="AU209" s="146" t="s">
        <v>85</v>
      </c>
      <c r="AY209" s="17" t="s">
        <v>258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7" t="s">
        <v>8</v>
      </c>
      <c r="BK209" s="147">
        <f>ROUND(I209*H209,0)</f>
        <v>0</v>
      </c>
      <c r="BL209" s="17" t="s">
        <v>91</v>
      </c>
      <c r="BM209" s="146" t="s">
        <v>2130</v>
      </c>
    </row>
    <row r="210" spans="2:65" s="12" customFormat="1">
      <c r="B210" s="148"/>
      <c r="D210" s="149" t="s">
        <v>266</v>
      </c>
      <c r="E210" s="150" t="s">
        <v>1</v>
      </c>
      <c r="F210" s="151" t="s">
        <v>2013</v>
      </c>
      <c r="H210" s="152">
        <v>175</v>
      </c>
      <c r="I210" s="153"/>
      <c r="L210" s="148"/>
      <c r="M210" s="154"/>
      <c r="T210" s="155"/>
      <c r="AT210" s="150" t="s">
        <v>266</v>
      </c>
      <c r="AU210" s="150" t="s">
        <v>85</v>
      </c>
      <c r="AV210" s="12" t="s">
        <v>85</v>
      </c>
      <c r="AW210" s="12" t="s">
        <v>33</v>
      </c>
      <c r="AX210" s="12" t="s">
        <v>8</v>
      </c>
      <c r="AY210" s="150" t="s">
        <v>258</v>
      </c>
    </row>
    <row r="211" spans="2:65" s="1" customFormat="1" ht="16.5" customHeight="1">
      <c r="B211" s="134"/>
      <c r="C211" s="170" t="s">
        <v>9</v>
      </c>
      <c r="D211" s="170" t="s">
        <v>425</v>
      </c>
      <c r="E211" s="171" t="s">
        <v>2131</v>
      </c>
      <c r="F211" s="172" t="s">
        <v>2132</v>
      </c>
      <c r="G211" s="173" t="s">
        <v>2133</v>
      </c>
      <c r="H211" s="174">
        <v>5.25</v>
      </c>
      <c r="I211" s="175"/>
      <c r="J211" s="176">
        <f>ROUND(I211*H211,0)</f>
        <v>0</v>
      </c>
      <c r="K211" s="172" t="s">
        <v>264</v>
      </c>
      <c r="L211" s="177"/>
      <c r="M211" s="178" t="s">
        <v>1</v>
      </c>
      <c r="N211" s="179" t="s">
        <v>42</v>
      </c>
      <c r="P211" s="144">
        <f>O211*H211</f>
        <v>0</v>
      </c>
      <c r="Q211" s="144">
        <v>1E-3</v>
      </c>
      <c r="R211" s="144">
        <f>Q211*H211</f>
        <v>5.2500000000000003E-3</v>
      </c>
      <c r="S211" s="144">
        <v>0</v>
      </c>
      <c r="T211" s="145">
        <f>S211*H211</f>
        <v>0</v>
      </c>
      <c r="AR211" s="146" t="s">
        <v>103</v>
      </c>
      <c r="AT211" s="146" t="s">
        <v>425</v>
      </c>
      <c r="AU211" s="146" t="s">
        <v>85</v>
      </c>
      <c r="AY211" s="17" t="s">
        <v>258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7" t="s">
        <v>8</v>
      </c>
      <c r="BK211" s="147">
        <f>ROUND(I211*H211,0)</f>
        <v>0</v>
      </c>
      <c r="BL211" s="17" t="s">
        <v>91</v>
      </c>
      <c r="BM211" s="146" t="s">
        <v>2134</v>
      </c>
    </row>
    <row r="212" spans="2:65" s="12" customFormat="1">
      <c r="B212" s="148"/>
      <c r="D212" s="149" t="s">
        <v>266</v>
      </c>
      <c r="E212" s="150" t="s">
        <v>1</v>
      </c>
      <c r="F212" s="151" t="s">
        <v>2135</v>
      </c>
      <c r="H212" s="152">
        <v>5.25</v>
      </c>
      <c r="I212" s="153"/>
      <c r="L212" s="148"/>
      <c r="M212" s="154"/>
      <c r="T212" s="155"/>
      <c r="AT212" s="150" t="s">
        <v>266</v>
      </c>
      <c r="AU212" s="150" t="s">
        <v>85</v>
      </c>
      <c r="AV212" s="12" t="s">
        <v>85</v>
      </c>
      <c r="AW212" s="12" t="s">
        <v>33</v>
      </c>
      <c r="AX212" s="12" t="s">
        <v>8</v>
      </c>
      <c r="AY212" s="150" t="s">
        <v>258</v>
      </c>
    </row>
    <row r="213" spans="2:65" s="1" customFormat="1" ht="24.2" customHeight="1">
      <c r="B213" s="134"/>
      <c r="C213" s="135" t="s">
        <v>340</v>
      </c>
      <c r="D213" s="135" t="s">
        <v>260</v>
      </c>
      <c r="E213" s="136" t="s">
        <v>2136</v>
      </c>
      <c r="F213" s="137" t="s">
        <v>2137</v>
      </c>
      <c r="G213" s="138" t="s">
        <v>343</v>
      </c>
      <c r="H213" s="139">
        <v>557</v>
      </c>
      <c r="I213" s="140"/>
      <c r="J213" s="141">
        <f>ROUND(I213*H213,0)</f>
        <v>0</v>
      </c>
      <c r="K213" s="137" t="s">
        <v>264</v>
      </c>
      <c r="L213" s="32"/>
      <c r="M213" s="142" t="s">
        <v>1</v>
      </c>
      <c r="N213" s="143" t="s">
        <v>42</v>
      </c>
      <c r="P213" s="144">
        <f>O213*H213</f>
        <v>0</v>
      </c>
      <c r="Q213" s="144">
        <v>0</v>
      </c>
      <c r="R213" s="144">
        <f>Q213*H213</f>
        <v>0</v>
      </c>
      <c r="S213" s="144">
        <v>0</v>
      </c>
      <c r="T213" s="145">
        <f>S213*H213</f>
        <v>0</v>
      </c>
      <c r="AR213" s="146" t="s">
        <v>91</v>
      </c>
      <c r="AT213" s="146" t="s">
        <v>260</v>
      </c>
      <c r="AU213" s="146" t="s">
        <v>85</v>
      </c>
      <c r="AY213" s="17" t="s">
        <v>258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7" t="s">
        <v>8</v>
      </c>
      <c r="BK213" s="147">
        <f>ROUND(I213*H213,0)</f>
        <v>0</v>
      </c>
      <c r="BL213" s="17" t="s">
        <v>91</v>
      </c>
      <c r="BM213" s="146" t="s">
        <v>2138</v>
      </c>
    </row>
    <row r="214" spans="2:65" s="12" customFormat="1">
      <c r="B214" s="148"/>
      <c r="D214" s="149" t="s">
        <v>266</v>
      </c>
      <c r="E214" s="150" t="s">
        <v>1</v>
      </c>
      <c r="F214" s="151" t="s">
        <v>2139</v>
      </c>
      <c r="H214" s="152">
        <v>175</v>
      </c>
      <c r="I214" s="153"/>
      <c r="L214" s="148"/>
      <c r="M214" s="154"/>
      <c r="T214" s="155"/>
      <c r="AT214" s="150" t="s">
        <v>266</v>
      </c>
      <c r="AU214" s="150" t="s">
        <v>85</v>
      </c>
      <c r="AV214" s="12" t="s">
        <v>85</v>
      </c>
      <c r="AW214" s="12" t="s">
        <v>33</v>
      </c>
      <c r="AX214" s="12" t="s">
        <v>77</v>
      </c>
      <c r="AY214" s="150" t="s">
        <v>258</v>
      </c>
    </row>
    <row r="215" spans="2:65" s="13" customFormat="1">
      <c r="B215" s="156"/>
      <c r="D215" s="149" t="s">
        <v>266</v>
      </c>
      <c r="E215" s="157" t="s">
        <v>2009</v>
      </c>
      <c r="F215" s="158" t="s">
        <v>2140</v>
      </c>
      <c r="H215" s="159">
        <v>175</v>
      </c>
      <c r="I215" s="160"/>
      <c r="L215" s="156"/>
      <c r="M215" s="161"/>
      <c r="T215" s="162"/>
      <c r="AT215" s="157" t="s">
        <v>266</v>
      </c>
      <c r="AU215" s="157" t="s">
        <v>85</v>
      </c>
      <c r="AV215" s="13" t="s">
        <v>88</v>
      </c>
      <c r="AW215" s="13" t="s">
        <v>33</v>
      </c>
      <c r="AX215" s="13" t="s">
        <v>77</v>
      </c>
      <c r="AY215" s="157" t="s">
        <v>258</v>
      </c>
    </row>
    <row r="216" spans="2:65" s="12" customFormat="1">
      <c r="B216" s="148"/>
      <c r="D216" s="149" t="s">
        <v>266</v>
      </c>
      <c r="E216" s="150" t="s">
        <v>1</v>
      </c>
      <c r="F216" s="151" t="s">
        <v>2011</v>
      </c>
      <c r="H216" s="152">
        <v>95.5</v>
      </c>
      <c r="I216" s="153"/>
      <c r="L216" s="148"/>
      <c r="M216" s="154"/>
      <c r="T216" s="155"/>
      <c r="AT216" s="150" t="s">
        <v>266</v>
      </c>
      <c r="AU216" s="150" t="s">
        <v>85</v>
      </c>
      <c r="AV216" s="12" t="s">
        <v>85</v>
      </c>
      <c r="AW216" s="12" t="s">
        <v>33</v>
      </c>
      <c r="AX216" s="12" t="s">
        <v>77</v>
      </c>
      <c r="AY216" s="150" t="s">
        <v>258</v>
      </c>
    </row>
    <row r="217" spans="2:65" s="13" customFormat="1">
      <c r="B217" s="156"/>
      <c r="D217" s="149" t="s">
        <v>266</v>
      </c>
      <c r="E217" s="157" t="s">
        <v>2010</v>
      </c>
      <c r="F217" s="158" t="s">
        <v>2141</v>
      </c>
      <c r="H217" s="159">
        <v>95.5</v>
      </c>
      <c r="I217" s="160"/>
      <c r="L217" s="156"/>
      <c r="M217" s="161"/>
      <c r="T217" s="162"/>
      <c r="AT217" s="157" t="s">
        <v>266</v>
      </c>
      <c r="AU217" s="157" t="s">
        <v>85</v>
      </c>
      <c r="AV217" s="13" t="s">
        <v>88</v>
      </c>
      <c r="AW217" s="13" t="s">
        <v>33</v>
      </c>
      <c r="AX217" s="13" t="s">
        <v>77</v>
      </c>
      <c r="AY217" s="157" t="s">
        <v>258</v>
      </c>
    </row>
    <row r="218" spans="2:65" s="12" customFormat="1">
      <c r="B218" s="148"/>
      <c r="D218" s="149" t="s">
        <v>266</v>
      </c>
      <c r="E218" s="150" t="s">
        <v>1</v>
      </c>
      <c r="F218" s="151" t="s">
        <v>2142</v>
      </c>
      <c r="H218" s="152">
        <v>55</v>
      </c>
      <c r="I218" s="153"/>
      <c r="L218" s="148"/>
      <c r="M218" s="154"/>
      <c r="T218" s="155"/>
      <c r="AT218" s="150" t="s">
        <v>266</v>
      </c>
      <c r="AU218" s="150" t="s">
        <v>85</v>
      </c>
      <c r="AV218" s="12" t="s">
        <v>85</v>
      </c>
      <c r="AW218" s="12" t="s">
        <v>33</v>
      </c>
      <c r="AX218" s="12" t="s">
        <v>77</v>
      </c>
      <c r="AY218" s="150" t="s">
        <v>258</v>
      </c>
    </row>
    <row r="219" spans="2:65" s="13" customFormat="1">
      <c r="B219" s="156"/>
      <c r="D219" s="149" t="s">
        <v>266</v>
      </c>
      <c r="E219" s="157" t="s">
        <v>2012</v>
      </c>
      <c r="F219" s="158" t="s">
        <v>2143</v>
      </c>
      <c r="H219" s="159">
        <v>55</v>
      </c>
      <c r="I219" s="160"/>
      <c r="L219" s="156"/>
      <c r="M219" s="161"/>
      <c r="T219" s="162"/>
      <c r="AT219" s="157" t="s">
        <v>266</v>
      </c>
      <c r="AU219" s="157" t="s">
        <v>85</v>
      </c>
      <c r="AV219" s="13" t="s">
        <v>88</v>
      </c>
      <c r="AW219" s="13" t="s">
        <v>33</v>
      </c>
      <c r="AX219" s="13" t="s">
        <v>77</v>
      </c>
      <c r="AY219" s="157" t="s">
        <v>258</v>
      </c>
    </row>
    <row r="220" spans="2:65" s="12" customFormat="1">
      <c r="B220" s="148"/>
      <c r="D220" s="149" t="s">
        <v>266</v>
      </c>
      <c r="E220" s="150" t="s">
        <v>1</v>
      </c>
      <c r="F220" s="151" t="s">
        <v>2139</v>
      </c>
      <c r="H220" s="152">
        <v>175</v>
      </c>
      <c r="I220" s="153"/>
      <c r="L220" s="148"/>
      <c r="M220" s="154"/>
      <c r="T220" s="155"/>
      <c r="AT220" s="150" t="s">
        <v>266</v>
      </c>
      <c r="AU220" s="150" t="s">
        <v>85</v>
      </c>
      <c r="AV220" s="12" t="s">
        <v>85</v>
      </c>
      <c r="AW220" s="12" t="s">
        <v>33</v>
      </c>
      <c r="AX220" s="12" t="s">
        <v>77</v>
      </c>
      <c r="AY220" s="150" t="s">
        <v>258</v>
      </c>
    </row>
    <row r="221" spans="2:65" s="13" customFormat="1">
      <c r="B221" s="156"/>
      <c r="D221" s="149" t="s">
        <v>266</v>
      </c>
      <c r="E221" s="157" t="s">
        <v>2013</v>
      </c>
      <c r="F221" s="158" t="s">
        <v>2144</v>
      </c>
      <c r="H221" s="159">
        <v>175</v>
      </c>
      <c r="I221" s="160"/>
      <c r="L221" s="156"/>
      <c r="M221" s="161"/>
      <c r="T221" s="162"/>
      <c r="AT221" s="157" t="s">
        <v>266</v>
      </c>
      <c r="AU221" s="157" t="s">
        <v>85</v>
      </c>
      <c r="AV221" s="13" t="s">
        <v>88</v>
      </c>
      <c r="AW221" s="13" t="s">
        <v>33</v>
      </c>
      <c r="AX221" s="13" t="s">
        <v>77</v>
      </c>
      <c r="AY221" s="157" t="s">
        <v>258</v>
      </c>
    </row>
    <row r="222" spans="2:65" s="12" customFormat="1">
      <c r="B222" s="148"/>
      <c r="D222" s="149" t="s">
        <v>266</v>
      </c>
      <c r="E222" s="150" t="s">
        <v>1</v>
      </c>
      <c r="F222" s="151" t="s">
        <v>2145</v>
      </c>
      <c r="H222" s="152">
        <v>36</v>
      </c>
      <c r="I222" s="153"/>
      <c r="L222" s="148"/>
      <c r="M222" s="154"/>
      <c r="T222" s="155"/>
      <c r="AT222" s="150" t="s">
        <v>266</v>
      </c>
      <c r="AU222" s="150" t="s">
        <v>85</v>
      </c>
      <c r="AV222" s="12" t="s">
        <v>85</v>
      </c>
      <c r="AW222" s="12" t="s">
        <v>33</v>
      </c>
      <c r="AX222" s="12" t="s">
        <v>77</v>
      </c>
      <c r="AY222" s="150" t="s">
        <v>258</v>
      </c>
    </row>
    <row r="223" spans="2:65" s="13" customFormat="1">
      <c r="B223" s="156"/>
      <c r="D223" s="149" t="s">
        <v>266</v>
      </c>
      <c r="E223" s="157" t="s">
        <v>2014</v>
      </c>
      <c r="F223" s="158" t="s">
        <v>2146</v>
      </c>
      <c r="H223" s="159">
        <v>36</v>
      </c>
      <c r="I223" s="160"/>
      <c r="L223" s="156"/>
      <c r="M223" s="161"/>
      <c r="T223" s="162"/>
      <c r="AT223" s="157" t="s">
        <v>266</v>
      </c>
      <c r="AU223" s="157" t="s">
        <v>85</v>
      </c>
      <c r="AV223" s="13" t="s">
        <v>88</v>
      </c>
      <c r="AW223" s="13" t="s">
        <v>33</v>
      </c>
      <c r="AX223" s="13" t="s">
        <v>77</v>
      </c>
      <c r="AY223" s="157" t="s">
        <v>258</v>
      </c>
    </row>
    <row r="224" spans="2:65" s="12" customFormat="1">
      <c r="B224" s="148"/>
      <c r="D224" s="149" t="s">
        <v>266</v>
      </c>
      <c r="E224" s="150" t="s">
        <v>1</v>
      </c>
      <c r="F224" s="151" t="s">
        <v>2147</v>
      </c>
      <c r="H224" s="152">
        <v>8</v>
      </c>
      <c r="I224" s="153"/>
      <c r="L224" s="148"/>
      <c r="M224" s="154"/>
      <c r="T224" s="155"/>
      <c r="AT224" s="150" t="s">
        <v>266</v>
      </c>
      <c r="AU224" s="150" t="s">
        <v>85</v>
      </c>
      <c r="AV224" s="12" t="s">
        <v>85</v>
      </c>
      <c r="AW224" s="12" t="s">
        <v>33</v>
      </c>
      <c r="AX224" s="12" t="s">
        <v>77</v>
      </c>
      <c r="AY224" s="150" t="s">
        <v>258</v>
      </c>
    </row>
    <row r="225" spans="2:65" s="13" customFormat="1">
      <c r="B225" s="156"/>
      <c r="D225" s="149" t="s">
        <v>266</v>
      </c>
      <c r="E225" s="157" t="s">
        <v>2015</v>
      </c>
      <c r="F225" s="158" t="s">
        <v>2148</v>
      </c>
      <c r="H225" s="159">
        <v>8</v>
      </c>
      <c r="I225" s="160"/>
      <c r="L225" s="156"/>
      <c r="M225" s="161"/>
      <c r="T225" s="162"/>
      <c r="AT225" s="157" t="s">
        <v>266</v>
      </c>
      <c r="AU225" s="157" t="s">
        <v>85</v>
      </c>
      <c r="AV225" s="13" t="s">
        <v>88</v>
      </c>
      <c r="AW225" s="13" t="s">
        <v>33</v>
      </c>
      <c r="AX225" s="13" t="s">
        <v>77</v>
      </c>
      <c r="AY225" s="157" t="s">
        <v>258</v>
      </c>
    </row>
    <row r="226" spans="2:65" s="12" customFormat="1">
      <c r="B226" s="148"/>
      <c r="D226" s="149" t="s">
        <v>266</v>
      </c>
      <c r="E226" s="150" t="s">
        <v>1</v>
      </c>
      <c r="F226" s="151" t="s">
        <v>2149</v>
      </c>
      <c r="H226" s="152">
        <v>2</v>
      </c>
      <c r="I226" s="153"/>
      <c r="L226" s="148"/>
      <c r="M226" s="154"/>
      <c r="T226" s="155"/>
      <c r="AT226" s="150" t="s">
        <v>266</v>
      </c>
      <c r="AU226" s="150" t="s">
        <v>85</v>
      </c>
      <c r="AV226" s="12" t="s">
        <v>85</v>
      </c>
      <c r="AW226" s="12" t="s">
        <v>33</v>
      </c>
      <c r="AX226" s="12" t="s">
        <v>77</v>
      </c>
      <c r="AY226" s="150" t="s">
        <v>258</v>
      </c>
    </row>
    <row r="227" spans="2:65" s="13" customFormat="1">
      <c r="B227" s="156"/>
      <c r="D227" s="149" t="s">
        <v>266</v>
      </c>
      <c r="E227" s="157" t="s">
        <v>2017</v>
      </c>
      <c r="F227" s="158" t="s">
        <v>2150</v>
      </c>
      <c r="H227" s="159">
        <v>2</v>
      </c>
      <c r="I227" s="160"/>
      <c r="L227" s="156"/>
      <c r="M227" s="161"/>
      <c r="T227" s="162"/>
      <c r="AT227" s="157" t="s">
        <v>266</v>
      </c>
      <c r="AU227" s="157" t="s">
        <v>85</v>
      </c>
      <c r="AV227" s="13" t="s">
        <v>88</v>
      </c>
      <c r="AW227" s="13" t="s">
        <v>33</v>
      </c>
      <c r="AX227" s="13" t="s">
        <v>77</v>
      </c>
      <c r="AY227" s="157" t="s">
        <v>258</v>
      </c>
    </row>
    <row r="228" spans="2:65" s="12" customFormat="1">
      <c r="B228" s="148"/>
      <c r="D228" s="149" t="s">
        <v>266</v>
      </c>
      <c r="E228" s="150" t="s">
        <v>1</v>
      </c>
      <c r="F228" s="151" t="s">
        <v>2151</v>
      </c>
      <c r="H228" s="152">
        <v>10.5</v>
      </c>
      <c r="I228" s="153"/>
      <c r="L228" s="148"/>
      <c r="M228" s="154"/>
      <c r="T228" s="155"/>
      <c r="AT228" s="150" t="s">
        <v>266</v>
      </c>
      <c r="AU228" s="150" t="s">
        <v>85</v>
      </c>
      <c r="AV228" s="12" t="s">
        <v>85</v>
      </c>
      <c r="AW228" s="12" t="s">
        <v>33</v>
      </c>
      <c r="AX228" s="12" t="s">
        <v>77</v>
      </c>
      <c r="AY228" s="150" t="s">
        <v>258</v>
      </c>
    </row>
    <row r="229" spans="2:65" s="13" customFormat="1">
      <c r="B229" s="156"/>
      <c r="D229" s="149" t="s">
        <v>266</v>
      </c>
      <c r="E229" s="157" t="s">
        <v>2020</v>
      </c>
      <c r="F229" s="158" t="s">
        <v>2152</v>
      </c>
      <c r="H229" s="159">
        <v>10.5</v>
      </c>
      <c r="I229" s="160"/>
      <c r="L229" s="156"/>
      <c r="M229" s="161"/>
      <c r="T229" s="162"/>
      <c r="AT229" s="157" t="s">
        <v>266</v>
      </c>
      <c r="AU229" s="157" t="s">
        <v>85</v>
      </c>
      <c r="AV229" s="13" t="s">
        <v>88</v>
      </c>
      <c r="AW229" s="13" t="s">
        <v>33</v>
      </c>
      <c r="AX229" s="13" t="s">
        <v>77</v>
      </c>
      <c r="AY229" s="157" t="s">
        <v>258</v>
      </c>
    </row>
    <row r="230" spans="2:65" s="14" customFormat="1">
      <c r="B230" s="163"/>
      <c r="D230" s="149" t="s">
        <v>266</v>
      </c>
      <c r="E230" s="164" t="s">
        <v>1</v>
      </c>
      <c r="F230" s="165" t="s">
        <v>364</v>
      </c>
      <c r="H230" s="166">
        <v>557</v>
      </c>
      <c r="I230" s="167"/>
      <c r="L230" s="163"/>
      <c r="M230" s="168"/>
      <c r="T230" s="169"/>
      <c r="AT230" s="164" t="s">
        <v>266</v>
      </c>
      <c r="AU230" s="164" t="s">
        <v>85</v>
      </c>
      <c r="AV230" s="14" t="s">
        <v>91</v>
      </c>
      <c r="AW230" s="14" t="s">
        <v>33</v>
      </c>
      <c r="AX230" s="14" t="s">
        <v>8</v>
      </c>
      <c r="AY230" s="164" t="s">
        <v>258</v>
      </c>
    </row>
    <row r="231" spans="2:65" s="1" customFormat="1" ht="33" customHeight="1">
      <c r="B231" s="134"/>
      <c r="C231" s="135" t="s">
        <v>346</v>
      </c>
      <c r="D231" s="135" t="s">
        <v>260</v>
      </c>
      <c r="E231" s="136" t="s">
        <v>2153</v>
      </c>
      <c r="F231" s="137" t="s">
        <v>2154</v>
      </c>
      <c r="G231" s="138" t="s">
        <v>315</v>
      </c>
      <c r="H231" s="139">
        <v>1</v>
      </c>
      <c r="I231" s="140"/>
      <c r="J231" s="141">
        <f>ROUND(I231*H231,0)</f>
        <v>0</v>
      </c>
      <c r="K231" s="137" t="s">
        <v>264</v>
      </c>
      <c r="L231" s="32"/>
      <c r="M231" s="142" t="s">
        <v>1</v>
      </c>
      <c r="N231" s="143" t="s">
        <v>42</v>
      </c>
      <c r="P231" s="144">
        <f>O231*H231</f>
        <v>0</v>
      </c>
      <c r="Q231" s="144">
        <v>0</v>
      </c>
      <c r="R231" s="144">
        <f>Q231*H231</f>
        <v>0</v>
      </c>
      <c r="S231" s="144">
        <v>0</v>
      </c>
      <c r="T231" s="145">
        <f>S231*H231</f>
        <v>0</v>
      </c>
      <c r="AR231" s="146" t="s">
        <v>91</v>
      </c>
      <c r="AT231" s="146" t="s">
        <v>260</v>
      </c>
      <c r="AU231" s="146" t="s">
        <v>85</v>
      </c>
      <c r="AY231" s="17" t="s">
        <v>258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7" t="s">
        <v>8</v>
      </c>
      <c r="BK231" s="147">
        <f>ROUND(I231*H231,0)</f>
        <v>0</v>
      </c>
      <c r="BL231" s="17" t="s">
        <v>91</v>
      </c>
      <c r="BM231" s="146" t="s">
        <v>2155</v>
      </c>
    </row>
    <row r="232" spans="2:65" s="12" customFormat="1">
      <c r="B232" s="148"/>
      <c r="D232" s="149" t="s">
        <v>266</v>
      </c>
      <c r="E232" s="150" t="s">
        <v>1</v>
      </c>
      <c r="F232" s="151" t="s">
        <v>2156</v>
      </c>
      <c r="H232" s="152">
        <v>1</v>
      </c>
      <c r="I232" s="153"/>
      <c r="L232" s="148"/>
      <c r="M232" s="154"/>
      <c r="T232" s="155"/>
      <c r="AT232" s="150" t="s">
        <v>266</v>
      </c>
      <c r="AU232" s="150" t="s">
        <v>85</v>
      </c>
      <c r="AV232" s="12" t="s">
        <v>85</v>
      </c>
      <c r="AW232" s="12" t="s">
        <v>33</v>
      </c>
      <c r="AX232" s="12" t="s">
        <v>8</v>
      </c>
      <c r="AY232" s="150" t="s">
        <v>258</v>
      </c>
    </row>
    <row r="233" spans="2:65" s="1" customFormat="1" ht="16.5" customHeight="1">
      <c r="B233" s="134"/>
      <c r="C233" s="170" t="s">
        <v>351</v>
      </c>
      <c r="D233" s="170" t="s">
        <v>425</v>
      </c>
      <c r="E233" s="171" t="s">
        <v>2157</v>
      </c>
      <c r="F233" s="172" t="s">
        <v>2158</v>
      </c>
      <c r="G233" s="173" t="s">
        <v>263</v>
      </c>
      <c r="H233" s="174">
        <v>0.4</v>
      </c>
      <c r="I233" s="175"/>
      <c r="J233" s="176">
        <f>ROUND(I233*H233,0)</f>
        <v>0</v>
      </c>
      <c r="K233" s="172" t="s">
        <v>264</v>
      </c>
      <c r="L233" s="177"/>
      <c r="M233" s="178" t="s">
        <v>1</v>
      </c>
      <c r="N233" s="179" t="s">
        <v>42</v>
      </c>
      <c r="P233" s="144">
        <f>O233*H233</f>
        <v>0</v>
      </c>
      <c r="Q233" s="144">
        <v>0.21</v>
      </c>
      <c r="R233" s="144">
        <f>Q233*H233</f>
        <v>8.4000000000000005E-2</v>
      </c>
      <c r="S233" s="144">
        <v>0</v>
      </c>
      <c r="T233" s="145">
        <f>S233*H233</f>
        <v>0</v>
      </c>
      <c r="AR233" s="146" t="s">
        <v>103</v>
      </c>
      <c r="AT233" s="146" t="s">
        <v>425</v>
      </c>
      <c r="AU233" s="146" t="s">
        <v>85</v>
      </c>
      <c r="AY233" s="17" t="s">
        <v>258</v>
      </c>
      <c r="BE233" s="147">
        <f>IF(N233="základní",J233,0)</f>
        <v>0</v>
      </c>
      <c r="BF233" s="147">
        <f>IF(N233="snížená",J233,0)</f>
        <v>0</v>
      </c>
      <c r="BG233" s="147">
        <f>IF(N233="zákl. přenesená",J233,0)</f>
        <v>0</v>
      </c>
      <c r="BH233" s="147">
        <f>IF(N233="sníž. přenesená",J233,0)</f>
        <v>0</v>
      </c>
      <c r="BI233" s="147">
        <f>IF(N233="nulová",J233,0)</f>
        <v>0</v>
      </c>
      <c r="BJ233" s="17" t="s">
        <v>8</v>
      </c>
      <c r="BK233" s="147">
        <f>ROUND(I233*H233,0)</f>
        <v>0</v>
      </c>
      <c r="BL233" s="17" t="s">
        <v>91</v>
      </c>
      <c r="BM233" s="146" t="s">
        <v>2159</v>
      </c>
    </row>
    <row r="234" spans="2:65" s="12" customFormat="1">
      <c r="B234" s="148"/>
      <c r="D234" s="149" t="s">
        <v>266</v>
      </c>
      <c r="E234" s="150" t="s">
        <v>1</v>
      </c>
      <c r="F234" s="151" t="s">
        <v>2160</v>
      </c>
      <c r="H234" s="152">
        <v>0.4</v>
      </c>
      <c r="I234" s="153"/>
      <c r="L234" s="148"/>
      <c r="M234" s="154"/>
      <c r="T234" s="155"/>
      <c r="AT234" s="150" t="s">
        <v>266</v>
      </c>
      <c r="AU234" s="150" t="s">
        <v>85</v>
      </c>
      <c r="AV234" s="12" t="s">
        <v>85</v>
      </c>
      <c r="AW234" s="12" t="s">
        <v>33</v>
      </c>
      <c r="AX234" s="12" t="s">
        <v>8</v>
      </c>
      <c r="AY234" s="150" t="s">
        <v>258</v>
      </c>
    </row>
    <row r="235" spans="2:65" s="1" customFormat="1" ht="33" customHeight="1">
      <c r="B235" s="134"/>
      <c r="C235" s="135" t="s">
        <v>365</v>
      </c>
      <c r="D235" s="135" t="s">
        <v>260</v>
      </c>
      <c r="E235" s="136" t="s">
        <v>2161</v>
      </c>
      <c r="F235" s="137" t="s">
        <v>2162</v>
      </c>
      <c r="G235" s="138" t="s">
        <v>315</v>
      </c>
      <c r="H235" s="139">
        <v>430</v>
      </c>
      <c r="I235" s="140"/>
      <c r="J235" s="141">
        <f>ROUND(I235*H235,0)</f>
        <v>0</v>
      </c>
      <c r="K235" s="137" t="s">
        <v>264</v>
      </c>
      <c r="L235" s="32"/>
      <c r="M235" s="142" t="s">
        <v>1</v>
      </c>
      <c r="N235" s="143" t="s">
        <v>42</v>
      </c>
      <c r="P235" s="144">
        <f>O235*H235</f>
        <v>0</v>
      </c>
      <c r="Q235" s="144">
        <v>0</v>
      </c>
      <c r="R235" s="144">
        <f>Q235*H235</f>
        <v>0</v>
      </c>
      <c r="S235" s="144">
        <v>0</v>
      </c>
      <c r="T235" s="145">
        <f>S235*H235</f>
        <v>0</v>
      </c>
      <c r="AR235" s="146" t="s">
        <v>91</v>
      </c>
      <c r="AT235" s="146" t="s">
        <v>260</v>
      </c>
      <c r="AU235" s="146" t="s">
        <v>85</v>
      </c>
      <c r="AY235" s="17" t="s">
        <v>258</v>
      </c>
      <c r="BE235" s="147">
        <f>IF(N235="základní",J235,0)</f>
        <v>0</v>
      </c>
      <c r="BF235" s="147">
        <f>IF(N235="snížená",J235,0)</f>
        <v>0</v>
      </c>
      <c r="BG235" s="147">
        <f>IF(N235="zákl. přenesená",J235,0)</f>
        <v>0</v>
      </c>
      <c r="BH235" s="147">
        <f>IF(N235="sníž. přenesená",J235,0)</f>
        <v>0</v>
      </c>
      <c r="BI235" s="147">
        <f>IF(N235="nulová",J235,0)</f>
        <v>0</v>
      </c>
      <c r="BJ235" s="17" t="s">
        <v>8</v>
      </c>
      <c r="BK235" s="147">
        <f>ROUND(I235*H235,0)</f>
        <v>0</v>
      </c>
      <c r="BL235" s="17" t="s">
        <v>91</v>
      </c>
      <c r="BM235" s="146" t="s">
        <v>2163</v>
      </c>
    </row>
    <row r="236" spans="2:65" s="12" customFormat="1">
      <c r="B236" s="148"/>
      <c r="D236" s="149" t="s">
        <v>266</v>
      </c>
      <c r="E236" s="150" t="s">
        <v>1</v>
      </c>
      <c r="F236" s="151" t="s">
        <v>2164</v>
      </c>
      <c r="H236" s="152">
        <v>430</v>
      </c>
      <c r="I236" s="153"/>
      <c r="L236" s="148"/>
      <c r="M236" s="154"/>
      <c r="T236" s="155"/>
      <c r="AT236" s="150" t="s">
        <v>266</v>
      </c>
      <c r="AU236" s="150" t="s">
        <v>85</v>
      </c>
      <c r="AV236" s="12" t="s">
        <v>85</v>
      </c>
      <c r="AW236" s="12" t="s">
        <v>33</v>
      </c>
      <c r="AX236" s="12" t="s">
        <v>8</v>
      </c>
      <c r="AY236" s="150" t="s">
        <v>258</v>
      </c>
    </row>
    <row r="237" spans="2:65" s="1" customFormat="1" ht="16.5" customHeight="1">
      <c r="B237" s="134"/>
      <c r="C237" s="170" t="s">
        <v>376</v>
      </c>
      <c r="D237" s="170" t="s">
        <v>425</v>
      </c>
      <c r="E237" s="171" t="s">
        <v>2157</v>
      </c>
      <c r="F237" s="172" t="s">
        <v>2158</v>
      </c>
      <c r="G237" s="173" t="s">
        <v>263</v>
      </c>
      <c r="H237" s="174">
        <v>0.86</v>
      </c>
      <c r="I237" s="175"/>
      <c r="J237" s="176">
        <f>ROUND(I237*H237,0)</f>
        <v>0</v>
      </c>
      <c r="K237" s="172" t="s">
        <v>264</v>
      </c>
      <c r="L237" s="177"/>
      <c r="M237" s="178" t="s">
        <v>1</v>
      </c>
      <c r="N237" s="179" t="s">
        <v>42</v>
      </c>
      <c r="P237" s="144">
        <f>O237*H237</f>
        <v>0</v>
      </c>
      <c r="Q237" s="144">
        <v>0.21</v>
      </c>
      <c r="R237" s="144">
        <f>Q237*H237</f>
        <v>0.18059999999999998</v>
      </c>
      <c r="S237" s="144">
        <v>0</v>
      </c>
      <c r="T237" s="145">
        <f>S237*H237</f>
        <v>0</v>
      </c>
      <c r="AR237" s="146" t="s">
        <v>103</v>
      </c>
      <c r="AT237" s="146" t="s">
        <v>425</v>
      </c>
      <c r="AU237" s="146" t="s">
        <v>85</v>
      </c>
      <c r="AY237" s="17" t="s">
        <v>258</v>
      </c>
      <c r="BE237" s="147">
        <f>IF(N237="základní",J237,0)</f>
        <v>0</v>
      </c>
      <c r="BF237" s="147">
        <f>IF(N237="snížená",J237,0)</f>
        <v>0</v>
      </c>
      <c r="BG237" s="147">
        <f>IF(N237="zákl. přenesená",J237,0)</f>
        <v>0</v>
      </c>
      <c r="BH237" s="147">
        <f>IF(N237="sníž. přenesená",J237,0)</f>
        <v>0</v>
      </c>
      <c r="BI237" s="147">
        <f>IF(N237="nulová",J237,0)</f>
        <v>0</v>
      </c>
      <c r="BJ237" s="17" t="s">
        <v>8</v>
      </c>
      <c r="BK237" s="147">
        <f>ROUND(I237*H237,0)</f>
        <v>0</v>
      </c>
      <c r="BL237" s="17" t="s">
        <v>91</v>
      </c>
      <c r="BM237" s="146" t="s">
        <v>2165</v>
      </c>
    </row>
    <row r="238" spans="2:65" s="12" customFormat="1">
      <c r="B238" s="148"/>
      <c r="D238" s="149" t="s">
        <v>266</v>
      </c>
      <c r="E238" s="150" t="s">
        <v>1</v>
      </c>
      <c r="F238" s="151" t="s">
        <v>2166</v>
      </c>
      <c r="H238" s="152">
        <v>0.86</v>
      </c>
      <c r="I238" s="153"/>
      <c r="L238" s="148"/>
      <c r="M238" s="154"/>
      <c r="T238" s="155"/>
      <c r="AT238" s="150" t="s">
        <v>266</v>
      </c>
      <c r="AU238" s="150" t="s">
        <v>85</v>
      </c>
      <c r="AV238" s="12" t="s">
        <v>85</v>
      </c>
      <c r="AW238" s="12" t="s">
        <v>33</v>
      </c>
      <c r="AX238" s="12" t="s">
        <v>8</v>
      </c>
      <c r="AY238" s="150" t="s">
        <v>258</v>
      </c>
    </row>
    <row r="239" spans="2:65" s="1" customFormat="1" ht="16.5" customHeight="1">
      <c r="B239" s="134"/>
      <c r="C239" s="135" t="s">
        <v>7</v>
      </c>
      <c r="D239" s="135" t="s">
        <v>260</v>
      </c>
      <c r="E239" s="136" t="s">
        <v>2167</v>
      </c>
      <c r="F239" s="137" t="s">
        <v>2168</v>
      </c>
      <c r="G239" s="138" t="s">
        <v>315</v>
      </c>
      <c r="H239" s="139">
        <v>430</v>
      </c>
      <c r="I239" s="140"/>
      <c r="J239" s="141">
        <f>ROUND(I239*H239,0)</f>
        <v>0</v>
      </c>
      <c r="K239" s="137" t="s">
        <v>264</v>
      </c>
      <c r="L239" s="32"/>
      <c r="M239" s="142" t="s">
        <v>1</v>
      </c>
      <c r="N239" s="143" t="s">
        <v>42</v>
      </c>
      <c r="P239" s="144">
        <f>O239*H239</f>
        <v>0</v>
      </c>
      <c r="Q239" s="144">
        <v>0</v>
      </c>
      <c r="R239" s="144">
        <f>Q239*H239</f>
        <v>0</v>
      </c>
      <c r="S239" s="144">
        <v>0</v>
      </c>
      <c r="T239" s="145">
        <f>S239*H239</f>
        <v>0</v>
      </c>
      <c r="AR239" s="146" t="s">
        <v>91</v>
      </c>
      <c r="AT239" s="146" t="s">
        <v>260</v>
      </c>
      <c r="AU239" s="146" t="s">
        <v>85</v>
      </c>
      <c r="AY239" s="17" t="s">
        <v>258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7" t="s">
        <v>8</v>
      </c>
      <c r="BK239" s="147">
        <f>ROUND(I239*H239,0)</f>
        <v>0</v>
      </c>
      <c r="BL239" s="17" t="s">
        <v>91</v>
      </c>
      <c r="BM239" s="146" t="s">
        <v>2169</v>
      </c>
    </row>
    <row r="240" spans="2:65" s="12" customFormat="1">
      <c r="B240" s="148"/>
      <c r="D240" s="149" t="s">
        <v>266</v>
      </c>
      <c r="E240" s="150" t="s">
        <v>1</v>
      </c>
      <c r="F240" s="151" t="s">
        <v>2170</v>
      </c>
      <c r="H240" s="152">
        <v>430</v>
      </c>
      <c r="I240" s="153"/>
      <c r="L240" s="148"/>
      <c r="M240" s="154"/>
      <c r="T240" s="155"/>
      <c r="AT240" s="150" t="s">
        <v>266</v>
      </c>
      <c r="AU240" s="150" t="s">
        <v>85</v>
      </c>
      <c r="AV240" s="12" t="s">
        <v>85</v>
      </c>
      <c r="AW240" s="12" t="s">
        <v>33</v>
      </c>
      <c r="AX240" s="12" t="s">
        <v>8</v>
      </c>
      <c r="AY240" s="150" t="s">
        <v>258</v>
      </c>
    </row>
    <row r="241" spans="2:65" s="1" customFormat="1" ht="16.5" customHeight="1">
      <c r="B241" s="134"/>
      <c r="C241" s="170" t="s">
        <v>387</v>
      </c>
      <c r="D241" s="170" t="s">
        <v>425</v>
      </c>
      <c r="E241" s="171" t="s">
        <v>2171</v>
      </c>
      <c r="F241" s="172" t="s">
        <v>2172</v>
      </c>
      <c r="G241" s="173" t="s">
        <v>315</v>
      </c>
      <c r="H241" s="174">
        <v>430</v>
      </c>
      <c r="I241" s="175"/>
      <c r="J241" s="176">
        <f>ROUND(I241*H241,0)</f>
        <v>0</v>
      </c>
      <c r="K241" s="172" t="s">
        <v>1</v>
      </c>
      <c r="L241" s="177"/>
      <c r="M241" s="178" t="s">
        <v>1</v>
      </c>
      <c r="N241" s="179" t="s">
        <v>42</v>
      </c>
      <c r="P241" s="144">
        <f>O241*H241</f>
        <v>0</v>
      </c>
      <c r="Q241" s="144">
        <v>1E-3</v>
      </c>
      <c r="R241" s="144">
        <f>Q241*H241</f>
        <v>0.43</v>
      </c>
      <c r="S241" s="144">
        <v>0</v>
      </c>
      <c r="T241" s="145">
        <f>S241*H241</f>
        <v>0</v>
      </c>
      <c r="AR241" s="146" t="s">
        <v>103</v>
      </c>
      <c r="AT241" s="146" t="s">
        <v>425</v>
      </c>
      <c r="AU241" s="146" t="s">
        <v>85</v>
      </c>
      <c r="AY241" s="17" t="s">
        <v>258</v>
      </c>
      <c r="BE241" s="147">
        <f>IF(N241="základní",J241,0)</f>
        <v>0</v>
      </c>
      <c r="BF241" s="147">
        <f>IF(N241="snížená",J241,0)</f>
        <v>0</v>
      </c>
      <c r="BG241" s="147">
        <f>IF(N241="zákl. přenesená",J241,0)</f>
        <v>0</v>
      </c>
      <c r="BH241" s="147">
        <f>IF(N241="sníž. přenesená",J241,0)</f>
        <v>0</v>
      </c>
      <c r="BI241" s="147">
        <f>IF(N241="nulová",J241,0)</f>
        <v>0</v>
      </c>
      <c r="BJ241" s="17" t="s">
        <v>8</v>
      </c>
      <c r="BK241" s="147">
        <f>ROUND(I241*H241,0)</f>
        <v>0</v>
      </c>
      <c r="BL241" s="17" t="s">
        <v>91</v>
      </c>
      <c r="BM241" s="146" t="s">
        <v>2173</v>
      </c>
    </row>
    <row r="242" spans="2:65" s="1" customFormat="1" ht="24.2" customHeight="1">
      <c r="B242" s="134"/>
      <c r="C242" s="135" t="s">
        <v>392</v>
      </c>
      <c r="D242" s="135" t="s">
        <v>260</v>
      </c>
      <c r="E242" s="136" t="s">
        <v>2174</v>
      </c>
      <c r="F242" s="137" t="s">
        <v>2175</v>
      </c>
      <c r="G242" s="138" t="s">
        <v>315</v>
      </c>
      <c r="H242" s="139">
        <v>1</v>
      </c>
      <c r="I242" s="140"/>
      <c r="J242" s="141">
        <f>ROUND(I242*H242,0)</f>
        <v>0</v>
      </c>
      <c r="K242" s="137" t="s">
        <v>264</v>
      </c>
      <c r="L242" s="32"/>
      <c r="M242" s="142" t="s">
        <v>1</v>
      </c>
      <c r="N242" s="143" t="s">
        <v>42</v>
      </c>
      <c r="P242" s="144">
        <f>O242*H242</f>
        <v>0</v>
      </c>
      <c r="Q242" s="144">
        <v>0</v>
      </c>
      <c r="R242" s="144">
        <f>Q242*H242</f>
        <v>0</v>
      </c>
      <c r="S242" s="144">
        <v>0</v>
      </c>
      <c r="T242" s="145">
        <f>S242*H242</f>
        <v>0</v>
      </c>
      <c r="AR242" s="146" t="s">
        <v>91</v>
      </c>
      <c r="AT242" s="146" t="s">
        <v>260</v>
      </c>
      <c r="AU242" s="146" t="s">
        <v>85</v>
      </c>
      <c r="AY242" s="17" t="s">
        <v>258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7" t="s">
        <v>8</v>
      </c>
      <c r="BK242" s="147">
        <f>ROUND(I242*H242,0)</f>
        <v>0</v>
      </c>
      <c r="BL242" s="17" t="s">
        <v>91</v>
      </c>
      <c r="BM242" s="146" t="s">
        <v>2176</v>
      </c>
    </row>
    <row r="243" spans="2:65" s="12" customFormat="1">
      <c r="B243" s="148"/>
      <c r="D243" s="149" t="s">
        <v>266</v>
      </c>
      <c r="E243" s="150" t="s">
        <v>1</v>
      </c>
      <c r="F243" s="151" t="s">
        <v>8</v>
      </c>
      <c r="H243" s="152">
        <v>1</v>
      </c>
      <c r="I243" s="153"/>
      <c r="L243" s="148"/>
      <c r="M243" s="154"/>
      <c r="T243" s="155"/>
      <c r="AT243" s="150" t="s">
        <v>266</v>
      </c>
      <c r="AU243" s="150" t="s">
        <v>85</v>
      </c>
      <c r="AV243" s="12" t="s">
        <v>85</v>
      </c>
      <c r="AW243" s="12" t="s">
        <v>33</v>
      </c>
      <c r="AX243" s="12" t="s">
        <v>8</v>
      </c>
      <c r="AY243" s="150" t="s">
        <v>258</v>
      </c>
    </row>
    <row r="244" spans="2:65" s="1" customFormat="1" ht="16.5" customHeight="1">
      <c r="B244" s="134"/>
      <c r="C244" s="170" t="s">
        <v>397</v>
      </c>
      <c r="D244" s="170" t="s">
        <v>425</v>
      </c>
      <c r="E244" s="171" t="s">
        <v>2177</v>
      </c>
      <c r="F244" s="172" t="s">
        <v>2178</v>
      </c>
      <c r="G244" s="173" t="s">
        <v>315</v>
      </c>
      <c r="H244" s="174">
        <v>1</v>
      </c>
      <c r="I244" s="175"/>
      <c r="J244" s="176">
        <f>ROUND(I244*H244,0)</f>
        <v>0</v>
      </c>
      <c r="K244" s="172" t="s">
        <v>1</v>
      </c>
      <c r="L244" s="177"/>
      <c r="M244" s="178" t="s">
        <v>1</v>
      </c>
      <c r="N244" s="179" t="s">
        <v>42</v>
      </c>
      <c r="P244" s="144">
        <f>O244*H244</f>
        <v>0</v>
      </c>
      <c r="Q244" s="144">
        <v>0.04</v>
      </c>
      <c r="R244" s="144">
        <f>Q244*H244</f>
        <v>0.04</v>
      </c>
      <c r="S244" s="144">
        <v>0</v>
      </c>
      <c r="T244" s="145">
        <f>S244*H244</f>
        <v>0</v>
      </c>
      <c r="AR244" s="146" t="s">
        <v>103</v>
      </c>
      <c r="AT244" s="146" t="s">
        <v>425</v>
      </c>
      <c r="AU244" s="146" t="s">
        <v>85</v>
      </c>
      <c r="AY244" s="17" t="s">
        <v>258</v>
      </c>
      <c r="BE244" s="147">
        <f>IF(N244="základní",J244,0)</f>
        <v>0</v>
      </c>
      <c r="BF244" s="147">
        <f>IF(N244="snížená",J244,0)</f>
        <v>0</v>
      </c>
      <c r="BG244" s="147">
        <f>IF(N244="zákl. přenesená",J244,0)</f>
        <v>0</v>
      </c>
      <c r="BH244" s="147">
        <f>IF(N244="sníž. přenesená",J244,0)</f>
        <v>0</v>
      </c>
      <c r="BI244" s="147">
        <f>IF(N244="nulová",J244,0)</f>
        <v>0</v>
      </c>
      <c r="BJ244" s="17" t="s">
        <v>8</v>
      </c>
      <c r="BK244" s="147">
        <f>ROUND(I244*H244,0)</f>
        <v>0</v>
      </c>
      <c r="BL244" s="17" t="s">
        <v>91</v>
      </c>
      <c r="BM244" s="146" t="s">
        <v>2179</v>
      </c>
    </row>
    <row r="245" spans="2:65" s="1" customFormat="1" ht="24.2" customHeight="1">
      <c r="B245" s="134"/>
      <c r="C245" s="135" t="s">
        <v>405</v>
      </c>
      <c r="D245" s="135" t="s">
        <v>260</v>
      </c>
      <c r="E245" s="136" t="s">
        <v>2180</v>
      </c>
      <c r="F245" s="137" t="s">
        <v>2181</v>
      </c>
      <c r="G245" s="138" t="s">
        <v>315</v>
      </c>
      <c r="H245" s="139">
        <v>1</v>
      </c>
      <c r="I245" s="140"/>
      <c r="J245" s="141">
        <f>ROUND(I245*H245,0)</f>
        <v>0</v>
      </c>
      <c r="K245" s="137" t="s">
        <v>264</v>
      </c>
      <c r="L245" s="32"/>
      <c r="M245" s="142" t="s">
        <v>1</v>
      </c>
      <c r="N245" s="143" t="s">
        <v>42</v>
      </c>
      <c r="P245" s="144">
        <f>O245*H245</f>
        <v>0</v>
      </c>
      <c r="Q245" s="144">
        <v>5.1999999999999997E-5</v>
      </c>
      <c r="R245" s="144">
        <f>Q245*H245</f>
        <v>5.1999999999999997E-5</v>
      </c>
      <c r="S245" s="144">
        <v>0</v>
      </c>
      <c r="T245" s="145">
        <f>S245*H245</f>
        <v>0</v>
      </c>
      <c r="AR245" s="146" t="s">
        <v>91</v>
      </c>
      <c r="AT245" s="146" t="s">
        <v>260</v>
      </c>
      <c r="AU245" s="146" t="s">
        <v>85</v>
      </c>
      <c r="AY245" s="17" t="s">
        <v>258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7" t="s">
        <v>8</v>
      </c>
      <c r="BK245" s="147">
        <f>ROUND(I245*H245,0)</f>
        <v>0</v>
      </c>
      <c r="BL245" s="17" t="s">
        <v>91</v>
      </c>
      <c r="BM245" s="146" t="s">
        <v>2182</v>
      </c>
    </row>
    <row r="246" spans="2:65" s="12" customFormat="1">
      <c r="B246" s="148"/>
      <c r="D246" s="149" t="s">
        <v>266</v>
      </c>
      <c r="E246" s="150" t="s">
        <v>1</v>
      </c>
      <c r="F246" s="151" t="s">
        <v>2183</v>
      </c>
      <c r="H246" s="152">
        <v>1</v>
      </c>
      <c r="I246" s="153"/>
      <c r="L246" s="148"/>
      <c r="M246" s="154"/>
      <c r="T246" s="155"/>
      <c r="AT246" s="150" t="s">
        <v>266</v>
      </c>
      <c r="AU246" s="150" t="s">
        <v>85</v>
      </c>
      <c r="AV246" s="12" t="s">
        <v>85</v>
      </c>
      <c r="AW246" s="12" t="s">
        <v>33</v>
      </c>
      <c r="AX246" s="12" t="s">
        <v>8</v>
      </c>
      <c r="AY246" s="150" t="s">
        <v>258</v>
      </c>
    </row>
    <row r="247" spans="2:65" s="1" customFormat="1" ht="21.75" customHeight="1">
      <c r="B247" s="134"/>
      <c r="C247" s="170" t="s">
        <v>412</v>
      </c>
      <c r="D247" s="170" t="s">
        <v>425</v>
      </c>
      <c r="E247" s="171" t="s">
        <v>2184</v>
      </c>
      <c r="F247" s="172" t="s">
        <v>2185</v>
      </c>
      <c r="G247" s="173" t="s">
        <v>315</v>
      </c>
      <c r="H247" s="174">
        <v>3</v>
      </c>
      <c r="I247" s="175"/>
      <c r="J247" s="176">
        <f>ROUND(I247*H247,0)</f>
        <v>0</v>
      </c>
      <c r="K247" s="172" t="s">
        <v>264</v>
      </c>
      <c r="L247" s="177"/>
      <c r="M247" s="178" t="s">
        <v>1</v>
      </c>
      <c r="N247" s="179" t="s">
        <v>42</v>
      </c>
      <c r="P247" s="144">
        <f>O247*H247</f>
        <v>0</v>
      </c>
      <c r="Q247" s="144">
        <v>4.7200000000000002E-3</v>
      </c>
      <c r="R247" s="144">
        <f>Q247*H247</f>
        <v>1.4160000000000001E-2</v>
      </c>
      <c r="S247" s="144">
        <v>0</v>
      </c>
      <c r="T247" s="145">
        <f>S247*H247</f>
        <v>0</v>
      </c>
      <c r="AR247" s="146" t="s">
        <v>103</v>
      </c>
      <c r="AT247" s="146" t="s">
        <v>425</v>
      </c>
      <c r="AU247" s="146" t="s">
        <v>85</v>
      </c>
      <c r="AY247" s="17" t="s">
        <v>258</v>
      </c>
      <c r="BE247" s="147">
        <f>IF(N247="základní",J247,0)</f>
        <v>0</v>
      </c>
      <c r="BF247" s="147">
        <f>IF(N247="snížená",J247,0)</f>
        <v>0</v>
      </c>
      <c r="BG247" s="147">
        <f>IF(N247="zákl. přenesená",J247,0)</f>
        <v>0</v>
      </c>
      <c r="BH247" s="147">
        <f>IF(N247="sníž. přenesená",J247,0)</f>
        <v>0</v>
      </c>
      <c r="BI247" s="147">
        <f>IF(N247="nulová",J247,0)</f>
        <v>0</v>
      </c>
      <c r="BJ247" s="17" t="s">
        <v>8</v>
      </c>
      <c r="BK247" s="147">
        <f>ROUND(I247*H247,0)</f>
        <v>0</v>
      </c>
      <c r="BL247" s="17" t="s">
        <v>91</v>
      </c>
      <c r="BM247" s="146" t="s">
        <v>2186</v>
      </c>
    </row>
    <row r="248" spans="2:65" s="12" customFormat="1">
      <c r="B248" s="148"/>
      <c r="D248" s="149" t="s">
        <v>266</v>
      </c>
      <c r="E248" s="150" t="s">
        <v>1</v>
      </c>
      <c r="F248" s="151" t="s">
        <v>2187</v>
      </c>
      <c r="H248" s="152">
        <v>3</v>
      </c>
      <c r="I248" s="153"/>
      <c r="L248" s="148"/>
      <c r="M248" s="154"/>
      <c r="T248" s="155"/>
      <c r="AT248" s="150" t="s">
        <v>266</v>
      </c>
      <c r="AU248" s="150" t="s">
        <v>85</v>
      </c>
      <c r="AV248" s="12" t="s">
        <v>85</v>
      </c>
      <c r="AW248" s="12" t="s">
        <v>33</v>
      </c>
      <c r="AX248" s="12" t="s">
        <v>8</v>
      </c>
      <c r="AY248" s="150" t="s">
        <v>258</v>
      </c>
    </row>
    <row r="249" spans="2:65" s="1" customFormat="1" ht="24.2" customHeight="1">
      <c r="B249" s="134"/>
      <c r="C249" s="135" t="s">
        <v>417</v>
      </c>
      <c r="D249" s="135" t="s">
        <v>260</v>
      </c>
      <c r="E249" s="136" t="s">
        <v>2188</v>
      </c>
      <c r="F249" s="137" t="s">
        <v>2189</v>
      </c>
      <c r="G249" s="138" t="s">
        <v>343</v>
      </c>
      <c r="H249" s="139">
        <v>1</v>
      </c>
      <c r="I249" s="140"/>
      <c r="J249" s="141">
        <f>ROUND(I249*H249,0)</f>
        <v>0</v>
      </c>
      <c r="K249" s="137" t="s">
        <v>264</v>
      </c>
      <c r="L249" s="32"/>
      <c r="M249" s="142" t="s">
        <v>1</v>
      </c>
      <c r="N249" s="143" t="s">
        <v>42</v>
      </c>
      <c r="P249" s="144">
        <f>O249*H249</f>
        <v>0</v>
      </c>
      <c r="Q249" s="144">
        <v>6.8999999999999997E-4</v>
      </c>
      <c r="R249" s="144">
        <f>Q249*H249</f>
        <v>6.8999999999999997E-4</v>
      </c>
      <c r="S249" s="144">
        <v>0</v>
      </c>
      <c r="T249" s="145">
        <f>S249*H249</f>
        <v>0</v>
      </c>
      <c r="AR249" s="146" t="s">
        <v>91</v>
      </c>
      <c r="AT249" s="146" t="s">
        <v>260</v>
      </c>
      <c r="AU249" s="146" t="s">
        <v>85</v>
      </c>
      <c r="AY249" s="17" t="s">
        <v>258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7" t="s">
        <v>8</v>
      </c>
      <c r="BK249" s="147">
        <f>ROUND(I249*H249,0)</f>
        <v>0</v>
      </c>
      <c r="BL249" s="17" t="s">
        <v>91</v>
      </c>
      <c r="BM249" s="146" t="s">
        <v>2190</v>
      </c>
    </row>
    <row r="250" spans="2:65" s="12" customFormat="1">
      <c r="B250" s="148"/>
      <c r="D250" s="149" t="s">
        <v>266</v>
      </c>
      <c r="E250" s="150" t="s">
        <v>1</v>
      </c>
      <c r="F250" s="151" t="s">
        <v>8</v>
      </c>
      <c r="H250" s="152">
        <v>1</v>
      </c>
      <c r="I250" s="153"/>
      <c r="L250" s="148"/>
      <c r="M250" s="154"/>
      <c r="T250" s="155"/>
      <c r="AT250" s="150" t="s">
        <v>266</v>
      </c>
      <c r="AU250" s="150" t="s">
        <v>85</v>
      </c>
      <c r="AV250" s="12" t="s">
        <v>85</v>
      </c>
      <c r="AW250" s="12" t="s">
        <v>33</v>
      </c>
      <c r="AX250" s="12" t="s">
        <v>8</v>
      </c>
      <c r="AY250" s="150" t="s">
        <v>258</v>
      </c>
    </row>
    <row r="251" spans="2:65" s="1" customFormat="1" ht="21.75" customHeight="1">
      <c r="B251" s="134"/>
      <c r="C251" s="135" t="s">
        <v>424</v>
      </c>
      <c r="D251" s="135" t="s">
        <v>260</v>
      </c>
      <c r="E251" s="136" t="s">
        <v>2191</v>
      </c>
      <c r="F251" s="137" t="s">
        <v>2192</v>
      </c>
      <c r="G251" s="138" t="s">
        <v>343</v>
      </c>
      <c r="H251" s="139">
        <v>36</v>
      </c>
      <c r="I251" s="140"/>
      <c r="J251" s="141">
        <f>ROUND(I251*H251,0)</f>
        <v>0</v>
      </c>
      <c r="K251" s="137" t="s">
        <v>264</v>
      </c>
      <c r="L251" s="32"/>
      <c r="M251" s="142" t="s">
        <v>1</v>
      </c>
      <c r="N251" s="143" t="s">
        <v>42</v>
      </c>
      <c r="P251" s="144">
        <f>O251*H251</f>
        <v>0</v>
      </c>
      <c r="Q251" s="144">
        <v>0</v>
      </c>
      <c r="R251" s="144">
        <f>Q251*H251</f>
        <v>0</v>
      </c>
      <c r="S251" s="144">
        <v>0</v>
      </c>
      <c r="T251" s="145">
        <f>S251*H251</f>
        <v>0</v>
      </c>
      <c r="AR251" s="146" t="s">
        <v>91</v>
      </c>
      <c r="AT251" s="146" t="s">
        <v>260</v>
      </c>
      <c r="AU251" s="146" t="s">
        <v>85</v>
      </c>
      <c r="AY251" s="17" t="s">
        <v>258</v>
      </c>
      <c r="BE251" s="147">
        <f>IF(N251="základní",J251,0)</f>
        <v>0</v>
      </c>
      <c r="BF251" s="147">
        <f>IF(N251="snížená",J251,0)</f>
        <v>0</v>
      </c>
      <c r="BG251" s="147">
        <f>IF(N251="zákl. přenesená",J251,0)</f>
        <v>0</v>
      </c>
      <c r="BH251" s="147">
        <f>IF(N251="sníž. přenesená",J251,0)</f>
        <v>0</v>
      </c>
      <c r="BI251" s="147">
        <f>IF(N251="nulová",J251,0)</f>
        <v>0</v>
      </c>
      <c r="BJ251" s="17" t="s">
        <v>8</v>
      </c>
      <c r="BK251" s="147">
        <f>ROUND(I251*H251,0)</f>
        <v>0</v>
      </c>
      <c r="BL251" s="17" t="s">
        <v>91</v>
      </c>
      <c r="BM251" s="146" t="s">
        <v>2193</v>
      </c>
    </row>
    <row r="252" spans="2:65" s="12" customFormat="1">
      <c r="B252" s="148"/>
      <c r="D252" s="149" t="s">
        <v>266</v>
      </c>
      <c r="E252" s="150" t="s">
        <v>1</v>
      </c>
      <c r="F252" s="151" t="s">
        <v>2014</v>
      </c>
      <c r="H252" s="152">
        <v>36</v>
      </c>
      <c r="I252" s="153"/>
      <c r="L252" s="148"/>
      <c r="M252" s="154"/>
      <c r="T252" s="155"/>
      <c r="AT252" s="150" t="s">
        <v>266</v>
      </c>
      <c r="AU252" s="150" t="s">
        <v>85</v>
      </c>
      <c r="AV252" s="12" t="s">
        <v>85</v>
      </c>
      <c r="AW252" s="12" t="s">
        <v>33</v>
      </c>
      <c r="AX252" s="12" t="s">
        <v>8</v>
      </c>
      <c r="AY252" s="150" t="s">
        <v>258</v>
      </c>
    </row>
    <row r="253" spans="2:65" s="1" customFormat="1" ht="24.2" customHeight="1">
      <c r="B253" s="134"/>
      <c r="C253" s="170" t="s">
        <v>430</v>
      </c>
      <c r="D253" s="170" t="s">
        <v>425</v>
      </c>
      <c r="E253" s="171" t="s">
        <v>2194</v>
      </c>
      <c r="F253" s="172" t="s">
        <v>2195</v>
      </c>
      <c r="G253" s="173" t="s">
        <v>343</v>
      </c>
      <c r="H253" s="174">
        <v>39.6</v>
      </c>
      <c r="I253" s="175"/>
      <c r="J253" s="176">
        <f>ROUND(I253*H253,0)</f>
        <v>0</v>
      </c>
      <c r="K253" s="172" t="s">
        <v>264</v>
      </c>
      <c r="L253" s="177"/>
      <c r="M253" s="178" t="s">
        <v>1</v>
      </c>
      <c r="N253" s="179" t="s">
        <v>42</v>
      </c>
      <c r="P253" s="144">
        <f>O253*H253</f>
        <v>0</v>
      </c>
      <c r="Q253" s="144">
        <v>1.4999999999999999E-4</v>
      </c>
      <c r="R253" s="144">
        <f>Q253*H253</f>
        <v>5.94E-3</v>
      </c>
      <c r="S253" s="144">
        <v>0</v>
      </c>
      <c r="T253" s="145">
        <f>S253*H253</f>
        <v>0</v>
      </c>
      <c r="AR253" s="146" t="s">
        <v>103</v>
      </c>
      <c r="AT253" s="146" t="s">
        <v>425</v>
      </c>
      <c r="AU253" s="146" t="s">
        <v>85</v>
      </c>
      <c r="AY253" s="17" t="s">
        <v>258</v>
      </c>
      <c r="BE253" s="147">
        <f>IF(N253="základní",J253,0)</f>
        <v>0</v>
      </c>
      <c r="BF253" s="147">
        <f>IF(N253="snížená",J253,0)</f>
        <v>0</v>
      </c>
      <c r="BG253" s="147">
        <f>IF(N253="zákl. přenesená",J253,0)</f>
        <v>0</v>
      </c>
      <c r="BH253" s="147">
        <f>IF(N253="sníž. přenesená",J253,0)</f>
        <v>0</v>
      </c>
      <c r="BI253" s="147">
        <f>IF(N253="nulová",J253,0)</f>
        <v>0</v>
      </c>
      <c r="BJ253" s="17" t="s">
        <v>8</v>
      </c>
      <c r="BK253" s="147">
        <f>ROUND(I253*H253,0)</f>
        <v>0</v>
      </c>
      <c r="BL253" s="17" t="s">
        <v>91</v>
      </c>
      <c r="BM253" s="146" t="s">
        <v>2196</v>
      </c>
    </row>
    <row r="254" spans="2:65" s="12" customFormat="1">
      <c r="B254" s="148"/>
      <c r="D254" s="149" t="s">
        <v>266</v>
      </c>
      <c r="E254" s="150" t="s">
        <v>1</v>
      </c>
      <c r="F254" s="151" t="s">
        <v>2197</v>
      </c>
      <c r="H254" s="152">
        <v>39.6</v>
      </c>
      <c r="I254" s="153"/>
      <c r="L254" s="148"/>
      <c r="M254" s="154"/>
      <c r="T254" s="155"/>
      <c r="AT254" s="150" t="s">
        <v>266</v>
      </c>
      <c r="AU254" s="150" t="s">
        <v>85</v>
      </c>
      <c r="AV254" s="12" t="s">
        <v>85</v>
      </c>
      <c r="AW254" s="12" t="s">
        <v>33</v>
      </c>
      <c r="AX254" s="12" t="s">
        <v>8</v>
      </c>
      <c r="AY254" s="150" t="s">
        <v>258</v>
      </c>
    </row>
    <row r="255" spans="2:65" s="1" customFormat="1" ht="24.2" customHeight="1">
      <c r="B255" s="134"/>
      <c r="C255" s="135" t="s">
        <v>440</v>
      </c>
      <c r="D255" s="135" t="s">
        <v>260</v>
      </c>
      <c r="E255" s="136" t="s">
        <v>2198</v>
      </c>
      <c r="F255" s="137" t="s">
        <v>2199</v>
      </c>
      <c r="G255" s="138" t="s">
        <v>343</v>
      </c>
      <c r="H255" s="139">
        <v>36</v>
      </c>
      <c r="I255" s="140"/>
      <c r="J255" s="141">
        <f>ROUND(I255*H255,0)</f>
        <v>0</v>
      </c>
      <c r="K255" s="137" t="s">
        <v>264</v>
      </c>
      <c r="L255" s="32"/>
      <c r="M255" s="142" t="s">
        <v>1</v>
      </c>
      <c r="N255" s="143" t="s">
        <v>42</v>
      </c>
      <c r="P255" s="144">
        <f>O255*H255</f>
        <v>0</v>
      </c>
      <c r="Q255" s="144">
        <v>0</v>
      </c>
      <c r="R255" s="144">
        <f>Q255*H255</f>
        <v>0</v>
      </c>
      <c r="S255" s="144">
        <v>0</v>
      </c>
      <c r="T255" s="145">
        <f>S255*H255</f>
        <v>0</v>
      </c>
      <c r="AR255" s="146" t="s">
        <v>91</v>
      </c>
      <c r="AT255" s="146" t="s">
        <v>260</v>
      </c>
      <c r="AU255" s="146" t="s">
        <v>85</v>
      </c>
      <c r="AY255" s="17" t="s">
        <v>258</v>
      </c>
      <c r="BE255" s="147">
        <f>IF(N255="základní",J255,0)</f>
        <v>0</v>
      </c>
      <c r="BF255" s="147">
        <f>IF(N255="snížená",J255,0)</f>
        <v>0</v>
      </c>
      <c r="BG255" s="147">
        <f>IF(N255="zákl. přenesená",J255,0)</f>
        <v>0</v>
      </c>
      <c r="BH255" s="147">
        <f>IF(N255="sníž. přenesená",J255,0)</f>
        <v>0</v>
      </c>
      <c r="BI255" s="147">
        <f>IF(N255="nulová",J255,0)</f>
        <v>0</v>
      </c>
      <c r="BJ255" s="17" t="s">
        <v>8</v>
      </c>
      <c r="BK255" s="147">
        <f>ROUND(I255*H255,0)</f>
        <v>0</v>
      </c>
      <c r="BL255" s="17" t="s">
        <v>91</v>
      </c>
      <c r="BM255" s="146" t="s">
        <v>2200</v>
      </c>
    </row>
    <row r="256" spans="2:65" s="12" customFormat="1">
      <c r="B256" s="148"/>
      <c r="D256" s="149" t="s">
        <v>266</v>
      </c>
      <c r="E256" s="150" t="s">
        <v>1</v>
      </c>
      <c r="F256" s="151" t="s">
        <v>2014</v>
      </c>
      <c r="H256" s="152">
        <v>36</v>
      </c>
      <c r="I256" s="153"/>
      <c r="L256" s="148"/>
      <c r="M256" s="154"/>
      <c r="T256" s="155"/>
      <c r="AT256" s="150" t="s">
        <v>266</v>
      </c>
      <c r="AU256" s="150" t="s">
        <v>85</v>
      </c>
      <c r="AV256" s="12" t="s">
        <v>85</v>
      </c>
      <c r="AW256" s="12" t="s">
        <v>33</v>
      </c>
      <c r="AX256" s="12" t="s">
        <v>8</v>
      </c>
      <c r="AY256" s="150" t="s">
        <v>258</v>
      </c>
    </row>
    <row r="257" spans="2:65" s="1" customFormat="1" ht="16.5" customHeight="1">
      <c r="B257" s="134"/>
      <c r="C257" s="170" t="s">
        <v>444</v>
      </c>
      <c r="D257" s="170" t="s">
        <v>425</v>
      </c>
      <c r="E257" s="171" t="s">
        <v>2201</v>
      </c>
      <c r="F257" s="172" t="s">
        <v>2202</v>
      </c>
      <c r="G257" s="173" t="s">
        <v>263</v>
      </c>
      <c r="H257" s="174">
        <v>1.8</v>
      </c>
      <c r="I257" s="175"/>
      <c r="J257" s="176">
        <f>ROUND(I257*H257,0)</f>
        <v>0</v>
      </c>
      <c r="K257" s="172" t="s">
        <v>264</v>
      </c>
      <c r="L257" s="177"/>
      <c r="M257" s="178" t="s">
        <v>1</v>
      </c>
      <c r="N257" s="179" t="s">
        <v>42</v>
      </c>
      <c r="P257" s="144">
        <f>O257*H257</f>
        <v>0</v>
      </c>
      <c r="Q257" s="144">
        <v>0.2</v>
      </c>
      <c r="R257" s="144">
        <f>Q257*H257</f>
        <v>0.36000000000000004</v>
      </c>
      <c r="S257" s="144">
        <v>0</v>
      </c>
      <c r="T257" s="145">
        <f>S257*H257</f>
        <v>0</v>
      </c>
      <c r="AR257" s="146" t="s">
        <v>103</v>
      </c>
      <c r="AT257" s="146" t="s">
        <v>425</v>
      </c>
      <c r="AU257" s="146" t="s">
        <v>85</v>
      </c>
      <c r="AY257" s="17" t="s">
        <v>258</v>
      </c>
      <c r="BE257" s="147">
        <f>IF(N257="základní",J257,0)</f>
        <v>0</v>
      </c>
      <c r="BF257" s="147">
        <f>IF(N257="snížená",J257,0)</f>
        <v>0</v>
      </c>
      <c r="BG257" s="147">
        <f>IF(N257="zákl. přenesená",J257,0)</f>
        <v>0</v>
      </c>
      <c r="BH257" s="147">
        <f>IF(N257="sníž. přenesená",J257,0)</f>
        <v>0</v>
      </c>
      <c r="BI257" s="147">
        <f>IF(N257="nulová",J257,0)</f>
        <v>0</v>
      </c>
      <c r="BJ257" s="17" t="s">
        <v>8</v>
      </c>
      <c r="BK257" s="147">
        <f>ROUND(I257*H257,0)</f>
        <v>0</v>
      </c>
      <c r="BL257" s="17" t="s">
        <v>91</v>
      </c>
      <c r="BM257" s="146" t="s">
        <v>2203</v>
      </c>
    </row>
    <row r="258" spans="2:65" s="12" customFormat="1">
      <c r="B258" s="148"/>
      <c r="D258" s="149" t="s">
        <v>266</v>
      </c>
      <c r="E258" s="150" t="s">
        <v>1</v>
      </c>
      <c r="F258" s="151" t="s">
        <v>2204</v>
      </c>
      <c r="H258" s="152">
        <v>1.8</v>
      </c>
      <c r="I258" s="153"/>
      <c r="L258" s="148"/>
      <c r="M258" s="154"/>
      <c r="T258" s="155"/>
      <c r="AT258" s="150" t="s">
        <v>266</v>
      </c>
      <c r="AU258" s="150" t="s">
        <v>85</v>
      </c>
      <c r="AV258" s="12" t="s">
        <v>85</v>
      </c>
      <c r="AW258" s="12" t="s">
        <v>33</v>
      </c>
      <c r="AX258" s="12" t="s">
        <v>8</v>
      </c>
      <c r="AY258" s="150" t="s">
        <v>258</v>
      </c>
    </row>
    <row r="259" spans="2:65" s="11" customFormat="1" ht="22.9" customHeight="1">
      <c r="B259" s="122"/>
      <c r="D259" s="123" t="s">
        <v>76</v>
      </c>
      <c r="E259" s="132" t="s">
        <v>85</v>
      </c>
      <c r="F259" s="132" t="s">
        <v>289</v>
      </c>
      <c r="I259" s="125"/>
      <c r="J259" s="133">
        <f>BK259</f>
        <v>0</v>
      </c>
      <c r="L259" s="122"/>
      <c r="M259" s="127"/>
      <c r="P259" s="128">
        <f>SUM(P260:P320)</f>
        <v>0</v>
      </c>
      <c r="R259" s="128">
        <f>SUM(R260:R320)</f>
        <v>52.728986493464987</v>
      </c>
      <c r="T259" s="129">
        <f>SUM(T260:T320)</f>
        <v>0</v>
      </c>
      <c r="AR259" s="123" t="s">
        <v>8</v>
      </c>
      <c r="AT259" s="130" t="s">
        <v>76</v>
      </c>
      <c r="AU259" s="130" t="s">
        <v>8</v>
      </c>
      <c r="AY259" s="123" t="s">
        <v>258</v>
      </c>
      <c r="BK259" s="131">
        <f>SUM(BK260:BK320)</f>
        <v>0</v>
      </c>
    </row>
    <row r="260" spans="2:65" s="1" customFormat="1" ht="33" customHeight="1">
      <c r="B260" s="134"/>
      <c r="C260" s="135" t="s">
        <v>448</v>
      </c>
      <c r="D260" s="135" t="s">
        <v>260</v>
      </c>
      <c r="E260" s="136" t="s">
        <v>2205</v>
      </c>
      <c r="F260" s="137" t="s">
        <v>2206</v>
      </c>
      <c r="G260" s="138" t="s">
        <v>263</v>
      </c>
      <c r="H260" s="139">
        <v>8</v>
      </c>
      <c r="I260" s="140"/>
      <c r="J260" s="141">
        <f>ROUND(I260*H260,0)</f>
        <v>0</v>
      </c>
      <c r="K260" s="137" t="s">
        <v>264</v>
      </c>
      <c r="L260" s="32"/>
      <c r="M260" s="142" t="s">
        <v>1</v>
      </c>
      <c r="N260" s="143" t="s">
        <v>42</v>
      </c>
      <c r="P260" s="144">
        <f>O260*H260</f>
        <v>0</v>
      </c>
      <c r="Q260" s="144">
        <v>0</v>
      </c>
      <c r="R260" s="144">
        <f>Q260*H260</f>
        <v>0</v>
      </c>
      <c r="S260" s="144">
        <v>0</v>
      </c>
      <c r="T260" s="145">
        <f>S260*H260</f>
        <v>0</v>
      </c>
      <c r="AR260" s="146" t="s">
        <v>91</v>
      </c>
      <c r="AT260" s="146" t="s">
        <v>260</v>
      </c>
      <c r="AU260" s="146" t="s">
        <v>85</v>
      </c>
      <c r="AY260" s="17" t="s">
        <v>258</v>
      </c>
      <c r="BE260" s="147">
        <f>IF(N260="základní",J260,0)</f>
        <v>0</v>
      </c>
      <c r="BF260" s="147">
        <f>IF(N260="snížená",J260,0)</f>
        <v>0</v>
      </c>
      <c r="BG260" s="147">
        <f>IF(N260="zákl. přenesená",J260,0)</f>
        <v>0</v>
      </c>
      <c r="BH260" s="147">
        <f>IF(N260="sníž. přenesená",J260,0)</f>
        <v>0</v>
      </c>
      <c r="BI260" s="147">
        <f>IF(N260="nulová",J260,0)</f>
        <v>0</v>
      </c>
      <c r="BJ260" s="17" t="s">
        <v>8</v>
      </c>
      <c r="BK260" s="147">
        <f>ROUND(I260*H260,0)</f>
        <v>0</v>
      </c>
      <c r="BL260" s="17" t="s">
        <v>91</v>
      </c>
      <c r="BM260" s="146" t="s">
        <v>2207</v>
      </c>
    </row>
    <row r="261" spans="2:65" s="12" customFormat="1">
      <c r="B261" s="148"/>
      <c r="D261" s="149" t="s">
        <v>266</v>
      </c>
      <c r="E261" s="150" t="s">
        <v>1</v>
      </c>
      <c r="F261" s="151" t="s">
        <v>2208</v>
      </c>
      <c r="H261" s="152">
        <v>8</v>
      </c>
      <c r="I261" s="153"/>
      <c r="L261" s="148"/>
      <c r="M261" s="154"/>
      <c r="T261" s="155"/>
      <c r="AT261" s="150" t="s">
        <v>266</v>
      </c>
      <c r="AU261" s="150" t="s">
        <v>85</v>
      </c>
      <c r="AV261" s="12" t="s">
        <v>85</v>
      </c>
      <c r="AW261" s="12" t="s">
        <v>33</v>
      </c>
      <c r="AX261" s="12" t="s">
        <v>8</v>
      </c>
      <c r="AY261" s="150" t="s">
        <v>258</v>
      </c>
    </row>
    <row r="262" spans="2:65" s="1" customFormat="1" ht="24.2" customHeight="1">
      <c r="B262" s="134"/>
      <c r="C262" s="135" t="s">
        <v>452</v>
      </c>
      <c r="D262" s="135" t="s">
        <v>260</v>
      </c>
      <c r="E262" s="136" t="s">
        <v>2209</v>
      </c>
      <c r="F262" s="137" t="s">
        <v>2210</v>
      </c>
      <c r="G262" s="138" t="s">
        <v>343</v>
      </c>
      <c r="H262" s="139">
        <v>24</v>
      </c>
      <c r="I262" s="140"/>
      <c r="J262" s="141">
        <f>ROUND(I262*H262,0)</f>
        <v>0</v>
      </c>
      <c r="K262" s="137" t="s">
        <v>264</v>
      </c>
      <c r="L262" s="32"/>
      <c r="M262" s="142" t="s">
        <v>1</v>
      </c>
      <c r="N262" s="143" t="s">
        <v>42</v>
      </c>
      <c r="P262" s="144">
        <f>O262*H262</f>
        <v>0</v>
      </c>
      <c r="Q262" s="144">
        <v>2.6668599999999997E-4</v>
      </c>
      <c r="R262" s="144">
        <f>Q262*H262</f>
        <v>6.4004639999999998E-3</v>
      </c>
      <c r="S262" s="144">
        <v>0</v>
      </c>
      <c r="T262" s="145">
        <f>S262*H262</f>
        <v>0</v>
      </c>
      <c r="AR262" s="146" t="s">
        <v>91</v>
      </c>
      <c r="AT262" s="146" t="s">
        <v>260</v>
      </c>
      <c r="AU262" s="146" t="s">
        <v>85</v>
      </c>
      <c r="AY262" s="17" t="s">
        <v>258</v>
      </c>
      <c r="BE262" s="147">
        <f>IF(N262="základní",J262,0)</f>
        <v>0</v>
      </c>
      <c r="BF262" s="147">
        <f>IF(N262="snížená",J262,0)</f>
        <v>0</v>
      </c>
      <c r="BG262" s="147">
        <f>IF(N262="zákl. přenesená",J262,0)</f>
        <v>0</v>
      </c>
      <c r="BH262" s="147">
        <f>IF(N262="sníž. přenesená",J262,0)</f>
        <v>0</v>
      </c>
      <c r="BI262" s="147">
        <f>IF(N262="nulová",J262,0)</f>
        <v>0</v>
      </c>
      <c r="BJ262" s="17" t="s">
        <v>8</v>
      </c>
      <c r="BK262" s="147">
        <f>ROUND(I262*H262,0)</f>
        <v>0</v>
      </c>
      <c r="BL262" s="17" t="s">
        <v>91</v>
      </c>
      <c r="BM262" s="146" t="s">
        <v>2211</v>
      </c>
    </row>
    <row r="263" spans="2:65" s="12" customFormat="1">
      <c r="B263" s="148"/>
      <c r="D263" s="149" t="s">
        <v>266</v>
      </c>
      <c r="E263" s="150" t="s">
        <v>1</v>
      </c>
      <c r="F263" s="151" t="s">
        <v>2212</v>
      </c>
      <c r="H263" s="152">
        <v>16</v>
      </c>
      <c r="I263" s="153"/>
      <c r="L263" s="148"/>
      <c r="M263" s="154"/>
      <c r="T263" s="155"/>
      <c r="AT263" s="150" t="s">
        <v>266</v>
      </c>
      <c r="AU263" s="150" t="s">
        <v>85</v>
      </c>
      <c r="AV263" s="12" t="s">
        <v>85</v>
      </c>
      <c r="AW263" s="12" t="s">
        <v>33</v>
      </c>
      <c r="AX263" s="12" t="s">
        <v>77</v>
      </c>
      <c r="AY263" s="150" t="s">
        <v>258</v>
      </c>
    </row>
    <row r="264" spans="2:65" s="12" customFormat="1">
      <c r="B264" s="148"/>
      <c r="D264" s="149" t="s">
        <v>266</v>
      </c>
      <c r="E264" s="150" t="s">
        <v>1</v>
      </c>
      <c r="F264" s="151" t="s">
        <v>2213</v>
      </c>
      <c r="H264" s="152">
        <v>8</v>
      </c>
      <c r="I264" s="153"/>
      <c r="L264" s="148"/>
      <c r="M264" s="154"/>
      <c r="T264" s="155"/>
      <c r="AT264" s="150" t="s">
        <v>266</v>
      </c>
      <c r="AU264" s="150" t="s">
        <v>85</v>
      </c>
      <c r="AV264" s="12" t="s">
        <v>85</v>
      </c>
      <c r="AW264" s="12" t="s">
        <v>33</v>
      </c>
      <c r="AX264" s="12" t="s">
        <v>77</v>
      </c>
      <c r="AY264" s="150" t="s">
        <v>258</v>
      </c>
    </row>
    <row r="265" spans="2:65" s="13" customFormat="1">
      <c r="B265" s="156"/>
      <c r="D265" s="149" t="s">
        <v>266</v>
      </c>
      <c r="E265" s="157" t="s">
        <v>1</v>
      </c>
      <c r="F265" s="158" t="s">
        <v>272</v>
      </c>
      <c r="H265" s="159">
        <v>24</v>
      </c>
      <c r="I265" s="160"/>
      <c r="L265" s="156"/>
      <c r="M265" s="161"/>
      <c r="T265" s="162"/>
      <c r="AT265" s="157" t="s">
        <v>266</v>
      </c>
      <c r="AU265" s="157" t="s">
        <v>85</v>
      </c>
      <c r="AV265" s="13" t="s">
        <v>88</v>
      </c>
      <c r="AW265" s="13" t="s">
        <v>33</v>
      </c>
      <c r="AX265" s="13" t="s">
        <v>8</v>
      </c>
      <c r="AY265" s="157" t="s">
        <v>258</v>
      </c>
    </row>
    <row r="266" spans="2:65" s="1" customFormat="1" ht="16.5" customHeight="1">
      <c r="B266" s="134"/>
      <c r="C266" s="170" t="s">
        <v>456</v>
      </c>
      <c r="D266" s="170" t="s">
        <v>425</v>
      </c>
      <c r="E266" s="171" t="s">
        <v>2214</v>
      </c>
      <c r="F266" s="172" t="s">
        <v>2215</v>
      </c>
      <c r="G266" s="173" t="s">
        <v>343</v>
      </c>
      <c r="H266" s="174">
        <v>27.6</v>
      </c>
      <c r="I266" s="175"/>
      <c r="J266" s="176">
        <f>ROUND(I266*H266,0)</f>
        <v>0</v>
      </c>
      <c r="K266" s="172" t="s">
        <v>264</v>
      </c>
      <c r="L266" s="177"/>
      <c r="M266" s="178" t="s">
        <v>1</v>
      </c>
      <c r="N266" s="179" t="s">
        <v>42</v>
      </c>
      <c r="P266" s="144">
        <f>O266*H266</f>
        <v>0</v>
      </c>
      <c r="Q266" s="144">
        <v>2.9999999999999997E-4</v>
      </c>
      <c r="R266" s="144">
        <f>Q266*H266</f>
        <v>8.2799999999999992E-3</v>
      </c>
      <c r="S266" s="144">
        <v>0</v>
      </c>
      <c r="T266" s="145">
        <f>S266*H266</f>
        <v>0</v>
      </c>
      <c r="AR266" s="146" t="s">
        <v>103</v>
      </c>
      <c r="AT266" s="146" t="s">
        <v>425</v>
      </c>
      <c r="AU266" s="146" t="s">
        <v>85</v>
      </c>
      <c r="AY266" s="17" t="s">
        <v>258</v>
      </c>
      <c r="BE266" s="147">
        <f>IF(N266="základní",J266,0)</f>
        <v>0</v>
      </c>
      <c r="BF266" s="147">
        <f>IF(N266="snížená",J266,0)</f>
        <v>0</v>
      </c>
      <c r="BG266" s="147">
        <f>IF(N266="zákl. přenesená",J266,0)</f>
        <v>0</v>
      </c>
      <c r="BH266" s="147">
        <f>IF(N266="sníž. přenesená",J266,0)</f>
        <v>0</v>
      </c>
      <c r="BI266" s="147">
        <f>IF(N266="nulová",J266,0)</f>
        <v>0</v>
      </c>
      <c r="BJ266" s="17" t="s">
        <v>8</v>
      </c>
      <c r="BK266" s="147">
        <f>ROUND(I266*H266,0)</f>
        <v>0</v>
      </c>
      <c r="BL266" s="17" t="s">
        <v>91</v>
      </c>
      <c r="BM266" s="146" t="s">
        <v>2216</v>
      </c>
    </row>
    <row r="267" spans="2:65" s="12" customFormat="1">
      <c r="B267" s="148"/>
      <c r="D267" s="149" t="s">
        <v>266</v>
      </c>
      <c r="E267" s="150" t="s">
        <v>1</v>
      </c>
      <c r="F267" s="151" t="s">
        <v>2217</v>
      </c>
      <c r="H267" s="152">
        <v>18.399999999999999</v>
      </c>
      <c r="I267" s="153"/>
      <c r="L267" s="148"/>
      <c r="M267" s="154"/>
      <c r="T267" s="155"/>
      <c r="AT267" s="150" t="s">
        <v>266</v>
      </c>
      <c r="AU267" s="150" t="s">
        <v>85</v>
      </c>
      <c r="AV267" s="12" t="s">
        <v>85</v>
      </c>
      <c r="AW267" s="12" t="s">
        <v>33</v>
      </c>
      <c r="AX267" s="12" t="s">
        <v>77</v>
      </c>
      <c r="AY267" s="150" t="s">
        <v>258</v>
      </c>
    </row>
    <row r="268" spans="2:65" s="12" customFormat="1">
      <c r="B268" s="148"/>
      <c r="D268" s="149" t="s">
        <v>266</v>
      </c>
      <c r="E268" s="150" t="s">
        <v>1</v>
      </c>
      <c r="F268" s="151" t="s">
        <v>2218</v>
      </c>
      <c r="H268" s="152">
        <v>9.1999999999999993</v>
      </c>
      <c r="I268" s="153"/>
      <c r="L268" s="148"/>
      <c r="M268" s="154"/>
      <c r="T268" s="155"/>
      <c r="AT268" s="150" t="s">
        <v>266</v>
      </c>
      <c r="AU268" s="150" t="s">
        <v>85</v>
      </c>
      <c r="AV268" s="12" t="s">
        <v>85</v>
      </c>
      <c r="AW268" s="12" t="s">
        <v>33</v>
      </c>
      <c r="AX268" s="12" t="s">
        <v>77</v>
      </c>
      <c r="AY268" s="150" t="s">
        <v>258</v>
      </c>
    </row>
    <row r="269" spans="2:65" s="13" customFormat="1">
      <c r="B269" s="156"/>
      <c r="D269" s="149" t="s">
        <v>266</v>
      </c>
      <c r="E269" s="157" t="s">
        <v>1</v>
      </c>
      <c r="F269" s="158" t="s">
        <v>272</v>
      </c>
      <c r="H269" s="159">
        <v>27.6</v>
      </c>
      <c r="I269" s="160"/>
      <c r="L269" s="156"/>
      <c r="M269" s="161"/>
      <c r="T269" s="162"/>
      <c r="AT269" s="157" t="s">
        <v>266</v>
      </c>
      <c r="AU269" s="157" t="s">
        <v>85</v>
      </c>
      <c r="AV269" s="13" t="s">
        <v>88</v>
      </c>
      <c r="AW269" s="13" t="s">
        <v>33</v>
      </c>
      <c r="AX269" s="13" t="s">
        <v>8</v>
      </c>
      <c r="AY269" s="157" t="s">
        <v>258</v>
      </c>
    </row>
    <row r="270" spans="2:65" s="1" customFormat="1" ht="24.2" customHeight="1">
      <c r="B270" s="134"/>
      <c r="C270" s="135" t="s">
        <v>464</v>
      </c>
      <c r="D270" s="135" t="s">
        <v>260</v>
      </c>
      <c r="E270" s="136" t="s">
        <v>297</v>
      </c>
      <c r="F270" s="137" t="s">
        <v>298</v>
      </c>
      <c r="G270" s="138" t="s">
        <v>263</v>
      </c>
      <c r="H270" s="139">
        <v>0.33800000000000002</v>
      </c>
      <c r="I270" s="140"/>
      <c r="J270" s="141">
        <f>ROUND(I270*H270,0)</f>
        <v>0</v>
      </c>
      <c r="K270" s="137" t="s">
        <v>264</v>
      </c>
      <c r="L270" s="32"/>
      <c r="M270" s="142" t="s">
        <v>1</v>
      </c>
      <c r="N270" s="143" t="s">
        <v>42</v>
      </c>
      <c r="P270" s="144">
        <f>O270*H270</f>
        <v>0</v>
      </c>
      <c r="Q270" s="144">
        <v>2.5018722040000001</v>
      </c>
      <c r="R270" s="144">
        <f>Q270*H270</f>
        <v>0.84563280495200011</v>
      </c>
      <c r="S270" s="144">
        <v>0</v>
      </c>
      <c r="T270" s="145">
        <f>S270*H270</f>
        <v>0</v>
      </c>
      <c r="AR270" s="146" t="s">
        <v>91</v>
      </c>
      <c r="AT270" s="146" t="s">
        <v>260</v>
      </c>
      <c r="AU270" s="146" t="s">
        <v>85</v>
      </c>
      <c r="AY270" s="17" t="s">
        <v>258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7" t="s">
        <v>8</v>
      </c>
      <c r="BK270" s="147">
        <f>ROUND(I270*H270,0)</f>
        <v>0</v>
      </c>
      <c r="BL270" s="17" t="s">
        <v>91</v>
      </c>
      <c r="BM270" s="146" t="s">
        <v>2219</v>
      </c>
    </row>
    <row r="271" spans="2:65" s="12" customFormat="1">
      <c r="B271" s="148"/>
      <c r="D271" s="149" t="s">
        <v>266</v>
      </c>
      <c r="E271" s="150" t="s">
        <v>1</v>
      </c>
      <c r="F271" s="151" t="s">
        <v>2220</v>
      </c>
      <c r="H271" s="152">
        <v>0.33800000000000002</v>
      </c>
      <c r="I271" s="153"/>
      <c r="L271" s="148"/>
      <c r="M271" s="154"/>
      <c r="T271" s="155"/>
      <c r="AT271" s="150" t="s">
        <v>266</v>
      </c>
      <c r="AU271" s="150" t="s">
        <v>85</v>
      </c>
      <c r="AV271" s="12" t="s">
        <v>85</v>
      </c>
      <c r="AW271" s="12" t="s">
        <v>33</v>
      </c>
      <c r="AX271" s="12" t="s">
        <v>77</v>
      </c>
      <c r="AY271" s="150" t="s">
        <v>258</v>
      </c>
    </row>
    <row r="272" spans="2:65" s="13" customFormat="1">
      <c r="B272" s="156"/>
      <c r="D272" s="149" t="s">
        <v>266</v>
      </c>
      <c r="E272" s="157" t="s">
        <v>1</v>
      </c>
      <c r="F272" s="158" t="s">
        <v>2221</v>
      </c>
      <c r="H272" s="159">
        <v>0.33800000000000002</v>
      </c>
      <c r="I272" s="160"/>
      <c r="L272" s="156"/>
      <c r="M272" s="161"/>
      <c r="T272" s="162"/>
      <c r="AT272" s="157" t="s">
        <v>266</v>
      </c>
      <c r="AU272" s="157" t="s">
        <v>85</v>
      </c>
      <c r="AV272" s="13" t="s">
        <v>88</v>
      </c>
      <c r="AW272" s="13" t="s">
        <v>33</v>
      </c>
      <c r="AX272" s="13" t="s">
        <v>8</v>
      </c>
      <c r="AY272" s="157" t="s">
        <v>258</v>
      </c>
    </row>
    <row r="273" spans="2:65" s="1" customFormat="1" ht="16.5" customHeight="1">
      <c r="B273" s="134"/>
      <c r="C273" s="135" t="s">
        <v>468</v>
      </c>
      <c r="D273" s="135" t="s">
        <v>260</v>
      </c>
      <c r="E273" s="136" t="s">
        <v>2222</v>
      </c>
      <c r="F273" s="137" t="s">
        <v>2223</v>
      </c>
      <c r="G273" s="138" t="s">
        <v>343</v>
      </c>
      <c r="H273" s="139">
        <v>0.45</v>
      </c>
      <c r="I273" s="140"/>
      <c r="J273" s="141">
        <f>ROUND(I273*H273,0)</f>
        <v>0</v>
      </c>
      <c r="K273" s="137" t="s">
        <v>264</v>
      </c>
      <c r="L273" s="32"/>
      <c r="M273" s="142" t="s">
        <v>1</v>
      </c>
      <c r="N273" s="143" t="s">
        <v>42</v>
      </c>
      <c r="P273" s="144">
        <f>O273*H273</f>
        <v>0</v>
      </c>
      <c r="Q273" s="144">
        <v>2.4719E-3</v>
      </c>
      <c r="R273" s="144">
        <f>Q273*H273</f>
        <v>1.112355E-3</v>
      </c>
      <c r="S273" s="144">
        <v>0</v>
      </c>
      <c r="T273" s="145">
        <f>S273*H273</f>
        <v>0</v>
      </c>
      <c r="AR273" s="146" t="s">
        <v>91</v>
      </c>
      <c r="AT273" s="146" t="s">
        <v>260</v>
      </c>
      <c r="AU273" s="146" t="s">
        <v>85</v>
      </c>
      <c r="AY273" s="17" t="s">
        <v>258</v>
      </c>
      <c r="BE273" s="147">
        <f>IF(N273="základní",J273,0)</f>
        <v>0</v>
      </c>
      <c r="BF273" s="147">
        <f>IF(N273="snížená",J273,0)</f>
        <v>0</v>
      </c>
      <c r="BG273" s="147">
        <f>IF(N273="zákl. přenesená",J273,0)</f>
        <v>0</v>
      </c>
      <c r="BH273" s="147">
        <f>IF(N273="sníž. přenesená",J273,0)</f>
        <v>0</v>
      </c>
      <c r="BI273" s="147">
        <f>IF(N273="nulová",J273,0)</f>
        <v>0</v>
      </c>
      <c r="BJ273" s="17" t="s">
        <v>8</v>
      </c>
      <c r="BK273" s="147">
        <f>ROUND(I273*H273,0)</f>
        <v>0</v>
      </c>
      <c r="BL273" s="17" t="s">
        <v>91</v>
      </c>
      <c r="BM273" s="146" t="s">
        <v>2224</v>
      </c>
    </row>
    <row r="274" spans="2:65" s="12" customFormat="1">
      <c r="B274" s="148"/>
      <c r="D274" s="149" t="s">
        <v>266</v>
      </c>
      <c r="E274" s="150" t="s">
        <v>1</v>
      </c>
      <c r="F274" s="151" t="s">
        <v>2225</v>
      </c>
      <c r="H274" s="152">
        <v>0.45</v>
      </c>
      <c r="I274" s="153"/>
      <c r="L274" s="148"/>
      <c r="M274" s="154"/>
      <c r="T274" s="155"/>
      <c r="AT274" s="150" t="s">
        <v>266</v>
      </c>
      <c r="AU274" s="150" t="s">
        <v>85</v>
      </c>
      <c r="AV274" s="12" t="s">
        <v>85</v>
      </c>
      <c r="AW274" s="12" t="s">
        <v>33</v>
      </c>
      <c r="AX274" s="12" t="s">
        <v>77</v>
      </c>
      <c r="AY274" s="150" t="s">
        <v>258</v>
      </c>
    </row>
    <row r="275" spans="2:65" s="13" customFormat="1">
      <c r="B275" s="156"/>
      <c r="D275" s="149" t="s">
        <v>266</v>
      </c>
      <c r="E275" s="157" t="s">
        <v>1</v>
      </c>
      <c r="F275" s="158" t="s">
        <v>2221</v>
      </c>
      <c r="H275" s="159">
        <v>0.45</v>
      </c>
      <c r="I275" s="160"/>
      <c r="L275" s="156"/>
      <c r="M275" s="161"/>
      <c r="T275" s="162"/>
      <c r="AT275" s="157" t="s">
        <v>266</v>
      </c>
      <c r="AU275" s="157" t="s">
        <v>85</v>
      </c>
      <c r="AV275" s="13" t="s">
        <v>88</v>
      </c>
      <c r="AW275" s="13" t="s">
        <v>33</v>
      </c>
      <c r="AX275" s="13" t="s">
        <v>8</v>
      </c>
      <c r="AY275" s="157" t="s">
        <v>258</v>
      </c>
    </row>
    <row r="276" spans="2:65" s="1" customFormat="1" ht="16.5" customHeight="1">
      <c r="B276" s="134"/>
      <c r="C276" s="135" t="s">
        <v>472</v>
      </c>
      <c r="D276" s="135" t="s">
        <v>260</v>
      </c>
      <c r="E276" s="136" t="s">
        <v>2226</v>
      </c>
      <c r="F276" s="137" t="s">
        <v>2227</v>
      </c>
      <c r="G276" s="138" t="s">
        <v>343</v>
      </c>
      <c r="H276" s="139">
        <v>0.45</v>
      </c>
      <c r="I276" s="140"/>
      <c r="J276" s="141">
        <f>ROUND(I276*H276,0)</f>
        <v>0</v>
      </c>
      <c r="K276" s="137" t="s">
        <v>264</v>
      </c>
      <c r="L276" s="32"/>
      <c r="M276" s="142" t="s">
        <v>1</v>
      </c>
      <c r="N276" s="143" t="s">
        <v>42</v>
      </c>
      <c r="P276" s="144">
        <f>O276*H276</f>
        <v>0</v>
      </c>
      <c r="Q276" s="144">
        <v>0</v>
      </c>
      <c r="R276" s="144">
        <f>Q276*H276</f>
        <v>0</v>
      </c>
      <c r="S276" s="144">
        <v>0</v>
      </c>
      <c r="T276" s="145">
        <f>S276*H276</f>
        <v>0</v>
      </c>
      <c r="AR276" s="146" t="s">
        <v>91</v>
      </c>
      <c r="AT276" s="146" t="s">
        <v>260</v>
      </c>
      <c r="AU276" s="146" t="s">
        <v>85</v>
      </c>
      <c r="AY276" s="17" t="s">
        <v>258</v>
      </c>
      <c r="BE276" s="147">
        <f>IF(N276="základní",J276,0)</f>
        <v>0</v>
      </c>
      <c r="BF276" s="147">
        <f>IF(N276="snížená",J276,0)</f>
        <v>0</v>
      </c>
      <c r="BG276" s="147">
        <f>IF(N276="zákl. přenesená",J276,0)</f>
        <v>0</v>
      </c>
      <c r="BH276" s="147">
        <f>IF(N276="sníž. přenesená",J276,0)</f>
        <v>0</v>
      </c>
      <c r="BI276" s="147">
        <f>IF(N276="nulová",J276,0)</f>
        <v>0</v>
      </c>
      <c r="BJ276" s="17" t="s">
        <v>8</v>
      </c>
      <c r="BK276" s="147">
        <f>ROUND(I276*H276,0)</f>
        <v>0</v>
      </c>
      <c r="BL276" s="17" t="s">
        <v>91</v>
      </c>
      <c r="BM276" s="146" t="s">
        <v>2228</v>
      </c>
    </row>
    <row r="277" spans="2:65" s="1" customFormat="1" ht="16.5" customHeight="1">
      <c r="B277" s="134"/>
      <c r="C277" s="135" t="s">
        <v>476</v>
      </c>
      <c r="D277" s="135" t="s">
        <v>260</v>
      </c>
      <c r="E277" s="136" t="s">
        <v>306</v>
      </c>
      <c r="F277" s="137" t="s">
        <v>307</v>
      </c>
      <c r="G277" s="138" t="s">
        <v>308</v>
      </c>
      <c r="H277" s="139">
        <v>2.4E-2</v>
      </c>
      <c r="I277" s="140"/>
      <c r="J277" s="141">
        <f>ROUND(I277*H277,0)</f>
        <v>0</v>
      </c>
      <c r="K277" s="137" t="s">
        <v>264</v>
      </c>
      <c r="L277" s="32"/>
      <c r="M277" s="142" t="s">
        <v>1</v>
      </c>
      <c r="N277" s="143" t="s">
        <v>42</v>
      </c>
      <c r="P277" s="144">
        <f>O277*H277</f>
        <v>0</v>
      </c>
      <c r="Q277" s="144">
        <v>1.0627727796999999</v>
      </c>
      <c r="R277" s="144">
        <f>Q277*H277</f>
        <v>2.5506546712799998E-2</v>
      </c>
      <c r="S277" s="144">
        <v>0</v>
      </c>
      <c r="T277" s="145">
        <f>S277*H277</f>
        <v>0</v>
      </c>
      <c r="AR277" s="146" t="s">
        <v>91</v>
      </c>
      <c r="AT277" s="146" t="s">
        <v>260</v>
      </c>
      <c r="AU277" s="146" t="s">
        <v>85</v>
      </c>
      <c r="AY277" s="17" t="s">
        <v>258</v>
      </c>
      <c r="BE277" s="147">
        <f>IF(N277="základní",J277,0)</f>
        <v>0</v>
      </c>
      <c r="BF277" s="147">
        <f>IF(N277="snížená",J277,0)</f>
        <v>0</v>
      </c>
      <c r="BG277" s="147">
        <f>IF(N277="zákl. přenesená",J277,0)</f>
        <v>0</v>
      </c>
      <c r="BH277" s="147">
        <f>IF(N277="sníž. přenesená",J277,0)</f>
        <v>0</v>
      </c>
      <c r="BI277" s="147">
        <f>IF(N277="nulová",J277,0)</f>
        <v>0</v>
      </c>
      <c r="BJ277" s="17" t="s">
        <v>8</v>
      </c>
      <c r="BK277" s="147">
        <f>ROUND(I277*H277,0)</f>
        <v>0</v>
      </c>
      <c r="BL277" s="17" t="s">
        <v>91</v>
      </c>
      <c r="BM277" s="146" t="s">
        <v>2229</v>
      </c>
    </row>
    <row r="278" spans="2:65" s="12" customFormat="1">
      <c r="B278" s="148"/>
      <c r="D278" s="149" t="s">
        <v>266</v>
      </c>
      <c r="E278" s="150" t="s">
        <v>1</v>
      </c>
      <c r="F278" s="151" t="s">
        <v>2230</v>
      </c>
      <c r="H278" s="152">
        <v>2.4E-2</v>
      </c>
      <c r="I278" s="153"/>
      <c r="L278" s="148"/>
      <c r="M278" s="154"/>
      <c r="T278" s="155"/>
      <c r="AT278" s="150" t="s">
        <v>266</v>
      </c>
      <c r="AU278" s="150" t="s">
        <v>85</v>
      </c>
      <c r="AV278" s="12" t="s">
        <v>85</v>
      </c>
      <c r="AW278" s="12" t="s">
        <v>33</v>
      </c>
      <c r="AX278" s="12" t="s">
        <v>77</v>
      </c>
      <c r="AY278" s="150" t="s">
        <v>258</v>
      </c>
    </row>
    <row r="279" spans="2:65" s="13" customFormat="1">
      <c r="B279" s="156"/>
      <c r="D279" s="149" t="s">
        <v>266</v>
      </c>
      <c r="E279" s="157" t="s">
        <v>1</v>
      </c>
      <c r="F279" s="158" t="s">
        <v>2221</v>
      </c>
      <c r="H279" s="159">
        <v>2.4E-2</v>
      </c>
      <c r="I279" s="160"/>
      <c r="L279" s="156"/>
      <c r="M279" s="161"/>
      <c r="T279" s="162"/>
      <c r="AT279" s="157" t="s">
        <v>266</v>
      </c>
      <c r="AU279" s="157" t="s">
        <v>85</v>
      </c>
      <c r="AV279" s="13" t="s">
        <v>88</v>
      </c>
      <c r="AW279" s="13" t="s">
        <v>33</v>
      </c>
      <c r="AX279" s="13" t="s">
        <v>8</v>
      </c>
      <c r="AY279" s="157" t="s">
        <v>258</v>
      </c>
    </row>
    <row r="280" spans="2:65" s="1" customFormat="1" ht="16.5" customHeight="1">
      <c r="B280" s="134"/>
      <c r="C280" s="135" t="s">
        <v>491</v>
      </c>
      <c r="D280" s="135" t="s">
        <v>260</v>
      </c>
      <c r="E280" s="136" t="s">
        <v>2231</v>
      </c>
      <c r="F280" s="137" t="s">
        <v>2232</v>
      </c>
      <c r="G280" s="138" t="s">
        <v>263</v>
      </c>
      <c r="H280" s="139">
        <v>13.193</v>
      </c>
      <c r="I280" s="140"/>
      <c r="J280" s="141">
        <f>ROUND(I280*H280,0)</f>
        <v>0</v>
      </c>
      <c r="K280" s="137" t="s">
        <v>264</v>
      </c>
      <c r="L280" s="32"/>
      <c r="M280" s="142" t="s">
        <v>1</v>
      </c>
      <c r="N280" s="143" t="s">
        <v>42</v>
      </c>
      <c r="P280" s="144">
        <f>O280*H280</f>
        <v>0</v>
      </c>
      <c r="Q280" s="144">
        <v>2.5018722040000001</v>
      </c>
      <c r="R280" s="144">
        <f>Q280*H280</f>
        <v>33.007199987371997</v>
      </c>
      <c r="S280" s="144">
        <v>0</v>
      </c>
      <c r="T280" s="145">
        <f>S280*H280</f>
        <v>0</v>
      </c>
      <c r="AR280" s="146" t="s">
        <v>91</v>
      </c>
      <c r="AT280" s="146" t="s">
        <v>260</v>
      </c>
      <c r="AU280" s="146" t="s">
        <v>85</v>
      </c>
      <c r="AY280" s="17" t="s">
        <v>258</v>
      </c>
      <c r="BE280" s="147">
        <f>IF(N280="základní",J280,0)</f>
        <v>0</v>
      </c>
      <c r="BF280" s="147">
        <f>IF(N280="snížená",J280,0)</f>
        <v>0</v>
      </c>
      <c r="BG280" s="147">
        <f>IF(N280="zákl. přenesená",J280,0)</f>
        <v>0</v>
      </c>
      <c r="BH280" s="147">
        <f>IF(N280="sníž. přenesená",J280,0)</f>
        <v>0</v>
      </c>
      <c r="BI280" s="147">
        <f>IF(N280="nulová",J280,0)</f>
        <v>0</v>
      </c>
      <c r="BJ280" s="17" t="s">
        <v>8</v>
      </c>
      <c r="BK280" s="147">
        <f>ROUND(I280*H280,0)</f>
        <v>0</v>
      </c>
      <c r="BL280" s="17" t="s">
        <v>91</v>
      </c>
      <c r="BM280" s="146" t="s">
        <v>2233</v>
      </c>
    </row>
    <row r="281" spans="2:65" s="12" customFormat="1">
      <c r="B281" s="148"/>
      <c r="D281" s="149" t="s">
        <v>266</v>
      </c>
      <c r="E281" s="150" t="s">
        <v>1</v>
      </c>
      <c r="F281" s="151" t="s">
        <v>2086</v>
      </c>
      <c r="H281" s="152">
        <v>1.1000000000000001</v>
      </c>
      <c r="I281" s="153"/>
      <c r="L281" s="148"/>
      <c r="M281" s="154"/>
      <c r="T281" s="155"/>
      <c r="AT281" s="150" t="s">
        <v>266</v>
      </c>
      <c r="AU281" s="150" t="s">
        <v>85</v>
      </c>
      <c r="AV281" s="12" t="s">
        <v>85</v>
      </c>
      <c r="AW281" s="12" t="s">
        <v>33</v>
      </c>
      <c r="AX281" s="12" t="s">
        <v>77</v>
      </c>
      <c r="AY281" s="150" t="s">
        <v>258</v>
      </c>
    </row>
    <row r="282" spans="2:65" s="12" customFormat="1">
      <c r="B282" s="148"/>
      <c r="D282" s="149" t="s">
        <v>266</v>
      </c>
      <c r="E282" s="150" t="s">
        <v>1</v>
      </c>
      <c r="F282" s="151" t="s">
        <v>2087</v>
      </c>
      <c r="H282" s="152">
        <v>1.353</v>
      </c>
      <c r="I282" s="153"/>
      <c r="L282" s="148"/>
      <c r="M282" s="154"/>
      <c r="T282" s="155"/>
      <c r="AT282" s="150" t="s">
        <v>266</v>
      </c>
      <c r="AU282" s="150" t="s">
        <v>85</v>
      </c>
      <c r="AV282" s="12" t="s">
        <v>85</v>
      </c>
      <c r="AW282" s="12" t="s">
        <v>33</v>
      </c>
      <c r="AX282" s="12" t="s">
        <v>77</v>
      </c>
      <c r="AY282" s="150" t="s">
        <v>258</v>
      </c>
    </row>
    <row r="283" spans="2:65" s="12" customFormat="1">
      <c r="B283" s="148"/>
      <c r="D283" s="149" t="s">
        <v>266</v>
      </c>
      <c r="E283" s="150" t="s">
        <v>1</v>
      </c>
      <c r="F283" s="151" t="s">
        <v>2088</v>
      </c>
      <c r="H283" s="152">
        <v>5.94</v>
      </c>
      <c r="I283" s="153"/>
      <c r="L283" s="148"/>
      <c r="M283" s="154"/>
      <c r="T283" s="155"/>
      <c r="AT283" s="150" t="s">
        <v>266</v>
      </c>
      <c r="AU283" s="150" t="s">
        <v>85</v>
      </c>
      <c r="AV283" s="12" t="s">
        <v>85</v>
      </c>
      <c r="AW283" s="12" t="s">
        <v>33</v>
      </c>
      <c r="AX283" s="12" t="s">
        <v>77</v>
      </c>
      <c r="AY283" s="150" t="s">
        <v>258</v>
      </c>
    </row>
    <row r="284" spans="2:65" s="13" customFormat="1">
      <c r="B284" s="156"/>
      <c r="D284" s="149" t="s">
        <v>266</v>
      </c>
      <c r="E284" s="157" t="s">
        <v>1</v>
      </c>
      <c r="F284" s="158" t="s">
        <v>2234</v>
      </c>
      <c r="H284" s="159">
        <v>8.3930000000000007</v>
      </c>
      <c r="I284" s="160"/>
      <c r="L284" s="156"/>
      <c r="M284" s="161"/>
      <c r="T284" s="162"/>
      <c r="AT284" s="157" t="s">
        <v>266</v>
      </c>
      <c r="AU284" s="157" t="s">
        <v>85</v>
      </c>
      <c r="AV284" s="13" t="s">
        <v>88</v>
      </c>
      <c r="AW284" s="13" t="s">
        <v>33</v>
      </c>
      <c r="AX284" s="13" t="s">
        <v>77</v>
      </c>
      <c r="AY284" s="157" t="s">
        <v>258</v>
      </c>
    </row>
    <row r="285" spans="2:65" s="12" customFormat="1">
      <c r="B285" s="148"/>
      <c r="D285" s="149" t="s">
        <v>266</v>
      </c>
      <c r="E285" s="150" t="s">
        <v>1</v>
      </c>
      <c r="F285" s="151" t="s">
        <v>2235</v>
      </c>
      <c r="H285" s="152">
        <v>4.4000000000000004</v>
      </c>
      <c r="I285" s="153"/>
      <c r="L285" s="148"/>
      <c r="M285" s="154"/>
      <c r="T285" s="155"/>
      <c r="AT285" s="150" t="s">
        <v>266</v>
      </c>
      <c r="AU285" s="150" t="s">
        <v>85</v>
      </c>
      <c r="AV285" s="12" t="s">
        <v>85</v>
      </c>
      <c r="AW285" s="12" t="s">
        <v>33</v>
      </c>
      <c r="AX285" s="12" t="s">
        <v>77</v>
      </c>
      <c r="AY285" s="150" t="s">
        <v>258</v>
      </c>
    </row>
    <row r="286" spans="2:65" s="12" customFormat="1">
      <c r="B286" s="148"/>
      <c r="D286" s="149" t="s">
        <v>266</v>
      </c>
      <c r="E286" s="150" t="s">
        <v>1</v>
      </c>
      <c r="F286" s="151" t="s">
        <v>2236</v>
      </c>
      <c r="H286" s="152">
        <v>0.4</v>
      </c>
      <c r="I286" s="153"/>
      <c r="L286" s="148"/>
      <c r="M286" s="154"/>
      <c r="T286" s="155"/>
      <c r="AT286" s="150" t="s">
        <v>266</v>
      </c>
      <c r="AU286" s="150" t="s">
        <v>85</v>
      </c>
      <c r="AV286" s="12" t="s">
        <v>85</v>
      </c>
      <c r="AW286" s="12" t="s">
        <v>33</v>
      </c>
      <c r="AX286" s="12" t="s">
        <v>77</v>
      </c>
      <c r="AY286" s="150" t="s">
        <v>258</v>
      </c>
    </row>
    <row r="287" spans="2:65" s="13" customFormat="1">
      <c r="B287" s="156"/>
      <c r="D287" s="149" t="s">
        <v>266</v>
      </c>
      <c r="E287" s="157" t="s">
        <v>1</v>
      </c>
      <c r="F287" s="158" t="s">
        <v>2237</v>
      </c>
      <c r="H287" s="159">
        <v>4.8</v>
      </c>
      <c r="I287" s="160"/>
      <c r="L287" s="156"/>
      <c r="M287" s="161"/>
      <c r="T287" s="162"/>
      <c r="AT287" s="157" t="s">
        <v>266</v>
      </c>
      <c r="AU287" s="157" t="s">
        <v>85</v>
      </c>
      <c r="AV287" s="13" t="s">
        <v>88</v>
      </c>
      <c r="AW287" s="13" t="s">
        <v>33</v>
      </c>
      <c r="AX287" s="13" t="s">
        <v>77</v>
      </c>
      <c r="AY287" s="157" t="s">
        <v>258</v>
      </c>
    </row>
    <row r="288" spans="2:65" s="14" customFormat="1">
      <c r="B288" s="163"/>
      <c r="D288" s="149" t="s">
        <v>266</v>
      </c>
      <c r="E288" s="164" t="s">
        <v>1</v>
      </c>
      <c r="F288" s="165" t="s">
        <v>364</v>
      </c>
      <c r="H288" s="166">
        <v>13.193</v>
      </c>
      <c r="I288" s="167"/>
      <c r="L288" s="163"/>
      <c r="M288" s="168"/>
      <c r="T288" s="169"/>
      <c r="AT288" s="164" t="s">
        <v>266</v>
      </c>
      <c r="AU288" s="164" t="s">
        <v>85</v>
      </c>
      <c r="AV288" s="14" t="s">
        <v>91</v>
      </c>
      <c r="AW288" s="14" t="s">
        <v>33</v>
      </c>
      <c r="AX288" s="14" t="s">
        <v>8</v>
      </c>
      <c r="AY288" s="164" t="s">
        <v>258</v>
      </c>
    </row>
    <row r="289" spans="2:65" s="1" customFormat="1" ht="16.5" customHeight="1">
      <c r="B289" s="134"/>
      <c r="C289" s="135" t="s">
        <v>495</v>
      </c>
      <c r="D289" s="135" t="s">
        <v>260</v>
      </c>
      <c r="E289" s="136" t="s">
        <v>2238</v>
      </c>
      <c r="F289" s="137" t="s">
        <v>2239</v>
      </c>
      <c r="G289" s="138" t="s">
        <v>343</v>
      </c>
      <c r="H289" s="139">
        <v>23.956</v>
      </c>
      <c r="I289" s="140"/>
      <c r="J289" s="141">
        <f>ROUND(I289*H289,0)</f>
        <v>0</v>
      </c>
      <c r="K289" s="137" t="s">
        <v>264</v>
      </c>
      <c r="L289" s="32"/>
      <c r="M289" s="142" t="s">
        <v>1</v>
      </c>
      <c r="N289" s="143" t="s">
        <v>42</v>
      </c>
      <c r="P289" s="144">
        <f>O289*H289</f>
        <v>0</v>
      </c>
      <c r="Q289" s="144">
        <v>2.6919000000000001E-3</v>
      </c>
      <c r="R289" s="144">
        <f>Q289*H289</f>
        <v>6.4487156399999995E-2</v>
      </c>
      <c r="S289" s="144">
        <v>0</v>
      </c>
      <c r="T289" s="145">
        <f>S289*H289</f>
        <v>0</v>
      </c>
      <c r="AR289" s="146" t="s">
        <v>91</v>
      </c>
      <c r="AT289" s="146" t="s">
        <v>260</v>
      </c>
      <c r="AU289" s="146" t="s">
        <v>85</v>
      </c>
      <c r="AY289" s="17" t="s">
        <v>258</v>
      </c>
      <c r="BE289" s="147">
        <f>IF(N289="základní",J289,0)</f>
        <v>0</v>
      </c>
      <c r="BF289" s="147">
        <f>IF(N289="snížená",J289,0)</f>
        <v>0</v>
      </c>
      <c r="BG289" s="147">
        <f>IF(N289="zákl. přenesená",J289,0)</f>
        <v>0</v>
      </c>
      <c r="BH289" s="147">
        <f>IF(N289="sníž. přenesená",J289,0)</f>
        <v>0</v>
      </c>
      <c r="BI289" s="147">
        <f>IF(N289="nulová",J289,0)</f>
        <v>0</v>
      </c>
      <c r="BJ289" s="17" t="s">
        <v>8</v>
      </c>
      <c r="BK289" s="147">
        <f>ROUND(I289*H289,0)</f>
        <v>0</v>
      </c>
      <c r="BL289" s="17" t="s">
        <v>91</v>
      </c>
      <c r="BM289" s="146" t="s">
        <v>2240</v>
      </c>
    </row>
    <row r="290" spans="2:65" s="12" customFormat="1">
      <c r="B290" s="148"/>
      <c r="D290" s="149" t="s">
        <v>266</v>
      </c>
      <c r="E290" s="150" t="s">
        <v>1</v>
      </c>
      <c r="F290" s="151" t="s">
        <v>2241</v>
      </c>
      <c r="H290" s="152">
        <v>2.4</v>
      </c>
      <c r="I290" s="153"/>
      <c r="L290" s="148"/>
      <c r="M290" s="154"/>
      <c r="T290" s="155"/>
      <c r="AT290" s="150" t="s">
        <v>266</v>
      </c>
      <c r="AU290" s="150" t="s">
        <v>85</v>
      </c>
      <c r="AV290" s="12" t="s">
        <v>85</v>
      </c>
      <c r="AW290" s="12" t="s">
        <v>33</v>
      </c>
      <c r="AX290" s="12" t="s">
        <v>77</v>
      </c>
      <c r="AY290" s="150" t="s">
        <v>258</v>
      </c>
    </row>
    <row r="291" spans="2:65" s="12" customFormat="1">
      <c r="B291" s="148"/>
      <c r="D291" s="149" t="s">
        <v>266</v>
      </c>
      <c r="E291" s="150" t="s">
        <v>1</v>
      </c>
      <c r="F291" s="151" t="s">
        <v>2242</v>
      </c>
      <c r="H291" s="152">
        <v>2.0760000000000001</v>
      </c>
      <c r="I291" s="153"/>
      <c r="L291" s="148"/>
      <c r="M291" s="154"/>
      <c r="T291" s="155"/>
      <c r="AT291" s="150" t="s">
        <v>266</v>
      </c>
      <c r="AU291" s="150" t="s">
        <v>85</v>
      </c>
      <c r="AV291" s="12" t="s">
        <v>85</v>
      </c>
      <c r="AW291" s="12" t="s">
        <v>33</v>
      </c>
      <c r="AX291" s="12" t="s">
        <v>77</v>
      </c>
      <c r="AY291" s="150" t="s">
        <v>258</v>
      </c>
    </row>
    <row r="292" spans="2:65" s="12" customFormat="1">
      <c r="B292" s="148"/>
      <c r="D292" s="149" t="s">
        <v>266</v>
      </c>
      <c r="E292" s="150" t="s">
        <v>1</v>
      </c>
      <c r="F292" s="151" t="s">
        <v>2243</v>
      </c>
      <c r="H292" s="152">
        <v>7.68</v>
      </c>
      <c r="I292" s="153"/>
      <c r="L292" s="148"/>
      <c r="M292" s="154"/>
      <c r="T292" s="155"/>
      <c r="AT292" s="150" t="s">
        <v>266</v>
      </c>
      <c r="AU292" s="150" t="s">
        <v>85</v>
      </c>
      <c r="AV292" s="12" t="s">
        <v>85</v>
      </c>
      <c r="AW292" s="12" t="s">
        <v>33</v>
      </c>
      <c r="AX292" s="12" t="s">
        <v>77</v>
      </c>
      <c r="AY292" s="150" t="s">
        <v>258</v>
      </c>
    </row>
    <row r="293" spans="2:65" s="13" customFormat="1">
      <c r="B293" s="156"/>
      <c r="D293" s="149" t="s">
        <v>266</v>
      </c>
      <c r="E293" s="157" t="s">
        <v>1</v>
      </c>
      <c r="F293" s="158" t="s">
        <v>2234</v>
      </c>
      <c r="H293" s="159">
        <v>12.156000000000001</v>
      </c>
      <c r="I293" s="160"/>
      <c r="L293" s="156"/>
      <c r="M293" s="161"/>
      <c r="T293" s="162"/>
      <c r="AT293" s="157" t="s">
        <v>266</v>
      </c>
      <c r="AU293" s="157" t="s">
        <v>85</v>
      </c>
      <c r="AV293" s="13" t="s">
        <v>88</v>
      </c>
      <c r="AW293" s="13" t="s">
        <v>33</v>
      </c>
      <c r="AX293" s="13" t="s">
        <v>77</v>
      </c>
      <c r="AY293" s="157" t="s">
        <v>258</v>
      </c>
    </row>
    <row r="294" spans="2:65" s="12" customFormat="1">
      <c r="B294" s="148"/>
      <c r="D294" s="149" t="s">
        <v>266</v>
      </c>
      <c r="E294" s="150" t="s">
        <v>1</v>
      </c>
      <c r="F294" s="151" t="s">
        <v>2244</v>
      </c>
      <c r="H294" s="152">
        <v>11.8</v>
      </c>
      <c r="I294" s="153"/>
      <c r="L294" s="148"/>
      <c r="M294" s="154"/>
      <c r="T294" s="155"/>
      <c r="AT294" s="150" t="s">
        <v>266</v>
      </c>
      <c r="AU294" s="150" t="s">
        <v>85</v>
      </c>
      <c r="AV294" s="12" t="s">
        <v>85</v>
      </c>
      <c r="AW294" s="12" t="s">
        <v>33</v>
      </c>
      <c r="AX294" s="12" t="s">
        <v>77</v>
      </c>
      <c r="AY294" s="150" t="s">
        <v>258</v>
      </c>
    </row>
    <row r="295" spans="2:65" s="13" customFormat="1">
      <c r="B295" s="156"/>
      <c r="D295" s="149" t="s">
        <v>266</v>
      </c>
      <c r="E295" s="157" t="s">
        <v>1</v>
      </c>
      <c r="F295" s="158" t="s">
        <v>2237</v>
      </c>
      <c r="H295" s="159">
        <v>11.8</v>
      </c>
      <c r="I295" s="160"/>
      <c r="L295" s="156"/>
      <c r="M295" s="161"/>
      <c r="T295" s="162"/>
      <c r="AT295" s="157" t="s">
        <v>266</v>
      </c>
      <c r="AU295" s="157" t="s">
        <v>85</v>
      </c>
      <c r="AV295" s="13" t="s">
        <v>88</v>
      </c>
      <c r="AW295" s="13" t="s">
        <v>33</v>
      </c>
      <c r="AX295" s="13" t="s">
        <v>77</v>
      </c>
      <c r="AY295" s="157" t="s">
        <v>258</v>
      </c>
    </row>
    <row r="296" spans="2:65" s="14" customFormat="1">
      <c r="B296" s="163"/>
      <c r="D296" s="149" t="s">
        <v>266</v>
      </c>
      <c r="E296" s="164" t="s">
        <v>1</v>
      </c>
      <c r="F296" s="165" t="s">
        <v>364</v>
      </c>
      <c r="H296" s="166">
        <v>23.956</v>
      </c>
      <c r="I296" s="167"/>
      <c r="L296" s="163"/>
      <c r="M296" s="168"/>
      <c r="T296" s="169"/>
      <c r="AT296" s="164" t="s">
        <v>266</v>
      </c>
      <c r="AU296" s="164" t="s">
        <v>85</v>
      </c>
      <c r="AV296" s="14" t="s">
        <v>91</v>
      </c>
      <c r="AW296" s="14" t="s">
        <v>33</v>
      </c>
      <c r="AX296" s="14" t="s">
        <v>8</v>
      </c>
      <c r="AY296" s="164" t="s">
        <v>258</v>
      </c>
    </row>
    <row r="297" spans="2:65" s="1" customFormat="1" ht="16.5" customHeight="1">
      <c r="B297" s="134"/>
      <c r="C297" s="135" t="s">
        <v>499</v>
      </c>
      <c r="D297" s="135" t="s">
        <v>260</v>
      </c>
      <c r="E297" s="136" t="s">
        <v>2245</v>
      </c>
      <c r="F297" s="137" t="s">
        <v>2246</v>
      </c>
      <c r="G297" s="138" t="s">
        <v>343</v>
      </c>
      <c r="H297" s="139">
        <v>23.956</v>
      </c>
      <c r="I297" s="140"/>
      <c r="J297" s="141">
        <f>ROUND(I297*H297,0)</f>
        <v>0</v>
      </c>
      <c r="K297" s="137" t="s">
        <v>264</v>
      </c>
      <c r="L297" s="32"/>
      <c r="M297" s="142" t="s">
        <v>1</v>
      </c>
      <c r="N297" s="143" t="s">
        <v>42</v>
      </c>
      <c r="P297" s="144">
        <f>O297*H297</f>
        <v>0</v>
      </c>
      <c r="Q297" s="144">
        <v>0</v>
      </c>
      <c r="R297" s="144">
        <f>Q297*H297</f>
        <v>0</v>
      </c>
      <c r="S297" s="144">
        <v>0</v>
      </c>
      <c r="T297" s="145">
        <f>S297*H297</f>
        <v>0</v>
      </c>
      <c r="AR297" s="146" t="s">
        <v>91</v>
      </c>
      <c r="AT297" s="146" t="s">
        <v>260</v>
      </c>
      <c r="AU297" s="146" t="s">
        <v>85</v>
      </c>
      <c r="AY297" s="17" t="s">
        <v>258</v>
      </c>
      <c r="BE297" s="147">
        <f>IF(N297="základní",J297,0)</f>
        <v>0</v>
      </c>
      <c r="BF297" s="147">
        <f>IF(N297="snížená",J297,0)</f>
        <v>0</v>
      </c>
      <c r="BG297" s="147">
        <f>IF(N297="zákl. přenesená",J297,0)</f>
        <v>0</v>
      </c>
      <c r="BH297" s="147">
        <f>IF(N297="sníž. přenesená",J297,0)</f>
        <v>0</v>
      </c>
      <c r="BI297" s="147">
        <f>IF(N297="nulová",J297,0)</f>
        <v>0</v>
      </c>
      <c r="BJ297" s="17" t="s">
        <v>8</v>
      </c>
      <c r="BK297" s="147">
        <f>ROUND(I297*H297,0)</f>
        <v>0</v>
      </c>
      <c r="BL297" s="17" t="s">
        <v>91</v>
      </c>
      <c r="BM297" s="146" t="s">
        <v>2247</v>
      </c>
    </row>
    <row r="298" spans="2:65" s="1" customFormat="1" ht="16.5" customHeight="1">
      <c r="B298" s="134"/>
      <c r="C298" s="135" t="s">
        <v>503</v>
      </c>
      <c r="D298" s="135" t="s">
        <v>260</v>
      </c>
      <c r="E298" s="136" t="s">
        <v>2248</v>
      </c>
      <c r="F298" s="137" t="s">
        <v>2249</v>
      </c>
      <c r="G298" s="138" t="s">
        <v>263</v>
      </c>
      <c r="H298" s="139">
        <v>0.79200000000000004</v>
      </c>
      <c r="I298" s="140"/>
      <c r="J298" s="141">
        <f>ROUND(I298*H298,0)</f>
        <v>0</v>
      </c>
      <c r="K298" s="137" t="s">
        <v>264</v>
      </c>
      <c r="L298" s="32"/>
      <c r="M298" s="142" t="s">
        <v>1</v>
      </c>
      <c r="N298" s="143" t="s">
        <v>42</v>
      </c>
      <c r="P298" s="144">
        <f>O298*H298</f>
        <v>0</v>
      </c>
      <c r="Q298" s="144">
        <v>2.5018722040000001</v>
      </c>
      <c r="R298" s="144">
        <f>Q298*H298</f>
        <v>1.9814827855680002</v>
      </c>
      <c r="S298" s="144">
        <v>0</v>
      </c>
      <c r="T298" s="145">
        <f>S298*H298</f>
        <v>0</v>
      </c>
      <c r="AR298" s="146" t="s">
        <v>91</v>
      </c>
      <c r="AT298" s="146" t="s">
        <v>260</v>
      </c>
      <c r="AU298" s="146" t="s">
        <v>85</v>
      </c>
      <c r="AY298" s="17" t="s">
        <v>258</v>
      </c>
      <c r="BE298" s="147">
        <f>IF(N298="základní",J298,0)</f>
        <v>0</v>
      </c>
      <c r="BF298" s="147">
        <f>IF(N298="snížená",J298,0)</f>
        <v>0</v>
      </c>
      <c r="BG298" s="147">
        <f>IF(N298="zákl. přenesená",J298,0)</f>
        <v>0</v>
      </c>
      <c r="BH298" s="147">
        <f>IF(N298="sníž. přenesená",J298,0)</f>
        <v>0</v>
      </c>
      <c r="BI298" s="147">
        <f>IF(N298="nulová",J298,0)</f>
        <v>0</v>
      </c>
      <c r="BJ298" s="17" t="s">
        <v>8</v>
      </c>
      <c r="BK298" s="147">
        <f>ROUND(I298*H298,0)</f>
        <v>0</v>
      </c>
      <c r="BL298" s="17" t="s">
        <v>91</v>
      </c>
      <c r="BM298" s="146" t="s">
        <v>2250</v>
      </c>
    </row>
    <row r="299" spans="2:65" s="12" customFormat="1">
      <c r="B299" s="148"/>
      <c r="D299" s="149" t="s">
        <v>266</v>
      </c>
      <c r="E299" s="150" t="s">
        <v>1</v>
      </c>
      <c r="F299" s="151" t="s">
        <v>2099</v>
      </c>
      <c r="H299" s="152">
        <v>0.35199999999999998</v>
      </c>
      <c r="I299" s="153"/>
      <c r="L299" s="148"/>
      <c r="M299" s="154"/>
      <c r="T299" s="155"/>
      <c r="AT299" s="150" t="s">
        <v>266</v>
      </c>
      <c r="AU299" s="150" t="s">
        <v>85</v>
      </c>
      <c r="AV299" s="12" t="s">
        <v>85</v>
      </c>
      <c r="AW299" s="12" t="s">
        <v>33</v>
      </c>
      <c r="AX299" s="12" t="s">
        <v>77</v>
      </c>
      <c r="AY299" s="150" t="s">
        <v>258</v>
      </c>
    </row>
    <row r="300" spans="2:65" s="12" customFormat="1">
      <c r="B300" s="148"/>
      <c r="D300" s="149" t="s">
        <v>266</v>
      </c>
      <c r="E300" s="150" t="s">
        <v>1</v>
      </c>
      <c r="F300" s="151" t="s">
        <v>2100</v>
      </c>
      <c r="H300" s="152">
        <v>0.44</v>
      </c>
      <c r="I300" s="153"/>
      <c r="L300" s="148"/>
      <c r="M300" s="154"/>
      <c r="T300" s="155"/>
      <c r="AT300" s="150" t="s">
        <v>266</v>
      </c>
      <c r="AU300" s="150" t="s">
        <v>85</v>
      </c>
      <c r="AV300" s="12" t="s">
        <v>85</v>
      </c>
      <c r="AW300" s="12" t="s">
        <v>33</v>
      </c>
      <c r="AX300" s="12" t="s">
        <v>77</v>
      </c>
      <c r="AY300" s="150" t="s">
        <v>258</v>
      </c>
    </row>
    <row r="301" spans="2:65" s="13" customFormat="1">
      <c r="B301" s="156"/>
      <c r="D301" s="149" t="s">
        <v>266</v>
      </c>
      <c r="E301" s="157" t="s">
        <v>1</v>
      </c>
      <c r="F301" s="158" t="s">
        <v>2251</v>
      </c>
      <c r="H301" s="159">
        <v>0.79200000000000004</v>
      </c>
      <c r="I301" s="160"/>
      <c r="L301" s="156"/>
      <c r="M301" s="161"/>
      <c r="T301" s="162"/>
      <c r="AT301" s="157" t="s">
        <v>266</v>
      </c>
      <c r="AU301" s="157" t="s">
        <v>85</v>
      </c>
      <c r="AV301" s="13" t="s">
        <v>88</v>
      </c>
      <c r="AW301" s="13" t="s">
        <v>33</v>
      </c>
      <c r="AX301" s="13" t="s">
        <v>8</v>
      </c>
      <c r="AY301" s="157" t="s">
        <v>258</v>
      </c>
    </row>
    <row r="302" spans="2:65" s="1" customFormat="1" ht="16.5" customHeight="1">
      <c r="B302" s="134"/>
      <c r="C302" s="135" t="s">
        <v>512</v>
      </c>
      <c r="D302" s="135" t="s">
        <v>260</v>
      </c>
      <c r="E302" s="136" t="s">
        <v>2252</v>
      </c>
      <c r="F302" s="137" t="s">
        <v>2253</v>
      </c>
      <c r="G302" s="138" t="s">
        <v>343</v>
      </c>
      <c r="H302" s="139">
        <v>2.04</v>
      </c>
      <c r="I302" s="140"/>
      <c r="J302" s="141">
        <f>ROUND(I302*H302,0)</f>
        <v>0</v>
      </c>
      <c r="K302" s="137" t="s">
        <v>264</v>
      </c>
      <c r="L302" s="32"/>
      <c r="M302" s="142" t="s">
        <v>1</v>
      </c>
      <c r="N302" s="143" t="s">
        <v>42</v>
      </c>
      <c r="P302" s="144">
        <f>O302*H302</f>
        <v>0</v>
      </c>
      <c r="Q302" s="144">
        <v>2.6369000000000002E-3</v>
      </c>
      <c r="R302" s="144">
        <f>Q302*H302</f>
        <v>5.3792760000000005E-3</v>
      </c>
      <c r="S302" s="144">
        <v>0</v>
      </c>
      <c r="T302" s="145">
        <f>S302*H302</f>
        <v>0</v>
      </c>
      <c r="AR302" s="146" t="s">
        <v>91</v>
      </c>
      <c r="AT302" s="146" t="s">
        <v>260</v>
      </c>
      <c r="AU302" s="146" t="s">
        <v>85</v>
      </c>
      <c r="AY302" s="17" t="s">
        <v>258</v>
      </c>
      <c r="BE302" s="147">
        <f>IF(N302="základní",J302,0)</f>
        <v>0</v>
      </c>
      <c r="BF302" s="147">
        <f>IF(N302="snížená",J302,0)</f>
        <v>0</v>
      </c>
      <c r="BG302" s="147">
        <f>IF(N302="zákl. přenesená",J302,0)</f>
        <v>0</v>
      </c>
      <c r="BH302" s="147">
        <f>IF(N302="sníž. přenesená",J302,0)</f>
        <v>0</v>
      </c>
      <c r="BI302" s="147">
        <f>IF(N302="nulová",J302,0)</f>
        <v>0</v>
      </c>
      <c r="BJ302" s="17" t="s">
        <v>8</v>
      </c>
      <c r="BK302" s="147">
        <f>ROUND(I302*H302,0)</f>
        <v>0</v>
      </c>
      <c r="BL302" s="17" t="s">
        <v>91</v>
      </c>
      <c r="BM302" s="146" t="s">
        <v>2254</v>
      </c>
    </row>
    <row r="303" spans="2:65" s="12" customFormat="1">
      <c r="B303" s="148"/>
      <c r="D303" s="149" t="s">
        <v>266</v>
      </c>
      <c r="E303" s="150" t="s">
        <v>1</v>
      </c>
      <c r="F303" s="151" t="s">
        <v>2255</v>
      </c>
      <c r="H303" s="152">
        <v>0.96</v>
      </c>
      <c r="I303" s="153"/>
      <c r="L303" s="148"/>
      <c r="M303" s="154"/>
      <c r="T303" s="155"/>
      <c r="AT303" s="150" t="s">
        <v>266</v>
      </c>
      <c r="AU303" s="150" t="s">
        <v>85</v>
      </c>
      <c r="AV303" s="12" t="s">
        <v>85</v>
      </c>
      <c r="AW303" s="12" t="s">
        <v>33</v>
      </c>
      <c r="AX303" s="12" t="s">
        <v>77</v>
      </c>
      <c r="AY303" s="150" t="s">
        <v>258</v>
      </c>
    </row>
    <row r="304" spans="2:65" s="12" customFormat="1">
      <c r="B304" s="148"/>
      <c r="D304" s="149" t="s">
        <v>266</v>
      </c>
      <c r="E304" s="150" t="s">
        <v>1</v>
      </c>
      <c r="F304" s="151" t="s">
        <v>2256</v>
      </c>
      <c r="H304" s="152">
        <v>1.08</v>
      </c>
      <c r="I304" s="153"/>
      <c r="L304" s="148"/>
      <c r="M304" s="154"/>
      <c r="T304" s="155"/>
      <c r="AT304" s="150" t="s">
        <v>266</v>
      </c>
      <c r="AU304" s="150" t="s">
        <v>85</v>
      </c>
      <c r="AV304" s="12" t="s">
        <v>85</v>
      </c>
      <c r="AW304" s="12" t="s">
        <v>33</v>
      </c>
      <c r="AX304" s="12" t="s">
        <v>77</v>
      </c>
      <c r="AY304" s="150" t="s">
        <v>258</v>
      </c>
    </row>
    <row r="305" spans="2:65" s="13" customFormat="1">
      <c r="B305" s="156"/>
      <c r="D305" s="149" t="s">
        <v>266</v>
      </c>
      <c r="E305" s="157" t="s">
        <v>1</v>
      </c>
      <c r="F305" s="158" t="s">
        <v>2251</v>
      </c>
      <c r="H305" s="159">
        <v>2.04</v>
      </c>
      <c r="I305" s="160"/>
      <c r="L305" s="156"/>
      <c r="M305" s="161"/>
      <c r="T305" s="162"/>
      <c r="AT305" s="157" t="s">
        <v>266</v>
      </c>
      <c r="AU305" s="157" t="s">
        <v>85</v>
      </c>
      <c r="AV305" s="13" t="s">
        <v>88</v>
      </c>
      <c r="AW305" s="13" t="s">
        <v>33</v>
      </c>
      <c r="AX305" s="13" t="s">
        <v>8</v>
      </c>
      <c r="AY305" s="157" t="s">
        <v>258</v>
      </c>
    </row>
    <row r="306" spans="2:65" s="1" customFormat="1" ht="16.5" customHeight="1">
      <c r="B306" s="134"/>
      <c r="C306" s="135" t="s">
        <v>516</v>
      </c>
      <c r="D306" s="135" t="s">
        <v>260</v>
      </c>
      <c r="E306" s="136" t="s">
        <v>2257</v>
      </c>
      <c r="F306" s="137" t="s">
        <v>2258</v>
      </c>
      <c r="G306" s="138" t="s">
        <v>343</v>
      </c>
      <c r="H306" s="139">
        <v>2.04</v>
      </c>
      <c r="I306" s="140"/>
      <c r="J306" s="141">
        <f>ROUND(I306*H306,0)</f>
        <v>0</v>
      </c>
      <c r="K306" s="137" t="s">
        <v>264</v>
      </c>
      <c r="L306" s="32"/>
      <c r="M306" s="142" t="s">
        <v>1</v>
      </c>
      <c r="N306" s="143" t="s">
        <v>42</v>
      </c>
      <c r="P306" s="144">
        <f>O306*H306</f>
        <v>0</v>
      </c>
      <c r="Q306" s="144">
        <v>0</v>
      </c>
      <c r="R306" s="144">
        <f>Q306*H306</f>
        <v>0</v>
      </c>
      <c r="S306" s="144">
        <v>0</v>
      </c>
      <c r="T306" s="145">
        <f>S306*H306</f>
        <v>0</v>
      </c>
      <c r="AR306" s="146" t="s">
        <v>91</v>
      </c>
      <c r="AT306" s="146" t="s">
        <v>260</v>
      </c>
      <c r="AU306" s="146" t="s">
        <v>85</v>
      </c>
      <c r="AY306" s="17" t="s">
        <v>258</v>
      </c>
      <c r="BE306" s="147">
        <f>IF(N306="základní",J306,0)</f>
        <v>0</v>
      </c>
      <c r="BF306" s="147">
        <f>IF(N306="snížená",J306,0)</f>
        <v>0</v>
      </c>
      <c r="BG306" s="147">
        <f>IF(N306="zákl. přenesená",J306,0)</f>
        <v>0</v>
      </c>
      <c r="BH306" s="147">
        <f>IF(N306="sníž. přenesená",J306,0)</f>
        <v>0</v>
      </c>
      <c r="BI306" s="147">
        <f>IF(N306="nulová",J306,0)</f>
        <v>0</v>
      </c>
      <c r="BJ306" s="17" t="s">
        <v>8</v>
      </c>
      <c r="BK306" s="147">
        <f>ROUND(I306*H306,0)</f>
        <v>0</v>
      </c>
      <c r="BL306" s="17" t="s">
        <v>91</v>
      </c>
      <c r="BM306" s="146" t="s">
        <v>2259</v>
      </c>
    </row>
    <row r="307" spans="2:65" s="1" customFormat="1" ht="16.5" customHeight="1">
      <c r="B307" s="134"/>
      <c r="C307" s="135" t="s">
        <v>520</v>
      </c>
      <c r="D307" s="135" t="s">
        <v>260</v>
      </c>
      <c r="E307" s="136" t="s">
        <v>2260</v>
      </c>
      <c r="F307" s="137" t="s">
        <v>2261</v>
      </c>
      <c r="G307" s="138" t="s">
        <v>263</v>
      </c>
      <c r="H307" s="139">
        <v>6.4770000000000003</v>
      </c>
      <c r="I307" s="140"/>
      <c r="J307" s="141">
        <f>ROUND(I307*H307,0)</f>
        <v>0</v>
      </c>
      <c r="K307" s="137" t="s">
        <v>264</v>
      </c>
      <c r="L307" s="32"/>
      <c r="M307" s="142" t="s">
        <v>1</v>
      </c>
      <c r="N307" s="143" t="s">
        <v>42</v>
      </c>
      <c r="P307" s="144">
        <f>O307*H307</f>
        <v>0</v>
      </c>
      <c r="Q307" s="144">
        <v>2.5018722040000001</v>
      </c>
      <c r="R307" s="144">
        <f>Q307*H307</f>
        <v>16.204626265308001</v>
      </c>
      <c r="S307" s="144">
        <v>0</v>
      </c>
      <c r="T307" s="145">
        <f>S307*H307</f>
        <v>0</v>
      </c>
      <c r="AR307" s="146" t="s">
        <v>91</v>
      </c>
      <c r="AT307" s="146" t="s">
        <v>260</v>
      </c>
      <c r="AU307" s="146" t="s">
        <v>85</v>
      </c>
      <c r="AY307" s="17" t="s">
        <v>258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7" t="s">
        <v>8</v>
      </c>
      <c r="BK307" s="147">
        <f>ROUND(I307*H307,0)</f>
        <v>0</v>
      </c>
      <c r="BL307" s="17" t="s">
        <v>91</v>
      </c>
      <c r="BM307" s="146" t="s">
        <v>2262</v>
      </c>
    </row>
    <row r="308" spans="2:65" s="12" customFormat="1">
      <c r="B308" s="148"/>
      <c r="D308" s="149" t="s">
        <v>266</v>
      </c>
      <c r="E308" s="150" t="s">
        <v>1</v>
      </c>
      <c r="F308" s="151" t="s">
        <v>2263</v>
      </c>
      <c r="H308" s="152">
        <v>10.455</v>
      </c>
      <c r="I308" s="153"/>
      <c r="L308" s="148"/>
      <c r="M308" s="154"/>
      <c r="T308" s="155"/>
      <c r="AT308" s="150" t="s">
        <v>266</v>
      </c>
      <c r="AU308" s="150" t="s">
        <v>85</v>
      </c>
      <c r="AV308" s="12" t="s">
        <v>85</v>
      </c>
      <c r="AW308" s="12" t="s">
        <v>33</v>
      </c>
      <c r="AX308" s="12" t="s">
        <v>77</v>
      </c>
      <c r="AY308" s="150" t="s">
        <v>258</v>
      </c>
    </row>
    <row r="309" spans="2:65" s="13" customFormat="1">
      <c r="B309" s="156"/>
      <c r="D309" s="149" t="s">
        <v>266</v>
      </c>
      <c r="E309" s="157" t="s">
        <v>1</v>
      </c>
      <c r="F309" s="158" t="s">
        <v>2264</v>
      </c>
      <c r="H309" s="159">
        <v>10.455</v>
      </c>
      <c r="I309" s="160"/>
      <c r="L309" s="156"/>
      <c r="M309" s="161"/>
      <c r="T309" s="162"/>
      <c r="AT309" s="157" t="s">
        <v>266</v>
      </c>
      <c r="AU309" s="157" t="s">
        <v>85</v>
      </c>
      <c r="AV309" s="13" t="s">
        <v>88</v>
      </c>
      <c r="AW309" s="13" t="s">
        <v>33</v>
      </c>
      <c r="AX309" s="13" t="s">
        <v>77</v>
      </c>
      <c r="AY309" s="157" t="s">
        <v>258</v>
      </c>
    </row>
    <row r="310" spans="2:65" s="12" customFormat="1">
      <c r="B310" s="148"/>
      <c r="D310" s="149" t="s">
        <v>266</v>
      </c>
      <c r="E310" s="150" t="s">
        <v>1</v>
      </c>
      <c r="F310" s="151" t="s">
        <v>2265</v>
      </c>
      <c r="H310" s="152">
        <v>-2.7559999999999998</v>
      </c>
      <c r="I310" s="153"/>
      <c r="L310" s="148"/>
      <c r="M310" s="154"/>
      <c r="T310" s="155"/>
      <c r="AT310" s="150" t="s">
        <v>266</v>
      </c>
      <c r="AU310" s="150" t="s">
        <v>85</v>
      </c>
      <c r="AV310" s="12" t="s">
        <v>85</v>
      </c>
      <c r="AW310" s="12" t="s">
        <v>33</v>
      </c>
      <c r="AX310" s="12" t="s">
        <v>77</v>
      </c>
      <c r="AY310" s="150" t="s">
        <v>258</v>
      </c>
    </row>
    <row r="311" spans="2:65" s="12" customFormat="1">
      <c r="B311" s="148"/>
      <c r="D311" s="149" t="s">
        <v>266</v>
      </c>
      <c r="E311" s="150" t="s">
        <v>1</v>
      </c>
      <c r="F311" s="151" t="s">
        <v>2266</v>
      </c>
      <c r="H311" s="152">
        <v>-1.222</v>
      </c>
      <c r="I311" s="153"/>
      <c r="L311" s="148"/>
      <c r="M311" s="154"/>
      <c r="T311" s="155"/>
      <c r="AT311" s="150" t="s">
        <v>266</v>
      </c>
      <c r="AU311" s="150" t="s">
        <v>85</v>
      </c>
      <c r="AV311" s="12" t="s">
        <v>85</v>
      </c>
      <c r="AW311" s="12" t="s">
        <v>33</v>
      </c>
      <c r="AX311" s="12" t="s">
        <v>77</v>
      </c>
      <c r="AY311" s="150" t="s">
        <v>258</v>
      </c>
    </row>
    <row r="312" spans="2:65" s="13" customFormat="1">
      <c r="B312" s="156"/>
      <c r="D312" s="149" t="s">
        <v>266</v>
      </c>
      <c r="E312" s="157" t="s">
        <v>1</v>
      </c>
      <c r="F312" s="158" t="s">
        <v>2267</v>
      </c>
      <c r="H312" s="159">
        <v>-3.9780000000000002</v>
      </c>
      <c r="I312" s="160"/>
      <c r="L312" s="156"/>
      <c r="M312" s="161"/>
      <c r="T312" s="162"/>
      <c r="AT312" s="157" t="s">
        <v>266</v>
      </c>
      <c r="AU312" s="157" t="s">
        <v>85</v>
      </c>
      <c r="AV312" s="13" t="s">
        <v>88</v>
      </c>
      <c r="AW312" s="13" t="s">
        <v>33</v>
      </c>
      <c r="AX312" s="13" t="s">
        <v>77</v>
      </c>
      <c r="AY312" s="157" t="s">
        <v>258</v>
      </c>
    </row>
    <row r="313" spans="2:65" s="14" customFormat="1">
      <c r="B313" s="163"/>
      <c r="D313" s="149" t="s">
        <v>266</v>
      </c>
      <c r="E313" s="164" t="s">
        <v>1</v>
      </c>
      <c r="F313" s="165" t="s">
        <v>364</v>
      </c>
      <c r="H313" s="166">
        <v>6.4770000000000003</v>
      </c>
      <c r="I313" s="167"/>
      <c r="L313" s="163"/>
      <c r="M313" s="168"/>
      <c r="T313" s="169"/>
      <c r="AT313" s="164" t="s">
        <v>266</v>
      </c>
      <c r="AU313" s="164" t="s">
        <v>85</v>
      </c>
      <c r="AV313" s="14" t="s">
        <v>91</v>
      </c>
      <c r="AW313" s="14" t="s">
        <v>33</v>
      </c>
      <c r="AX313" s="14" t="s">
        <v>8</v>
      </c>
      <c r="AY313" s="164" t="s">
        <v>258</v>
      </c>
    </row>
    <row r="314" spans="2:65" s="1" customFormat="1" ht="16.5" customHeight="1">
      <c r="B314" s="134"/>
      <c r="C314" s="135" t="s">
        <v>524</v>
      </c>
      <c r="D314" s="135" t="s">
        <v>260</v>
      </c>
      <c r="E314" s="136" t="s">
        <v>2268</v>
      </c>
      <c r="F314" s="137" t="s">
        <v>2269</v>
      </c>
      <c r="G314" s="138" t="s">
        <v>343</v>
      </c>
      <c r="H314" s="139">
        <v>45.92</v>
      </c>
      <c r="I314" s="140"/>
      <c r="J314" s="141">
        <f>ROUND(I314*H314,0)</f>
        <v>0</v>
      </c>
      <c r="K314" s="137" t="s">
        <v>264</v>
      </c>
      <c r="L314" s="32"/>
      <c r="M314" s="142" t="s">
        <v>1</v>
      </c>
      <c r="N314" s="143" t="s">
        <v>42</v>
      </c>
      <c r="P314" s="144">
        <f>O314*H314</f>
        <v>0</v>
      </c>
      <c r="Q314" s="144">
        <v>2.7469E-3</v>
      </c>
      <c r="R314" s="144">
        <f>Q314*H314</f>
        <v>0.12613764800000002</v>
      </c>
      <c r="S314" s="144">
        <v>0</v>
      </c>
      <c r="T314" s="145">
        <f>S314*H314</f>
        <v>0</v>
      </c>
      <c r="AR314" s="146" t="s">
        <v>91</v>
      </c>
      <c r="AT314" s="146" t="s">
        <v>260</v>
      </c>
      <c r="AU314" s="146" t="s">
        <v>85</v>
      </c>
      <c r="AY314" s="17" t="s">
        <v>258</v>
      </c>
      <c r="BE314" s="147">
        <f>IF(N314="základní",J314,0)</f>
        <v>0</v>
      </c>
      <c r="BF314" s="147">
        <f>IF(N314="snížená",J314,0)</f>
        <v>0</v>
      </c>
      <c r="BG314" s="147">
        <f>IF(N314="zákl. přenesená",J314,0)</f>
        <v>0</v>
      </c>
      <c r="BH314" s="147">
        <f>IF(N314="sníž. přenesená",J314,0)</f>
        <v>0</v>
      </c>
      <c r="BI314" s="147">
        <f>IF(N314="nulová",J314,0)</f>
        <v>0</v>
      </c>
      <c r="BJ314" s="17" t="s">
        <v>8</v>
      </c>
      <c r="BK314" s="147">
        <f>ROUND(I314*H314,0)</f>
        <v>0</v>
      </c>
      <c r="BL314" s="17" t="s">
        <v>91</v>
      </c>
      <c r="BM314" s="146" t="s">
        <v>2270</v>
      </c>
    </row>
    <row r="315" spans="2:65" s="12" customFormat="1">
      <c r="B315" s="148"/>
      <c r="D315" s="149" t="s">
        <v>266</v>
      </c>
      <c r="E315" s="150" t="s">
        <v>1</v>
      </c>
      <c r="F315" s="151" t="s">
        <v>2271</v>
      </c>
      <c r="H315" s="152">
        <v>45.92</v>
      </c>
      <c r="I315" s="153"/>
      <c r="L315" s="148"/>
      <c r="M315" s="154"/>
      <c r="T315" s="155"/>
      <c r="AT315" s="150" t="s">
        <v>266</v>
      </c>
      <c r="AU315" s="150" t="s">
        <v>85</v>
      </c>
      <c r="AV315" s="12" t="s">
        <v>85</v>
      </c>
      <c r="AW315" s="12" t="s">
        <v>33</v>
      </c>
      <c r="AX315" s="12" t="s">
        <v>77</v>
      </c>
      <c r="AY315" s="150" t="s">
        <v>258</v>
      </c>
    </row>
    <row r="316" spans="2:65" s="13" customFormat="1">
      <c r="B316" s="156"/>
      <c r="D316" s="149" t="s">
        <v>266</v>
      </c>
      <c r="E316" s="157" t="s">
        <v>1</v>
      </c>
      <c r="F316" s="158" t="s">
        <v>2264</v>
      </c>
      <c r="H316" s="159">
        <v>45.92</v>
      </c>
      <c r="I316" s="160"/>
      <c r="L316" s="156"/>
      <c r="M316" s="161"/>
      <c r="T316" s="162"/>
      <c r="AT316" s="157" t="s">
        <v>266</v>
      </c>
      <c r="AU316" s="157" t="s">
        <v>85</v>
      </c>
      <c r="AV316" s="13" t="s">
        <v>88</v>
      </c>
      <c r="AW316" s="13" t="s">
        <v>33</v>
      </c>
      <c r="AX316" s="13" t="s">
        <v>8</v>
      </c>
      <c r="AY316" s="157" t="s">
        <v>258</v>
      </c>
    </row>
    <row r="317" spans="2:65" s="1" customFormat="1" ht="21.75" customHeight="1">
      <c r="B317" s="134"/>
      <c r="C317" s="135" t="s">
        <v>528</v>
      </c>
      <c r="D317" s="135" t="s">
        <v>260</v>
      </c>
      <c r="E317" s="136" t="s">
        <v>2272</v>
      </c>
      <c r="F317" s="137" t="s">
        <v>2273</v>
      </c>
      <c r="G317" s="138" t="s">
        <v>343</v>
      </c>
      <c r="H317" s="139">
        <v>45.92</v>
      </c>
      <c r="I317" s="140"/>
      <c r="J317" s="141">
        <f>ROUND(I317*H317,0)</f>
        <v>0</v>
      </c>
      <c r="K317" s="137" t="s">
        <v>264</v>
      </c>
      <c r="L317" s="32"/>
      <c r="M317" s="142" t="s">
        <v>1</v>
      </c>
      <c r="N317" s="143" t="s">
        <v>42</v>
      </c>
      <c r="P317" s="144">
        <f>O317*H317</f>
        <v>0</v>
      </c>
      <c r="Q317" s="144">
        <v>0</v>
      </c>
      <c r="R317" s="144">
        <f>Q317*H317</f>
        <v>0</v>
      </c>
      <c r="S317" s="144">
        <v>0</v>
      </c>
      <c r="T317" s="145">
        <f>S317*H317</f>
        <v>0</v>
      </c>
      <c r="AR317" s="146" t="s">
        <v>91</v>
      </c>
      <c r="AT317" s="146" t="s">
        <v>260</v>
      </c>
      <c r="AU317" s="146" t="s">
        <v>85</v>
      </c>
      <c r="AY317" s="17" t="s">
        <v>258</v>
      </c>
      <c r="BE317" s="147">
        <f>IF(N317="základní",J317,0)</f>
        <v>0</v>
      </c>
      <c r="BF317" s="147">
        <f>IF(N317="snížená",J317,0)</f>
        <v>0</v>
      </c>
      <c r="BG317" s="147">
        <f>IF(N317="zákl. přenesená",J317,0)</f>
        <v>0</v>
      </c>
      <c r="BH317" s="147">
        <f>IF(N317="sníž. přenesená",J317,0)</f>
        <v>0</v>
      </c>
      <c r="BI317" s="147">
        <f>IF(N317="nulová",J317,0)</f>
        <v>0</v>
      </c>
      <c r="BJ317" s="17" t="s">
        <v>8</v>
      </c>
      <c r="BK317" s="147">
        <f>ROUND(I317*H317,0)</f>
        <v>0</v>
      </c>
      <c r="BL317" s="17" t="s">
        <v>91</v>
      </c>
      <c r="BM317" s="146" t="s">
        <v>2274</v>
      </c>
    </row>
    <row r="318" spans="2:65" s="1" customFormat="1" ht="21.75" customHeight="1">
      <c r="B318" s="134"/>
      <c r="C318" s="135" t="s">
        <v>535</v>
      </c>
      <c r="D318" s="135" t="s">
        <v>260</v>
      </c>
      <c r="E318" s="136" t="s">
        <v>2275</v>
      </c>
      <c r="F318" s="137" t="s">
        <v>2276</v>
      </c>
      <c r="G318" s="138" t="s">
        <v>308</v>
      </c>
      <c r="H318" s="139">
        <v>0.42599999999999999</v>
      </c>
      <c r="I318" s="140"/>
      <c r="J318" s="141">
        <f>ROUND(I318*H318,0)</f>
        <v>0</v>
      </c>
      <c r="K318" s="137" t="s">
        <v>264</v>
      </c>
      <c r="L318" s="32"/>
      <c r="M318" s="142" t="s">
        <v>1</v>
      </c>
      <c r="N318" s="143" t="s">
        <v>42</v>
      </c>
      <c r="P318" s="144">
        <f>O318*H318</f>
        <v>0</v>
      </c>
      <c r="Q318" s="144">
        <v>1.0627727796999999</v>
      </c>
      <c r="R318" s="144">
        <f>Q318*H318</f>
        <v>0.45274120415219998</v>
      </c>
      <c r="S318" s="144">
        <v>0</v>
      </c>
      <c r="T318" s="145">
        <f>S318*H318</f>
        <v>0</v>
      </c>
      <c r="AR318" s="146" t="s">
        <v>91</v>
      </c>
      <c r="AT318" s="146" t="s">
        <v>260</v>
      </c>
      <c r="AU318" s="146" t="s">
        <v>85</v>
      </c>
      <c r="AY318" s="17" t="s">
        <v>258</v>
      </c>
      <c r="BE318" s="147">
        <f>IF(N318="základní",J318,0)</f>
        <v>0</v>
      </c>
      <c r="BF318" s="147">
        <f>IF(N318="snížená",J318,0)</f>
        <v>0</v>
      </c>
      <c r="BG318" s="147">
        <f>IF(N318="zákl. přenesená",J318,0)</f>
        <v>0</v>
      </c>
      <c r="BH318" s="147">
        <f>IF(N318="sníž. přenesená",J318,0)</f>
        <v>0</v>
      </c>
      <c r="BI318" s="147">
        <f>IF(N318="nulová",J318,0)</f>
        <v>0</v>
      </c>
      <c r="BJ318" s="17" t="s">
        <v>8</v>
      </c>
      <c r="BK318" s="147">
        <f>ROUND(I318*H318,0)</f>
        <v>0</v>
      </c>
      <c r="BL318" s="17" t="s">
        <v>91</v>
      </c>
      <c r="BM318" s="146" t="s">
        <v>2277</v>
      </c>
    </row>
    <row r="319" spans="2:65" s="12" customFormat="1">
      <c r="B319" s="148"/>
      <c r="D319" s="149" t="s">
        <v>266</v>
      </c>
      <c r="E319" s="150" t="s">
        <v>1</v>
      </c>
      <c r="F319" s="151" t="s">
        <v>2278</v>
      </c>
      <c r="H319" s="152">
        <v>0.42599999999999999</v>
      </c>
      <c r="I319" s="153"/>
      <c r="L319" s="148"/>
      <c r="M319" s="154"/>
      <c r="T319" s="155"/>
      <c r="AT319" s="150" t="s">
        <v>266</v>
      </c>
      <c r="AU319" s="150" t="s">
        <v>85</v>
      </c>
      <c r="AV319" s="12" t="s">
        <v>85</v>
      </c>
      <c r="AW319" s="12" t="s">
        <v>33</v>
      </c>
      <c r="AX319" s="12" t="s">
        <v>77</v>
      </c>
      <c r="AY319" s="150" t="s">
        <v>258</v>
      </c>
    </row>
    <row r="320" spans="2:65" s="13" customFormat="1">
      <c r="B320" s="156"/>
      <c r="D320" s="149" t="s">
        <v>266</v>
      </c>
      <c r="E320" s="157" t="s">
        <v>1</v>
      </c>
      <c r="F320" s="158" t="s">
        <v>2279</v>
      </c>
      <c r="H320" s="159">
        <v>0.42599999999999999</v>
      </c>
      <c r="I320" s="160"/>
      <c r="L320" s="156"/>
      <c r="M320" s="161"/>
      <c r="T320" s="162"/>
      <c r="AT320" s="157" t="s">
        <v>266</v>
      </c>
      <c r="AU320" s="157" t="s">
        <v>85</v>
      </c>
      <c r="AV320" s="13" t="s">
        <v>88</v>
      </c>
      <c r="AW320" s="13" t="s">
        <v>33</v>
      </c>
      <c r="AX320" s="13" t="s">
        <v>8</v>
      </c>
      <c r="AY320" s="157" t="s">
        <v>258</v>
      </c>
    </row>
    <row r="321" spans="2:65" s="11" customFormat="1" ht="22.9" customHeight="1">
      <c r="B321" s="122"/>
      <c r="D321" s="123" t="s">
        <v>76</v>
      </c>
      <c r="E321" s="132" t="s">
        <v>88</v>
      </c>
      <c r="F321" s="132" t="s">
        <v>311</v>
      </c>
      <c r="I321" s="125"/>
      <c r="J321" s="133">
        <f>BK321</f>
        <v>0</v>
      </c>
      <c r="L321" s="122"/>
      <c r="M321" s="127"/>
      <c r="P321" s="128">
        <f>SUM(P322:P337)</f>
        <v>0</v>
      </c>
      <c r="R321" s="128">
        <f>SUM(R322:R337)</f>
        <v>11.693451120000001</v>
      </c>
      <c r="T321" s="129">
        <f>SUM(T322:T337)</f>
        <v>0</v>
      </c>
      <c r="AR321" s="123" t="s">
        <v>8</v>
      </c>
      <c r="AT321" s="130" t="s">
        <v>76</v>
      </c>
      <c r="AU321" s="130" t="s">
        <v>8</v>
      </c>
      <c r="AY321" s="123" t="s">
        <v>258</v>
      </c>
      <c r="BK321" s="131">
        <f>SUM(BK322:BK337)</f>
        <v>0</v>
      </c>
    </row>
    <row r="322" spans="2:65" s="1" customFormat="1" ht="33" customHeight="1">
      <c r="B322" s="134"/>
      <c r="C322" s="135" t="s">
        <v>539</v>
      </c>
      <c r="D322" s="135" t="s">
        <v>260</v>
      </c>
      <c r="E322" s="136" t="s">
        <v>2280</v>
      </c>
      <c r="F322" s="137" t="s">
        <v>2281</v>
      </c>
      <c r="G322" s="138" t="s">
        <v>263</v>
      </c>
      <c r="H322" s="139">
        <v>3.9780000000000002</v>
      </c>
      <c r="I322" s="140"/>
      <c r="J322" s="141">
        <f>ROUND(I322*H322,0)</f>
        <v>0</v>
      </c>
      <c r="K322" s="137" t="s">
        <v>264</v>
      </c>
      <c r="L322" s="32"/>
      <c r="M322" s="142" t="s">
        <v>1</v>
      </c>
      <c r="N322" s="143" t="s">
        <v>42</v>
      </c>
      <c r="P322" s="144">
        <f>O322*H322</f>
        <v>0</v>
      </c>
      <c r="Q322" s="144">
        <v>2.6814</v>
      </c>
      <c r="R322" s="144">
        <f>Q322*H322</f>
        <v>10.6666092</v>
      </c>
      <c r="S322" s="144">
        <v>0</v>
      </c>
      <c r="T322" s="145">
        <f>S322*H322</f>
        <v>0</v>
      </c>
      <c r="AR322" s="146" t="s">
        <v>91</v>
      </c>
      <c r="AT322" s="146" t="s">
        <v>260</v>
      </c>
      <c r="AU322" s="146" t="s">
        <v>85</v>
      </c>
      <c r="AY322" s="17" t="s">
        <v>258</v>
      </c>
      <c r="BE322" s="147">
        <f>IF(N322="základní",J322,0)</f>
        <v>0</v>
      </c>
      <c r="BF322" s="147">
        <f>IF(N322="snížená",J322,0)</f>
        <v>0</v>
      </c>
      <c r="BG322" s="147">
        <f>IF(N322="zákl. přenesená",J322,0)</f>
        <v>0</v>
      </c>
      <c r="BH322" s="147">
        <f>IF(N322="sníž. přenesená",J322,0)</f>
        <v>0</v>
      </c>
      <c r="BI322" s="147">
        <f>IF(N322="nulová",J322,0)</f>
        <v>0</v>
      </c>
      <c r="BJ322" s="17" t="s">
        <v>8</v>
      </c>
      <c r="BK322" s="147">
        <f>ROUND(I322*H322,0)</f>
        <v>0</v>
      </c>
      <c r="BL322" s="17" t="s">
        <v>91</v>
      </c>
      <c r="BM322" s="146" t="s">
        <v>2282</v>
      </c>
    </row>
    <row r="323" spans="2:65" s="12" customFormat="1">
      <c r="B323" s="148"/>
      <c r="D323" s="149" t="s">
        <v>266</v>
      </c>
      <c r="E323" s="150" t="s">
        <v>1</v>
      </c>
      <c r="F323" s="151" t="s">
        <v>2283</v>
      </c>
      <c r="H323" s="152">
        <v>2.7559999999999998</v>
      </c>
      <c r="I323" s="153"/>
      <c r="L323" s="148"/>
      <c r="M323" s="154"/>
      <c r="T323" s="155"/>
      <c r="AT323" s="150" t="s">
        <v>266</v>
      </c>
      <c r="AU323" s="150" t="s">
        <v>85</v>
      </c>
      <c r="AV323" s="12" t="s">
        <v>85</v>
      </c>
      <c r="AW323" s="12" t="s">
        <v>33</v>
      </c>
      <c r="AX323" s="12" t="s">
        <v>77</v>
      </c>
      <c r="AY323" s="150" t="s">
        <v>258</v>
      </c>
    </row>
    <row r="324" spans="2:65" s="12" customFormat="1">
      <c r="B324" s="148"/>
      <c r="D324" s="149" t="s">
        <v>266</v>
      </c>
      <c r="E324" s="150" t="s">
        <v>1</v>
      </c>
      <c r="F324" s="151" t="s">
        <v>2284</v>
      </c>
      <c r="H324" s="152">
        <v>1.222</v>
      </c>
      <c r="I324" s="153"/>
      <c r="L324" s="148"/>
      <c r="M324" s="154"/>
      <c r="T324" s="155"/>
      <c r="AT324" s="150" t="s">
        <v>266</v>
      </c>
      <c r="AU324" s="150" t="s">
        <v>85</v>
      </c>
      <c r="AV324" s="12" t="s">
        <v>85</v>
      </c>
      <c r="AW324" s="12" t="s">
        <v>33</v>
      </c>
      <c r="AX324" s="12" t="s">
        <v>77</v>
      </c>
      <c r="AY324" s="150" t="s">
        <v>258</v>
      </c>
    </row>
    <row r="325" spans="2:65" s="13" customFormat="1" ht="22.5">
      <c r="B325" s="156"/>
      <c r="D325" s="149" t="s">
        <v>266</v>
      </c>
      <c r="E325" s="157" t="s">
        <v>1</v>
      </c>
      <c r="F325" s="158" t="s">
        <v>2285</v>
      </c>
      <c r="H325" s="159">
        <v>3.9780000000000002</v>
      </c>
      <c r="I325" s="160"/>
      <c r="L325" s="156"/>
      <c r="M325" s="161"/>
      <c r="T325" s="162"/>
      <c r="AT325" s="157" t="s">
        <v>266</v>
      </c>
      <c r="AU325" s="157" t="s">
        <v>85</v>
      </c>
      <c r="AV325" s="13" t="s">
        <v>88</v>
      </c>
      <c r="AW325" s="13" t="s">
        <v>33</v>
      </c>
      <c r="AX325" s="13" t="s">
        <v>8</v>
      </c>
      <c r="AY325" s="157" t="s">
        <v>258</v>
      </c>
    </row>
    <row r="326" spans="2:65" s="1" customFormat="1" ht="24.2" customHeight="1">
      <c r="B326" s="134"/>
      <c r="C326" s="135" t="s">
        <v>135</v>
      </c>
      <c r="D326" s="135" t="s">
        <v>260</v>
      </c>
      <c r="E326" s="136" t="s">
        <v>2286</v>
      </c>
      <c r="F326" s="137" t="s">
        <v>2287</v>
      </c>
      <c r="G326" s="138" t="s">
        <v>263</v>
      </c>
      <c r="H326" s="139">
        <v>3.9780000000000002</v>
      </c>
      <c r="I326" s="140"/>
      <c r="J326" s="141">
        <f>ROUND(I326*H326,0)</f>
        <v>0</v>
      </c>
      <c r="K326" s="137" t="s">
        <v>264</v>
      </c>
      <c r="L326" s="32"/>
      <c r="M326" s="142" t="s">
        <v>1</v>
      </c>
      <c r="N326" s="143" t="s">
        <v>42</v>
      </c>
      <c r="P326" s="144">
        <f>O326*H326</f>
        <v>0</v>
      </c>
      <c r="Q326" s="144">
        <v>0</v>
      </c>
      <c r="R326" s="144">
        <f>Q326*H326</f>
        <v>0</v>
      </c>
      <c r="S326" s="144">
        <v>0</v>
      </c>
      <c r="T326" s="145">
        <f>S326*H326</f>
        <v>0</v>
      </c>
      <c r="AR326" s="146" t="s">
        <v>91</v>
      </c>
      <c r="AT326" s="146" t="s">
        <v>260</v>
      </c>
      <c r="AU326" s="146" t="s">
        <v>85</v>
      </c>
      <c r="AY326" s="17" t="s">
        <v>258</v>
      </c>
      <c r="BE326" s="147">
        <f>IF(N326="základní",J326,0)</f>
        <v>0</v>
      </c>
      <c r="BF326" s="147">
        <f>IF(N326="snížená",J326,0)</f>
        <v>0</v>
      </c>
      <c r="BG326" s="147">
        <f>IF(N326="zákl. přenesená",J326,0)</f>
        <v>0</v>
      </c>
      <c r="BH326" s="147">
        <f>IF(N326="sníž. přenesená",J326,0)</f>
        <v>0</v>
      </c>
      <c r="BI326" s="147">
        <f>IF(N326="nulová",J326,0)</f>
        <v>0</v>
      </c>
      <c r="BJ326" s="17" t="s">
        <v>8</v>
      </c>
      <c r="BK326" s="147">
        <f>ROUND(I326*H326,0)</f>
        <v>0</v>
      </c>
      <c r="BL326" s="17" t="s">
        <v>91</v>
      </c>
      <c r="BM326" s="146" t="s">
        <v>2288</v>
      </c>
    </row>
    <row r="327" spans="2:65" s="12" customFormat="1">
      <c r="B327" s="148"/>
      <c r="D327" s="149" t="s">
        <v>266</v>
      </c>
      <c r="E327" s="150" t="s">
        <v>1</v>
      </c>
      <c r="F327" s="151" t="s">
        <v>2283</v>
      </c>
      <c r="H327" s="152">
        <v>2.7559999999999998</v>
      </c>
      <c r="I327" s="153"/>
      <c r="L327" s="148"/>
      <c r="M327" s="154"/>
      <c r="T327" s="155"/>
      <c r="AT327" s="150" t="s">
        <v>266</v>
      </c>
      <c r="AU327" s="150" t="s">
        <v>85</v>
      </c>
      <c r="AV327" s="12" t="s">
        <v>85</v>
      </c>
      <c r="AW327" s="12" t="s">
        <v>33</v>
      </c>
      <c r="AX327" s="12" t="s">
        <v>77</v>
      </c>
      <c r="AY327" s="150" t="s">
        <v>258</v>
      </c>
    </row>
    <row r="328" spans="2:65" s="12" customFormat="1">
      <c r="B328" s="148"/>
      <c r="D328" s="149" t="s">
        <v>266</v>
      </c>
      <c r="E328" s="150" t="s">
        <v>1</v>
      </c>
      <c r="F328" s="151" t="s">
        <v>2284</v>
      </c>
      <c r="H328" s="152">
        <v>1.222</v>
      </c>
      <c r="I328" s="153"/>
      <c r="L328" s="148"/>
      <c r="M328" s="154"/>
      <c r="T328" s="155"/>
      <c r="AT328" s="150" t="s">
        <v>266</v>
      </c>
      <c r="AU328" s="150" t="s">
        <v>85</v>
      </c>
      <c r="AV328" s="12" t="s">
        <v>85</v>
      </c>
      <c r="AW328" s="12" t="s">
        <v>33</v>
      </c>
      <c r="AX328" s="12" t="s">
        <v>77</v>
      </c>
      <c r="AY328" s="150" t="s">
        <v>258</v>
      </c>
    </row>
    <row r="329" spans="2:65" s="13" customFormat="1" ht="22.5">
      <c r="B329" s="156"/>
      <c r="D329" s="149" t="s">
        <v>266</v>
      </c>
      <c r="E329" s="157" t="s">
        <v>1</v>
      </c>
      <c r="F329" s="158" t="s">
        <v>2285</v>
      </c>
      <c r="H329" s="159">
        <v>3.9780000000000002</v>
      </c>
      <c r="I329" s="160"/>
      <c r="L329" s="156"/>
      <c r="M329" s="161"/>
      <c r="T329" s="162"/>
      <c r="AT329" s="157" t="s">
        <v>266</v>
      </c>
      <c r="AU329" s="157" t="s">
        <v>85</v>
      </c>
      <c r="AV329" s="13" t="s">
        <v>88</v>
      </c>
      <c r="AW329" s="13" t="s">
        <v>33</v>
      </c>
      <c r="AX329" s="13" t="s">
        <v>8</v>
      </c>
      <c r="AY329" s="157" t="s">
        <v>258</v>
      </c>
    </row>
    <row r="330" spans="2:65" s="1" customFormat="1" ht="24.2" customHeight="1">
      <c r="B330" s="134"/>
      <c r="C330" s="135" t="s">
        <v>546</v>
      </c>
      <c r="D330" s="135" t="s">
        <v>260</v>
      </c>
      <c r="E330" s="136" t="s">
        <v>2289</v>
      </c>
      <c r="F330" s="137" t="s">
        <v>2290</v>
      </c>
      <c r="G330" s="138" t="s">
        <v>420</v>
      </c>
      <c r="H330" s="139">
        <v>10.199999999999999</v>
      </c>
      <c r="I330" s="140"/>
      <c r="J330" s="141">
        <f>ROUND(I330*H330,0)</f>
        <v>0</v>
      </c>
      <c r="K330" s="137" t="s">
        <v>264</v>
      </c>
      <c r="L330" s="32"/>
      <c r="M330" s="142" t="s">
        <v>1</v>
      </c>
      <c r="N330" s="143" t="s">
        <v>42</v>
      </c>
      <c r="P330" s="144">
        <f>O330*H330</f>
        <v>0</v>
      </c>
      <c r="Q330" s="144">
        <v>0</v>
      </c>
      <c r="R330" s="144">
        <f>Q330*H330</f>
        <v>0</v>
      </c>
      <c r="S330" s="144">
        <v>0</v>
      </c>
      <c r="T330" s="145">
        <f>S330*H330</f>
        <v>0</v>
      </c>
      <c r="AR330" s="146" t="s">
        <v>91</v>
      </c>
      <c r="AT330" s="146" t="s">
        <v>260</v>
      </c>
      <c r="AU330" s="146" t="s">
        <v>85</v>
      </c>
      <c r="AY330" s="17" t="s">
        <v>258</v>
      </c>
      <c r="BE330" s="147">
        <f>IF(N330="základní",J330,0)</f>
        <v>0</v>
      </c>
      <c r="BF330" s="147">
        <f>IF(N330="snížená",J330,0)</f>
        <v>0</v>
      </c>
      <c r="BG330" s="147">
        <f>IF(N330="zákl. přenesená",J330,0)</f>
        <v>0</v>
      </c>
      <c r="BH330" s="147">
        <f>IF(N330="sníž. přenesená",J330,0)</f>
        <v>0</v>
      </c>
      <c r="BI330" s="147">
        <f>IF(N330="nulová",J330,0)</f>
        <v>0</v>
      </c>
      <c r="BJ330" s="17" t="s">
        <v>8</v>
      </c>
      <c r="BK330" s="147">
        <f>ROUND(I330*H330,0)</f>
        <v>0</v>
      </c>
      <c r="BL330" s="17" t="s">
        <v>91</v>
      </c>
      <c r="BM330" s="146" t="s">
        <v>2291</v>
      </c>
    </row>
    <row r="331" spans="2:65" s="12" customFormat="1">
      <c r="B331" s="148"/>
      <c r="D331" s="149" t="s">
        <v>266</v>
      </c>
      <c r="E331" s="150" t="s">
        <v>1</v>
      </c>
      <c r="F331" s="151" t="s">
        <v>2292</v>
      </c>
      <c r="H331" s="152">
        <v>7.5</v>
      </c>
      <c r="I331" s="153"/>
      <c r="L331" s="148"/>
      <c r="M331" s="154"/>
      <c r="T331" s="155"/>
      <c r="AT331" s="150" t="s">
        <v>266</v>
      </c>
      <c r="AU331" s="150" t="s">
        <v>85</v>
      </c>
      <c r="AV331" s="12" t="s">
        <v>85</v>
      </c>
      <c r="AW331" s="12" t="s">
        <v>33</v>
      </c>
      <c r="AX331" s="12" t="s">
        <v>77</v>
      </c>
      <c r="AY331" s="150" t="s">
        <v>258</v>
      </c>
    </row>
    <row r="332" spans="2:65" s="12" customFormat="1">
      <c r="B332" s="148"/>
      <c r="D332" s="149" t="s">
        <v>266</v>
      </c>
      <c r="E332" s="150" t="s">
        <v>1</v>
      </c>
      <c r="F332" s="151" t="s">
        <v>2293</v>
      </c>
      <c r="H332" s="152">
        <v>2.7</v>
      </c>
      <c r="I332" s="153"/>
      <c r="L332" s="148"/>
      <c r="M332" s="154"/>
      <c r="T332" s="155"/>
      <c r="AT332" s="150" t="s">
        <v>266</v>
      </c>
      <c r="AU332" s="150" t="s">
        <v>85</v>
      </c>
      <c r="AV332" s="12" t="s">
        <v>85</v>
      </c>
      <c r="AW332" s="12" t="s">
        <v>33</v>
      </c>
      <c r="AX332" s="12" t="s">
        <v>77</v>
      </c>
      <c r="AY332" s="150" t="s">
        <v>258</v>
      </c>
    </row>
    <row r="333" spans="2:65" s="13" customFormat="1">
      <c r="B333" s="156"/>
      <c r="D333" s="149" t="s">
        <v>266</v>
      </c>
      <c r="E333" s="157" t="s">
        <v>1</v>
      </c>
      <c r="F333" s="158" t="s">
        <v>272</v>
      </c>
      <c r="H333" s="159">
        <v>10.199999999999999</v>
      </c>
      <c r="I333" s="160"/>
      <c r="L333" s="156"/>
      <c r="M333" s="161"/>
      <c r="T333" s="162"/>
      <c r="AT333" s="157" t="s">
        <v>266</v>
      </c>
      <c r="AU333" s="157" t="s">
        <v>85</v>
      </c>
      <c r="AV333" s="13" t="s">
        <v>88</v>
      </c>
      <c r="AW333" s="13" t="s">
        <v>33</v>
      </c>
      <c r="AX333" s="13" t="s">
        <v>8</v>
      </c>
      <c r="AY333" s="157" t="s">
        <v>258</v>
      </c>
    </row>
    <row r="334" spans="2:65" s="1" customFormat="1" ht="16.5" customHeight="1">
      <c r="B334" s="134"/>
      <c r="C334" s="135" t="s">
        <v>555</v>
      </c>
      <c r="D334" s="135" t="s">
        <v>260</v>
      </c>
      <c r="E334" s="136" t="s">
        <v>2294</v>
      </c>
      <c r="F334" s="137" t="s">
        <v>2295</v>
      </c>
      <c r="G334" s="138" t="s">
        <v>343</v>
      </c>
      <c r="H334" s="139">
        <v>6.24</v>
      </c>
      <c r="I334" s="140"/>
      <c r="J334" s="141">
        <f>ROUND(I334*H334,0)</f>
        <v>0</v>
      </c>
      <c r="K334" s="137" t="s">
        <v>1</v>
      </c>
      <c r="L334" s="32"/>
      <c r="M334" s="142" t="s">
        <v>1</v>
      </c>
      <c r="N334" s="143" t="s">
        <v>42</v>
      </c>
      <c r="P334" s="144">
        <f>O334*H334</f>
        <v>0</v>
      </c>
      <c r="Q334" s="144">
        <v>1.6057999999999999E-2</v>
      </c>
      <c r="R334" s="144">
        <f>Q334*H334</f>
        <v>0.10020192</v>
      </c>
      <c r="S334" s="144">
        <v>0</v>
      </c>
      <c r="T334" s="145">
        <f>S334*H334</f>
        <v>0</v>
      </c>
      <c r="AR334" s="146" t="s">
        <v>91</v>
      </c>
      <c r="AT334" s="146" t="s">
        <v>260</v>
      </c>
      <c r="AU334" s="146" t="s">
        <v>85</v>
      </c>
      <c r="AY334" s="17" t="s">
        <v>258</v>
      </c>
      <c r="BE334" s="147">
        <f>IF(N334="základní",J334,0)</f>
        <v>0</v>
      </c>
      <c r="BF334" s="147">
        <f>IF(N334="snížená",J334,0)</f>
        <v>0</v>
      </c>
      <c r="BG334" s="147">
        <f>IF(N334="zákl. přenesená",J334,0)</f>
        <v>0</v>
      </c>
      <c r="BH334" s="147">
        <f>IF(N334="sníž. přenesená",J334,0)</f>
        <v>0</v>
      </c>
      <c r="BI334" s="147">
        <f>IF(N334="nulová",J334,0)</f>
        <v>0</v>
      </c>
      <c r="BJ334" s="17" t="s">
        <v>8</v>
      </c>
      <c r="BK334" s="147">
        <f>ROUND(I334*H334,0)</f>
        <v>0</v>
      </c>
      <c r="BL334" s="17" t="s">
        <v>91</v>
      </c>
      <c r="BM334" s="146" t="s">
        <v>2296</v>
      </c>
    </row>
    <row r="335" spans="2:65" s="12" customFormat="1">
      <c r="B335" s="148"/>
      <c r="D335" s="149" t="s">
        <v>266</v>
      </c>
      <c r="E335" s="150" t="s">
        <v>1</v>
      </c>
      <c r="F335" s="151" t="s">
        <v>2297</v>
      </c>
      <c r="H335" s="152">
        <v>6.24</v>
      </c>
      <c r="I335" s="153"/>
      <c r="L335" s="148"/>
      <c r="M335" s="154"/>
      <c r="T335" s="155"/>
      <c r="AT335" s="150" t="s">
        <v>266</v>
      </c>
      <c r="AU335" s="150" t="s">
        <v>85</v>
      </c>
      <c r="AV335" s="12" t="s">
        <v>85</v>
      </c>
      <c r="AW335" s="12" t="s">
        <v>33</v>
      </c>
      <c r="AX335" s="12" t="s">
        <v>8</v>
      </c>
      <c r="AY335" s="150" t="s">
        <v>258</v>
      </c>
    </row>
    <row r="336" spans="2:65" s="1" customFormat="1" ht="21.75" customHeight="1">
      <c r="B336" s="134"/>
      <c r="C336" s="170" t="s">
        <v>559</v>
      </c>
      <c r="D336" s="170" t="s">
        <v>425</v>
      </c>
      <c r="E336" s="171" t="s">
        <v>2298</v>
      </c>
      <c r="F336" s="172" t="s">
        <v>2299</v>
      </c>
      <c r="G336" s="173" t="s">
        <v>343</v>
      </c>
      <c r="H336" s="174">
        <v>6.8639999999999999</v>
      </c>
      <c r="I336" s="175"/>
      <c r="J336" s="176">
        <f>ROUND(I336*H336,0)</f>
        <v>0</v>
      </c>
      <c r="K336" s="172" t="s">
        <v>264</v>
      </c>
      <c r="L336" s="177"/>
      <c r="M336" s="178" t="s">
        <v>1</v>
      </c>
      <c r="N336" s="179" t="s">
        <v>42</v>
      </c>
      <c r="P336" s="144">
        <f>O336*H336</f>
        <v>0</v>
      </c>
      <c r="Q336" s="144">
        <v>0.13500000000000001</v>
      </c>
      <c r="R336" s="144">
        <f>Q336*H336</f>
        <v>0.92664000000000002</v>
      </c>
      <c r="S336" s="144">
        <v>0</v>
      </c>
      <c r="T336" s="145">
        <f>S336*H336</f>
        <v>0</v>
      </c>
      <c r="AR336" s="146" t="s">
        <v>103</v>
      </c>
      <c r="AT336" s="146" t="s">
        <v>425</v>
      </c>
      <c r="AU336" s="146" t="s">
        <v>85</v>
      </c>
      <c r="AY336" s="17" t="s">
        <v>258</v>
      </c>
      <c r="BE336" s="147">
        <f>IF(N336="základní",J336,0)</f>
        <v>0</v>
      </c>
      <c r="BF336" s="147">
        <f>IF(N336="snížená",J336,0)</f>
        <v>0</v>
      </c>
      <c r="BG336" s="147">
        <f>IF(N336="zákl. přenesená",J336,0)</f>
        <v>0</v>
      </c>
      <c r="BH336" s="147">
        <f>IF(N336="sníž. přenesená",J336,0)</f>
        <v>0</v>
      </c>
      <c r="BI336" s="147">
        <f>IF(N336="nulová",J336,0)</f>
        <v>0</v>
      </c>
      <c r="BJ336" s="17" t="s">
        <v>8</v>
      </c>
      <c r="BK336" s="147">
        <f>ROUND(I336*H336,0)</f>
        <v>0</v>
      </c>
      <c r="BL336" s="17" t="s">
        <v>91</v>
      </c>
      <c r="BM336" s="146" t="s">
        <v>2300</v>
      </c>
    </row>
    <row r="337" spans="2:65" s="12" customFormat="1">
      <c r="B337" s="148"/>
      <c r="D337" s="149" t="s">
        <v>266</v>
      </c>
      <c r="E337" s="150" t="s">
        <v>1</v>
      </c>
      <c r="F337" s="151" t="s">
        <v>2301</v>
      </c>
      <c r="H337" s="152">
        <v>6.8639999999999999</v>
      </c>
      <c r="I337" s="153"/>
      <c r="L337" s="148"/>
      <c r="M337" s="154"/>
      <c r="T337" s="155"/>
      <c r="AT337" s="150" t="s">
        <v>266</v>
      </c>
      <c r="AU337" s="150" t="s">
        <v>85</v>
      </c>
      <c r="AV337" s="12" t="s">
        <v>85</v>
      </c>
      <c r="AW337" s="12" t="s">
        <v>33</v>
      </c>
      <c r="AX337" s="12" t="s">
        <v>8</v>
      </c>
      <c r="AY337" s="150" t="s">
        <v>258</v>
      </c>
    </row>
    <row r="338" spans="2:65" s="11" customFormat="1" ht="22.9" customHeight="1">
      <c r="B338" s="122"/>
      <c r="D338" s="123" t="s">
        <v>76</v>
      </c>
      <c r="E338" s="132" t="s">
        <v>91</v>
      </c>
      <c r="F338" s="132" t="s">
        <v>411</v>
      </c>
      <c r="I338" s="125"/>
      <c r="J338" s="133">
        <f>BK338</f>
        <v>0</v>
      </c>
      <c r="L338" s="122"/>
      <c r="M338" s="127"/>
      <c r="P338" s="128">
        <f>SUM(P339:P345)</f>
        <v>0</v>
      </c>
      <c r="R338" s="128">
        <f>SUM(R339:R345)</f>
        <v>0.68252022000000001</v>
      </c>
      <c r="T338" s="129">
        <f>SUM(T339:T345)</f>
        <v>0</v>
      </c>
      <c r="AR338" s="123" t="s">
        <v>8</v>
      </c>
      <c r="AT338" s="130" t="s">
        <v>76</v>
      </c>
      <c r="AU338" s="130" t="s">
        <v>8</v>
      </c>
      <c r="AY338" s="123" t="s">
        <v>258</v>
      </c>
      <c r="BK338" s="131">
        <f>SUM(BK339:BK345)</f>
        <v>0</v>
      </c>
    </row>
    <row r="339" spans="2:65" s="1" customFormat="1" ht="24.2" customHeight="1">
      <c r="B339" s="134"/>
      <c r="C339" s="135" t="s">
        <v>563</v>
      </c>
      <c r="D339" s="135" t="s">
        <v>260</v>
      </c>
      <c r="E339" s="136" t="s">
        <v>2302</v>
      </c>
      <c r="F339" s="137" t="s">
        <v>2303</v>
      </c>
      <c r="G339" s="138" t="s">
        <v>420</v>
      </c>
      <c r="H339" s="139">
        <v>6</v>
      </c>
      <c r="I339" s="140"/>
      <c r="J339" s="141">
        <f>ROUND(I339*H339,0)</f>
        <v>0</v>
      </c>
      <c r="K339" s="137" t="s">
        <v>264</v>
      </c>
      <c r="L339" s="32"/>
      <c r="M339" s="142" t="s">
        <v>1</v>
      </c>
      <c r="N339" s="143" t="s">
        <v>42</v>
      </c>
      <c r="P339" s="144">
        <f>O339*H339</f>
        <v>0</v>
      </c>
      <c r="Q339" s="144">
        <v>0.11046105000000001</v>
      </c>
      <c r="R339" s="144">
        <f>Q339*H339</f>
        <v>0.66276630000000003</v>
      </c>
      <c r="S339" s="144">
        <v>0</v>
      </c>
      <c r="T339" s="145">
        <f>S339*H339</f>
        <v>0</v>
      </c>
      <c r="AR339" s="146" t="s">
        <v>91</v>
      </c>
      <c r="AT339" s="146" t="s">
        <v>260</v>
      </c>
      <c r="AU339" s="146" t="s">
        <v>85</v>
      </c>
      <c r="AY339" s="17" t="s">
        <v>258</v>
      </c>
      <c r="BE339" s="147">
        <f>IF(N339="základní",J339,0)</f>
        <v>0</v>
      </c>
      <c r="BF339" s="147">
        <f>IF(N339="snížená",J339,0)</f>
        <v>0</v>
      </c>
      <c r="BG339" s="147">
        <f>IF(N339="zákl. přenesená",J339,0)</f>
        <v>0</v>
      </c>
      <c r="BH339" s="147">
        <f>IF(N339="sníž. přenesená",J339,0)</f>
        <v>0</v>
      </c>
      <c r="BI339" s="147">
        <f>IF(N339="nulová",J339,0)</f>
        <v>0</v>
      </c>
      <c r="BJ339" s="17" t="s">
        <v>8</v>
      </c>
      <c r="BK339" s="147">
        <f>ROUND(I339*H339,0)</f>
        <v>0</v>
      </c>
      <c r="BL339" s="17" t="s">
        <v>91</v>
      </c>
      <c r="BM339" s="146" t="s">
        <v>2304</v>
      </c>
    </row>
    <row r="340" spans="2:65" s="12" customFormat="1">
      <c r="B340" s="148"/>
      <c r="D340" s="149" t="s">
        <v>266</v>
      </c>
      <c r="E340" s="150" t="s">
        <v>1</v>
      </c>
      <c r="F340" s="151" t="s">
        <v>2305</v>
      </c>
      <c r="H340" s="152">
        <v>6</v>
      </c>
      <c r="I340" s="153"/>
      <c r="L340" s="148"/>
      <c r="M340" s="154"/>
      <c r="T340" s="155"/>
      <c r="AT340" s="150" t="s">
        <v>266</v>
      </c>
      <c r="AU340" s="150" t="s">
        <v>85</v>
      </c>
      <c r="AV340" s="12" t="s">
        <v>85</v>
      </c>
      <c r="AW340" s="12" t="s">
        <v>33</v>
      </c>
      <c r="AX340" s="12" t="s">
        <v>77</v>
      </c>
      <c r="AY340" s="150" t="s">
        <v>258</v>
      </c>
    </row>
    <row r="341" spans="2:65" s="13" customFormat="1">
      <c r="B341" s="156"/>
      <c r="D341" s="149" t="s">
        <v>266</v>
      </c>
      <c r="E341" s="157" t="s">
        <v>1</v>
      </c>
      <c r="F341" s="158" t="s">
        <v>2306</v>
      </c>
      <c r="H341" s="159">
        <v>6</v>
      </c>
      <c r="I341" s="160"/>
      <c r="L341" s="156"/>
      <c r="M341" s="161"/>
      <c r="T341" s="162"/>
      <c r="AT341" s="157" t="s">
        <v>266</v>
      </c>
      <c r="AU341" s="157" t="s">
        <v>85</v>
      </c>
      <c r="AV341" s="13" t="s">
        <v>88</v>
      </c>
      <c r="AW341" s="13" t="s">
        <v>33</v>
      </c>
      <c r="AX341" s="13" t="s">
        <v>8</v>
      </c>
      <c r="AY341" s="157" t="s">
        <v>258</v>
      </c>
    </row>
    <row r="342" spans="2:65" s="1" customFormat="1" ht="16.5" customHeight="1">
      <c r="B342" s="134"/>
      <c r="C342" s="135" t="s">
        <v>565</v>
      </c>
      <c r="D342" s="135" t="s">
        <v>260</v>
      </c>
      <c r="E342" s="136" t="s">
        <v>2307</v>
      </c>
      <c r="F342" s="137" t="s">
        <v>2308</v>
      </c>
      <c r="G342" s="138" t="s">
        <v>343</v>
      </c>
      <c r="H342" s="139">
        <v>3</v>
      </c>
      <c r="I342" s="140"/>
      <c r="J342" s="141">
        <f>ROUND(I342*H342,0)</f>
        <v>0</v>
      </c>
      <c r="K342" s="137" t="s">
        <v>264</v>
      </c>
      <c r="L342" s="32"/>
      <c r="M342" s="142" t="s">
        <v>1</v>
      </c>
      <c r="N342" s="143" t="s">
        <v>42</v>
      </c>
      <c r="P342" s="144">
        <f>O342*H342</f>
        <v>0</v>
      </c>
      <c r="Q342" s="144">
        <v>6.5846400000000001E-3</v>
      </c>
      <c r="R342" s="144">
        <f>Q342*H342</f>
        <v>1.9753920000000001E-2</v>
      </c>
      <c r="S342" s="144">
        <v>0</v>
      </c>
      <c r="T342" s="145">
        <f>S342*H342</f>
        <v>0</v>
      </c>
      <c r="AR342" s="146" t="s">
        <v>91</v>
      </c>
      <c r="AT342" s="146" t="s">
        <v>260</v>
      </c>
      <c r="AU342" s="146" t="s">
        <v>85</v>
      </c>
      <c r="AY342" s="17" t="s">
        <v>258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7" t="s">
        <v>8</v>
      </c>
      <c r="BK342" s="147">
        <f>ROUND(I342*H342,0)</f>
        <v>0</v>
      </c>
      <c r="BL342" s="17" t="s">
        <v>91</v>
      </c>
      <c r="BM342" s="146" t="s">
        <v>2309</v>
      </c>
    </row>
    <row r="343" spans="2:65" s="12" customFormat="1">
      <c r="B343" s="148"/>
      <c r="D343" s="149" t="s">
        <v>266</v>
      </c>
      <c r="E343" s="150" t="s">
        <v>1</v>
      </c>
      <c r="F343" s="151" t="s">
        <v>2310</v>
      </c>
      <c r="H343" s="152">
        <v>3</v>
      </c>
      <c r="I343" s="153"/>
      <c r="L343" s="148"/>
      <c r="M343" s="154"/>
      <c r="T343" s="155"/>
      <c r="AT343" s="150" t="s">
        <v>266</v>
      </c>
      <c r="AU343" s="150" t="s">
        <v>85</v>
      </c>
      <c r="AV343" s="12" t="s">
        <v>85</v>
      </c>
      <c r="AW343" s="12" t="s">
        <v>33</v>
      </c>
      <c r="AX343" s="12" t="s">
        <v>77</v>
      </c>
      <c r="AY343" s="150" t="s">
        <v>258</v>
      </c>
    </row>
    <row r="344" spans="2:65" s="13" customFormat="1">
      <c r="B344" s="156"/>
      <c r="D344" s="149" t="s">
        <v>266</v>
      </c>
      <c r="E344" s="157" t="s">
        <v>1</v>
      </c>
      <c r="F344" s="158" t="s">
        <v>2306</v>
      </c>
      <c r="H344" s="159">
        <v>3</v>
      </c>
      <c r="I344" s="160"/>
      <c r="L344" s="156"/>
      <c r="M344" s="161"/>
      <c r="T344" s="162"/>
      <c r="AT344" s="157" t="s">
        <v>266</v>
      </c>
      <c r="AU344" s="157" t="s">
        <v>85</v>
      </c>
      <c r="AV344" s="13" t="s">
        <v>88</v>
      </c>
      <c r="AW344" s="13" t="s">
        <v>33</v>
      </c>
      <c r="AX344" s="13" t="s">
        <v>8</v>
      </c>
      <c r="AY344" s="157" t="s">
        <v>258</v>
      </c>
    </row>
    <row r="345" spans="2:65" s="1" customFormat="1" ht="16.5" customHeight="1">
      <c r="B345" s="134"/>
      <c r="C345" s="135" t="s">
        <v>571</v>
      </c>
      <c r="D345" s="135" t="s">
        <v>260</v>
      </c>
      <c r="E345" s="136" t="s">
        <v>2311</v>
      </c>
      <c r="F345" s="137" t="s">
        <v>2312</v>
      </c>
      <c r="G345" s="138" t="s">
        <v>343</v>
      </c>
      <c r="H345" s="139">
        <v>3</v>
      </c>
      <c r="I345" s="140"/>
      <c r="J345" s="141">
        <f>ROUND(I345*H345,0)</f>
        <v>0</v>
      </c>
      <c r="K345" s="137" t="s">
        <v>264</v>
      </c>
      <c r="L345" s="32"/>
      <c r="M345" s="142" t="s">
        <v>1</v>
      </c>
      <c r="N345" s="143" t="s">
        <v>42</v>
      </c>
      <c r="P345" s="144">
        <f>O345*H345</f>
        <v>0</v>
      </c>
      <c r="Q345" s="144">
        <v>0</v>
      </c>
      <c r="R345" s="144">
        <f>Q345*H345</f>
        <v>0</v>
      </c>
      <c r="S345" s="144">
        <v>0</v>
      </c>
      <c r="T345" s="145">
        <f>S345*H345</f>
        <v>0</v>
      </c>
      <c r="AR345" s="146" t="s">
        <v>91</v>
      </c>
      <c r="AT345" s="146" t="s">
        <v>260</v>
      </c>
      <c r="AU345" s="146" t="s">
        <v>85</v>
      </c>
      <c r="AY345" s="17" t="s">
        <v>258</v>
      </c>
      <c r="BE345" s="147">
        <f>IF(N345="základní",J345,0)</f>
        <v>0</v>
      </c>
      <c r="BF345" s="147">
        <f>IF(N345="snížená",J345,0)</f>
        <v>0</v>
      </c>
      <c r="BG345" s="147">
        <f>IF(N345="zákl. přenesená",J345,0)</f>
        <v>0</v>
      </c>
      <c r="BH345" s="147">
        <f>IF(N345="sníž. přenesená",J345,0)</f>
        <v>0</v>
      </c>
      <c r="BI345" s="147">
        <f>IF(N345="nulová",J345,0)</f>
        <v>0</v>
      </c>
      <c r="BJ345" s="17" t="s">
        <v>8</v>
      </c>
      <c r="BK345" s="147">
        <f>ROUND(I345*H345,0)</f>
        <v>0</v>
      </c>
      <c r="BL345" s="17" t="s">
        <v>91</v>
      </c>
      <c r="BM345" s="146" t="s">
        <v>2313</v>
      </c>
    </row>
    <row r="346" spans="2:65" s="11" customFormat="1" ht="22.9" customHeight="1">
      <c r="B346" s="122"/>
      <c r="D346" s="123" t="s">
        <v>76</v>
      </c>
      <c r="E346" s="132" t="s">
        <v>94</v>
      </c>
      <c r="F346" s="132" t="s">
        <v>2314</v>
      </c>
      <c r="I346" s="125"/>
      <c r="J346" s="133">
        <f>BK346</f>
        <v>0</v>
      </c>
      <c r="L346" s="122"/>
      <c r="M346" s="127"/>
      <c r="P346" s="128">
        <f>SUM(P347:P394)</f>
        <v>0</v>
      </c>
      <c r="R346" s="128">
        <f>SUM(R347:R394)</f>
        <v>114.28071800000001</v>
      </c>
      <c r="T346" s="129">
        <f>SUM(T347:T394)</f>
        <v>0</v>
      </c>
      <c r="AR346" s="123" t="s">
        <v>8</v>
      </c>
      <c r="AT346" s="130" t="s">
        <v>76</v>
      </c>
      <c r="AU346" s="130" t="s">
        <v>8</v>
      </c>
      <c r="AY346" s="123" t="s">
        <v>258</v>
      </c>
      <c r="BK346" s="131">
        <f>SUM(BK347:BK394)</f>
        <v>0</v>
      </c>
    </row>
    <row r="347" spans="2:65" s="1" customFormat="1" ht="24.2" customHeight="1">
      <c r="B347" s="134"/>
      <c r="C347" s="135" t="s">
        <v>575</v>
      </c>
      <c r="D347" s="135" t="s">
        <v>260</v>
      </c>
      <c r="E347" s="136" t="s">
        <v>2315</v>
      </c>
      <c r="F347" s="137" t="s">
        <v>2316</v>
      </c>
      <c r="G347" s="138" t="s">
        <v>343</v>
      </c>
      <c r="H347" s="139">
        <v>350</v>
      </c>
      <c r="I347" s="140"/>
      <c r="J347" s="141">
        <f>ROUND(I347*H347,0)</f>
        <v>0</v>
      </c>
      <c r="K347" s="137" t="s">
        <v>264</v>
      </c>
      <c r="L347" s="32"/>
      <c r="M347" s="142" t="s">
        <v>1</v>
      </c>
      <c r="N347" s="143" t="s">
        <v>42</v>
      </c>
      <c r="P347" s="144">
        <f>O347*H347</f>
        <v>0</v>
      </c>
      <c r="Q347" s="144">
        <v>0</v>
      </c>
      <c r="R347" s="144">
        <f>Q347*H347</f>
        <v>0</v>
      </c>
      <c r="S347" s="144">
        <v>0</v>
      </c>
      <c r="T347" s="145">
        <f>S347*H347</f>
        <v>0</v>
      </c>
      <c r="AR347" s="146" t="s">
        <v>91</v>
      </c>
      <c r="AT347" s="146" t="s">
        <v>260</v>
      </c>
      <c r="AU347" s="146" t="s">
        <v>85</v>
      </c>
      <c r="AY347" s="17" t="s">
        <v>258</v>
      </c>
      <c r="BE347" s="147">
        <f>IF(N347="základní",J347,0)</f>
        <v>0</v>
      </c>
      <c r="BF347" s="147">
        <f>IF(N347="snížená",J347,0)</f>
        <v>0</v>
      </c>
      <c r="BG347" s="147">
        <f>IF(N347="zákl. přenesená",J347,0)</f>
        <v>0</v>
      </c>
      <c r="BH347" s="147">
        <f>IF(N347="sníž. přenesená",J347,0)</f>
        <v>0</v>
      </c>
      <c r="BI347" s="147">
        <f>IF(N347="nulová",J347,0)</f>
        <v>0</v>
      </c>
      <c r="BJ347" s="17" t="s">
        <v>8</v>
      </c>
      <c r="BK347" s="147">
        <f>ROUND(I347*H347,0)</f>
        <v>0</v>
      </c>
      <c r="BL347" s="17" t="s">
        <v>91</v>
      </c>
      <c r="BM347" s="146" t="s">
        <v>2317</v>
      </c>
    </row>
    <row r="348" spans="2:65" s="12" customFormat="1">
      <c r="B348" s="148"/>
      <c r="D348" s="149" t="s">
        <v>266</v>
      </c>
      <c r="E348" s="150" t="s">
        <v>1</v>
      </c>
      <c r="F348" s="151" t="s">
        <v>2009</v>
      </c>
      <c r="H348" s="152">
        <v>175</v>
      </c>
      <c r="I348" s="153"/>
      <c r="L348" s="148"/>
      <c r="M348" s="154"/>
      <c r="T348" s="155"/>
      <c r="AT348" s="150" t="s">
        <v>266</v>
      </c>
      <c r="AU348" s="150" t="s">
        <v>85</v>
      </c>
      <c r="AV348" s="12" t="s">
        <v>85</v>
      </c>
      <c r="AW348" s="12" t="s">
        <v>33</v>
      </c>
      <c r="AX348" s="12" t="s">
        <v>77</v>
      </c>
      <c r="AY348" s="150" t="s">
        <v>258</v>
      </c>
    </row>
    <row r="349" spans="2:65" s="12" customFormat="1">
      <c r="B349" s="148"/>
      <c r="D349" s="149" t="s">
        <v>266</v>
      </c>
      <c r="E349" s="150" t="s">
        <v>1</v>
      </c>
      <c r="F349" s="151" t="s">
        <v>2013</v>
      </c>
      <c r="H349" s="152">
        <v>175</v>
      </c>
      <c r="I349" s="153"/>
      <c r="L349" s="148"/>
      <c r="M349" s="154"/>
      <c r="T349" s="155"/>
      <c r="AT349" s="150" t="s">
        <v>266</v>
      </c>
      <c r="AU349" s="150" t="s">
        <v>85</v>
      </c>
      <c r="AV349" s="12" t="s">
        <v>85</v>
      </c>
      <c r="AW349" s="12" t="s">
        <v>33</v>
      </c>
      <c r="AX349" s="12" t="s">
        <v>77</v>
      </c>
      <c r="AY349" s="150" t="s">
        <v>258</v>
      </c>
    </row>
    <row r="350" spans="2:65" s="13" customFormat="1">
      <c r="B350" s="156"/>
      <c r="D350" s="149" t="s">
        <v>266</v>
      </c>
      <c r="E350" s="157" t="s">
        <v>1</v>
      </c>
      <c r="F350" s="158" t="s">
        <v>272</v>
      </c>
      <c r="H350" s="159">
        <v>350</v>
      </c>
      <c r="I350" s="160"/>
      <c r="L350" s="156"/>
      <c r="M350" s="161"/>
      <c r="T350" s="162"/>
      <c r="AT350" s="157" t="s">
        <v>266</v>
      </c>
      <c r="AU350" s="157" t="s">
        <v>85</v>
      </c>
      <c r="AV350" s="13" t="s">
        <v>88</v>
      </c>
      <c r="AW350" s="13" t="s">
        <v>33</v>
      </c>
      <c r="AX350" s="13" t="s">
        <v>8</v>
      </c>
      <c r="AY350" s="157" t="s">
        <v>258</v>
      </c>
    </row>
    <row r="351" spans="2:65" s="1" customFormat="1" ht="24.2" customHeight="1">
      <c r="B351" s="134"/>
      <c r="C351" s="135" t="s">
        <v>579</v>
      </c>
      <c r="D351" s="135" t="s">
        <v>260</v>
      </c>
      <c r="E351" s="136" t="s">
        <v>2318</v>
      </c>
      <c r="F351" s="137" t="s">
        <v>2319</v>
      </c>
      <c r="G351" s="138" t="s">
        <v>343</v>
      </c>
      <c r="H351" s="139">
        <v>171</v>
      </c>
      <c r="I351" s="140"/>
      <c r="J351" s="141">
        <f>ROUND(I351*H351,0)</f>
        <v>0</v>
      </c>
      <c r="K351" s="137" t="s">
        <v>264</v>
      </c>
      <c r="L351" s="32"/>
      <c r="M351" s="142" t="s">
        <v>1</v>
      </c>
      <c r="N351" s="143" t="s">
        <v>42</v>
      </c>
      <c r="P351" s="144">
        <f>O351*H351</f>
        <v>0</v>
      </c>
      <c r="Q351" s="144">
        <v>0</v>
      </c>
      <c r="R351" s="144">
        <f>Q351*H351</f>
        <v>0</v>
      </c>
      <c r="S351" s="144">
        <v>0</v>
      </c>
      <c r="T351" s="145">
        <f>S351*H351</f>
        <v>0</v>
      </c>
      <c r="AR351" s="146" t="s">
        <v>91</v>
      </c>
      <c r="AT351" s="146" t="s">
        <v>260</v>
      </c>
      <c r="AU351" s="146" t="s">
        <v>85</v>
      </c>
      <c r="AY351" s="17" t="s">
        <v>258</v>
      </c>
      <c r="BE351" s="147">
        <f>IF(N351="základní",J351,0)</f>
        <v>0</v>
      </c>
      <c r="BF351" s="147">
        <f>IF(N351="snížená",J351,0)</f>
        <v>0</v>
      </c>
      <c r="BG351" s="147">
        <f>IF(N351="zákl. přenesená",J351,0)</f>
        <v>0</v>
      </c>
      <c r="BH351" s="147">
        <f>IF(N351="sníž. přenesená",J351,0)</f>
        <v>0</v>
      </c>
      <c r="BI351" s="147">
        <f>IF(N351="nulová",J351,0)</f>
        <v>0</v>
      </c>
      <c r="BJ351" s="17" t="s">
        <v>8</v>
      </c>
      <c r="BK351" s="147">
        <f>ROUND(I351*H351,0)</f>
        <v>0</v>
      </c>
      <c r="BL351" s="17" t="s">
        <v>91</v>
      </c>
      <c r="BM351" s="146" t="s">
        <v>2320</v>
      </c>
    </row>
    <row r="352" spans="2:65" s="12" customFormat="1">
      <c r="B352" s="148"/>
      <c r="D352" s="149" t="s">
        <v>266</v>
      </c>
      <c r="E352" s="150" t="s">
        <v>1</v>
      </c>
      <c r="F352" s="151" t="s">
        <v>2010</v>
      </c>
      <c r="H352" s="152">
        <v>95.5</v>
      </c>
      <c r="I352" s="153"/>
      <c r="L352" s="148"/>
      <c r="M352" s="154"/>
      <c r="T352" s="155"/>
      <c r="AT352" s="150" t="s">
        <v>266</v>
      </c>
      <c r="AU352" s="150" t="s">
        <v>85</v>
      </c>
      <c r="AV352" s="12" t="s">
        <v>85</v>
      </c>
      <c r="AW352" s="12" t="s">
        <v>33</v>
      </c>
      <c r="AX352" s="12" t="s">
        <v>77</v>
      </c>
      <c r="AY352" s="150" t="s">
        <v>258</v>
      </c>
    </row>
    <row r="353" spans="2:65" s="12" customFormat="1">
      <c r="B353" s="148"/>
      <c r="D353" s="149" t="s">
        <v>266</v>
      </c>
      <c r="E353" s="150" t="s">
        <v>1</v>
      </c>
      <c r="F353" s="151" t="s">
        <v>2012</v>
      </c>
      <c r="H353" s="152">
        <v>55</v>
      </c>
      <c r="I353" s="153"/>
      <c r="L353" s="148"/>
      <c r="M353" s="154"/>
      <c r="T353" s="155"/>
      <c r="AT353" s="150" t="s">
        <v>266</v>
      </c>
      <c r="AU353" s="150" t="s">
        <v>85</v>
      </c>
      <c r="AV353" s="12" t="s">
        <v>85</v>
      </c>
      <c r="AW353" s="12" t="s">
        <v>33</v>
      </c>
      <c r="AX353" s="12" t="s">
        <v>77</v>
      </c>
      <c r="AY353" s="150" t="s">
        <v>258</v>
      </c>
    </row>
    <row r="354" spans="2:65" s="12" customFormat="1">
      <c r="B354" s="148"/>
      <c r="D354" s="149" t="s">
        <v>266</v>
      </c>
      <c r="E354" s="150" t="s">
        <v>1</v>
      </c>
      <c r="F354" s="151" t="s">
        <v>2015</v>
      </c>
      <c r="H354" s="152">
        <v>8</v>
      </c>
      <c r="I354" s="153"/>
      <c r="L354" s="148"/>
      <c r="M354" s="154"/>
      <c r="T354" s="155"/>
      <c r="AT354" s="150" t="s">
        <v>266</v>
      </c>
      <c r="AU354" s="150" t="s">
        <v>85</v>
      </c>
      <c r="AV354" s="12" t="s">
        <v>85</v>
      </c>
      <c r="AW354" s="12" t="s">
        <v>33</v>
      </c>
      <c r="AX354" s="12" t="s">
        <v>77</v>
      </c>
      <c r="AY354" s="150" t="s">
        <v>258</v>
      </c>
    </row>
    <row r="355" spans="2:65" s="12" customFormat="1">
      <c r="B355" s="148"/>
      <c r="D355" s="149" t="s">
        <v>266</v>
      </c>
      <c r="E355" s="150" t="s">
        <v>1</v>
      </c>
      <c r="F355" s="151" t="s">
        <v>2017</v>
      </c>
      <c r="H355" s="152">
        <v>2</v>
      </c>
      <c r="I355" s="153"/>
      <c r="L355" s="148"/>
      <c r="M355" s="154"/>
      <c r="T355" s="155"/>
      <c r="AT355" s="150" t="s">
        <v>266</v>
      </c>
      <c r="AU355" s="150" t="s">
        <v>85</v>
      </c>
      <c r="AV355" s="12" t="s">
        <v>85</v>
      </c>
      <c r="AW355" s="12" t="s">
        <v>33</v>
      </c>
      <c r="AX355" s="12" t="s">
        <v>77</v>
      </c>
      <c r="AY355" s="150" t="s">
        <v>258</v>
      </c>
    </row>
    <row r="356" spans="2:65" s="12" customFormat="1">
      <c r="B356" s="148"/>
      <c r="D356" s="149" t="s">
        <v>266</v>
      </c>
      <c r="E356" s="150" t="s">
        <v>1</v>
      </c>
      <c r="F356" s="151" t="s">
        <v>2020</v>
      </c>
      <c r="H356" s="152">
        <v>10.5</v>
      </c>
      <c r="I356" s="153"/>
      <c r="L356" s="148"/>
      <c r="M356" s="154"/>
      <c r="T356" s="155"/>
      <c r="AT356" s="150" t="s">
        <v>266</v>
      </c>
      <c r="AU356" s="150" t="s">
        <v>85</v>
      </c>
      <c r="AV356" s="12" t="s">
        <v>85</v>
      </c>
      <c r="AW356" s="12" t="s">
        <v>33</v>
      </c>
      <c r="AX356" s="12" t="s">
        <v>77</v>
      </c>
      <c r="AY356" s="150" t="s">
        <v>258</v>
      </c>
    </row>
    <row r="357" spans="2:65" s="13" customFormat="1">
      <c r="B357" s="156"/>
      <c r="D357" s="149" t="s">
        <v>266</v>
      </c>
      <c r="E357" s="157" t="s">
        <v>1</v>
      </c>
      <c r="F357" s="158" t="s">
        <v>272</v>
      </c>
      <c r="H357" s="159">
        <v>171</v>
      </c>
      <c r="I357" s="160"/>
      <c r="L357" s="156"/>
      <c r="M357" s="161"/>
      <c r="T357" s="162"/>
      <c r="AT357" s="157" t="s">
        <v>266</v>
      </c>
      <c r="AU357" s="157" t="s">
        <v>85</v>
      </c>
      <c r="AV357" s="13" t="s">
        <v>88</v>
      </c>
      <c r="AW357" s="13" t="s">
        <v>33</v>
      </c>
      <c r="AX357" s="13" t="s">
        <v>8</v>
      </c>
      <c r="AY357" s="157" t="s">
        <v>258</v>
      </c>
    </row>
    <row r="358" spans="2:65" s="1" customFormat="1" ht="24.2" customHeight="1">
      <c r="B358" s="134"/>
      <c r="C358" s="135" t="s">
        <v>581</v>
      </c>
      <c r="D358" s="135" t="s">
        <v>260</v>
      </c>
      <c r="E358" s="136" t="s">
        <v>2321</v>
      </c>
      <c r="F358" s="137" t="s">
        <v>2322</v>
      </c>
      <c r="G358" s="138" t="s">
        <v>343</v>
      </c>
      <c r="H358" s="139">
        <v>175</v>
      </c>
      <c r="I358" s="140"/>
      <c r="J358" s="141">
        <f>ROUND(I358*H358,0)</f>
        <v>0</v>
      </c>
      <c r="K358" s="137" t="s">
        <v>264</v>
      </c>
      <c r="L358" s="32"/>
      <c r="M358" s="142" t="s">
        <v>1</v>
      </c>
      <c r="N358" s="143" t="s">
        <v>42</v>
      </c>
      <c r="P358" s="144">
        <f>O358*H358</f>
        <v>0</v>
      </c>
      <c r="Q358" s="144">
        <v>0</v>
      </c>
      <c r="R358" s="144">
        <f>Q358*H358</f>
        <v>0</v>
      </c>
      <c r="S358" s="144">
        <v>0</v>
      </c>
      <c r="T358" s="145">
        <f>S358*H358</f>
        <v>0</v>
      </c>
      <c r="AR358" s="146" t="s">
        <v>91</v>
      </c>
      <c r="AT358" s="146" t="s">
        <v>260</v>
      </c>
      <c r="AU358" s="146" t="s">
        <v>85</v>
      </c>
      <c r="AY358" s="17" t="s">
        <v>258</v>
      </c>
      <c r="BE358" s="147">
        <f>IF(N358="základní",J358,0)</f>
        <v>0</v>
      </c>
      <c r="BF358" s="147">
        <f>IF(N358="snížená",J358,0)</f>
        <v>0</v>
      </c>
      <c r="BG358" s="147">
        <f>IF(N358="zákl. přenesená",J358,0)</f>
        <v>0</v>
      </c>
      <c r="BH358" s="147">
        <f>IF(N358="sníž. přenesená",J358,0)</f>
        <v>0</v>
      </c>
      <c r="BI358" s="147">
        <f>IF(N358="nulová",J358,0)</f>
        <v>0</v>
      </c>
      <c r="BJ358" s="17" t="s">
        <v>8</v>
      </c>
      <c r="BK358" s="147">
        <f>ROUND(I358*H358,0)</f>
        <v>0</v>
      </c>
      <c r="BL358" s="17" t="s">
        <v>91</v>
      </c>
      <c r="BM358" s="146" t="s">
        <v>2323</v>
      </c>
    </row>
    <row r="359" spans="2:65" s="12" customFormat="1">
      <c r="B359" s="148"/>
      <c r="D359" s="149" t="s">
        <v>266</v>
      </c>
      <c r="E359" s="150" t="s">
        <v>1</v>
      </c>
      <c r="F359" s="151" t="s">
        <v>2009</v>
      </c>
      <c r="H359" s="152">
        <v>175</v>
      </c>
      <c r="I359" s="153"/>
      <c r="L359" s="148"/>
      <c r="M359" s="154"/>
      <c r="T359" s="155"/>
      <c r="AT359" s="150" t="s">
        <v>266</v>
      </c>
      <c r="AU359" s="150" t="s">
        <v>85</v>
      </c>
      <c r="AV359" s="12" t="s">
        <v>85</v>
      </c>
      <c r="AW359" s="12" t="s">
        <v>33</v>
      </c>
      <c r="AX359" s="12" t="s">
        <v>8</v>
      </c>
      <c r="AY359" s="150" t="s">
        <v>258</v>
      </c>
    </row>
    <row r="360" spans="2:65" s="1" customFormat="1" ht="24.2" customHeight="1">
      <c r="B360" s="134"/>
      <c r="C360" s="135" t="s">
        <v>590</v>
      </c>
      <c r="D360" s="135" t="s">
        <v>260</v>
      </c>
      <c r="E360" s="136" t="s">
        <v>2324</v>
      </c>
      <c r="F360" s="137" t="s">
        <v>2325</v>
      </c>
      <c r="G360" s="138" t="s">
        <v>343</v>
      </c>
      <c r="H360" s="139">
        <v>175</v>
      </c>
      <c r="I360" s="140"/>
      <c r="J360" s="141">
        <f>ROUND(I360*H360,0)</f>
        <v>0</v>
      </c>
      <c r="K360" s="137" t="s">
        <v>264</v>
      </c>
      <c r="L360" s="32"/>
      <c r="M360" s="142" t="s">
        <v>1</v>
      </c>
      <c r="N360" s="143" t="s">
        <v>42</v>
      </c>
      <c r="P360" s="144">
        <f>O360*H360</f>
        <v>0</v>
      </c>
      <c r="Q360" s="144">
        <v>0</v>
      </c>
      <c r="R360" s="144">
        <f>Q360*H360</f>
        <v>0</v>
      </c>
      <c r="S360" s="144">
        <v>0</v>
      </c>
      <c r="T360" s="145">
        <f>S360*H360</f>
        <v>0</v>
      </c>
      <c r="AR360" s="146" t="s">
        <v>91</v>
      </c>
      <c r="AT360" s="146" t="s">
        <v>260</v>
      </c>
      <c r="AU360" s="146" t="s">
        <v>85</v>
      </c>
      <c r="AY360" s="17" t="s">
        <v>258</v>
      </c>
      <c r="BE360" s="147">
        <f>IF(N360="základní",J360,0)</f>
        <v>0</v>
      </c>
      <c r="BF360" s="147">
        <f>IF(N360="snížená",J360,0)</f>
        <v>0</v>
      </c>
      <c r="BG360" s="147">
        <f>IF(N360="zákl. přenesená",J360,0)</f>
        <v>0</v>
      </c>
      <c r="BH360" s="147">
        <f>IF(N360="sníž. přenesená",J360,0)</f>
        <v>0</v>
      </c>
      <c r="BI360" s="147">
        <f>IF(N360="nulová",J360,0)</f>
        <v>0</v>
      </c>
      <c r="BJ360" s="17" t="s">
        <v>8</v>
      </c>
      <c r="BK360" s="147">
        <f>ROUND(I360*H360,0)</f>
        <v>0</v>
      </c>
      <c r="BL360" s="17" t="s">
        <v>91</v>
      </c>
      <c r="BM360" s="146" t="s">
        <v>2326</v>
      </c>
    </row>
    <row r="361" spans="2:65" s="12" customFormat="1">
      <c r="B361" s="148"/>
      <c r="D361" s="149" t="s">
        <v>266</v>
      </c>
      <c r="E361" s="150" t="s">
        <v>1</v>
      </c>
      <c r="F361" s="151" t="s">
        <v>2009</v>
      </c>
      <c r="H361" s="152">
        <v>175</v>
      </c>
      <c r="I361" s="153"/>
      <c r="L361" s="148"/>
      <c r="M361" s="154"/>
      <c r="T361" s="155"/>
      <c r="AT361" s="150" t="s">
        <v>266</v>
      </c>
      <c r="AU361" s="150" t="s">
        <v>85</v>
      </c>
      <c r="AV361" s="12" t="s">
        <v>85</v>
      </c>
      <c r="AW361" s="12" t="s">
        <v>33</v>
      </c>
      <c r="AX361" s="12" t="s">
        <v>8</v>
      </c>
      <c r="AY361" s="150" t="s">
        <v>258</v>
      </c>
    </row>
    <row r="362" spans="2:65" s="1" customFormat="1" ht="24.2" customHeight="1">
      <c r="B362" s="134"/>
      <c r="C362" s="135" t="s">
        <v>594</v>
      </c>
      <c r="D362" s="135" t="s">
        <v>260</v>
      </c>
      <c r="E362" s="136" t="s">
        <v>2327</v>
      </c>
      <c r="F362" s="137" t="s">
        <v>2328</v>
      </c>
      <c r="G362" s="138" t="s">
        <v>343</v>
      </c>
      <c r="H362" s="139">
        <v>171</v>
      </c>
      <c r="I362" s="140"/>
      <c r="J362" s="141">
        <f>ROUND(I362*H362,0)</f>
        <v>0</v>
      </c>
      <c r="K362" s="137" t="s">
        <v>264</v>
      </c>
      <c r="L362" s="32"/>
      <c r="M362" s="142" t="s">
        <v>1</v>
      </c>
      <c r="N362" s="143" t="s">
        <v>42</v>
      </c>
      <c r="P362" s="144">
        <f>O362*H362</f>
        <v>0</v>
      </c>
      <c r="Q362" s="144">
        <v>0</v>
      </c>
      <c r="R362" s="144">
        <f>Q362*H362</f>
        <v>0</v>
      </c>
      <c r="S362" s="144">
        <v>0</v>
      </c>
      <c r="T362" s="145">
        <f>S362*H362</f>
        <v>0</v>
      </c>
      <c r="AR362" s="146" t="s">
        <v>91</v>
      </c>
      <c r="AT362" s="146" t="s">
        <v>260</v>
      </c>
      <c r="AU362" s="146" t="s">
        <v>85</v>
      </c>
      <c r="AY362" s="17" t="s">
        <v>258</v>
      </c>
      <c r="BE362" s="147">
        <f>IF(N362="základní",J362,0)</f>
        <v>0</v>
      </c>
      <c r="BF362" s="147">
        <f>IF(N362="snížená",J362,0)</f>
        <v>0</v>
      </c>
      <c r="BG362" s="147">
        <f>IF(N362="zákl. přenesená",J362,0)</f>
        <v>0</v>
      </c>
      <c r="BH362" s="147">
        <f>IF(N362="sníž. přenesená",J362,0)</f>
        <v>0</v>
      </c>
      <c r="BI362" s="147">
        <f>IF(N362="nulová",J362,0)</f>
        <v>0</v>
      </c>
      <c r="BJ362" s="17" t="s">
        <v>8</v>
      </c>
      <c r="BK362" s="147">
        <f>ROUND(I362*H362,0)</f>
        <v>0</v>
      </c>
      <c r="BL362" s="17" t="s">
        <v>91</v>
      </c>
      <c r="BM362" s="146" t="s">
        <v>2329</v>
      </c>
    </row>
    <row r="363" spans="2:65" s="12" customFormat="1">
      <c r="B363" s="148"/>
      <c r="D363" s="149" t="s">
        <v>266</v>
      </c>
      <c r="E363" s="150" t="s">
        <v>1</v>
      </c>
      <c r="F363" s="151" t="s">
        <v>2010</v>
      </c>
      <c r="H363" s="152">
        <v>95.5</v>
      </c>
      <c r="I363" s="153"/>
      <c r="L363" s="148"/>
      <c r="M363" s="154"/>
      <c r="T363" s="155"/>
      <c r="AT363" s="150" t="s">
        <v>266</v>
      </c>
      <c r="AU363" s="150" t="s">
        <v>85</v>
      </c>
      <c r="AV363" s="12" t="s">
        <v>85</v>
      </c>
      <c r="AW363" s="12" t="s">
        <v>33</v>
      </c>
      <c r="AX363" s="12" t="s">
        <v>77</v>
      </c>
      <c r="AY363" s="150" t="s">
        <v>258</v>
      </c>
    </row>
    <row r="364" spans="2:65" s="12" customFormat="1">
      <c r="B364" s="148"/>
      <c r="D364" s="149" t="s">
        <v>266</v>
      </c>
      <c r="E364" s="150" t="s">
        <v>1</v>
      </c>
      <c r="F364" s="151" t="s">
        <v>2012</v>
      </c>
      <c r="H364" s="152">
        <v>55</v>
      </c>
      <c r="I364" s="153"/>
      <c r="L364" s="148"/>
      <c r="M364" s="154"/>
      <c r="T364" s="155"/>
      <c r="AT364" s="150" t="s">
        <v>266</v>
      </c>
      <c r="AU364" s="150" t="s">
        <v>85</v>
      </c>
      <c r="AV364" s="12" t="s">
        <v>85</v>
      </c>
      <c r="AW364" s="12" t="s">
        <v>33</v>
      </c>
      <c r="AX364" s="12" t="s">
        <v>77</v>
      </c>
      <c r="AY364" s="150" t="s">
        <v>258</v>
      </c>
    </row>
    <row r="365" spans="2:65" s="12" customFormat="1">
      <c r="B365" s="148"/>
      <c r="D365" s="149" t="s">
        <v>266</v>
      </c>
      <c r="E365" s="150" t="s">
        <v>1</v>
      </c>
      <c r="F365" s="151" t="s">
        <v>2015</v>
      </c>
      <c r="H365" s="152">
        <v>8</v>
      </c>
      <c r="I365" s="153"/>
      <c r="L365" s="148"/>
      <c r="M365" s="154"/>
      <c r="T365" s="155"/>
      <c r="AT365" s="150" t="s">
        <v>266</v>
      </c>
      <c r="AU365" s="150" t="s">
        <v>85</v>
      </c>
      <c r="AV365" s="12" t="s">
        <v>85</v>
      </c>
      <c r="AW365" s="12" t="s">
        <v>33</v>
      </c>
      <c r="AX365" s="12" t="s">
        <v>77</v>
      </c>
      <c r="AY365" s="150" t="s">
        <v>258</v>
      </c>
    </row>
    <row r="366" spans="2:65" s="12" customFormat="1">
      <c r="B366" s="148"/>
      <c r="D366" s="149" t="s">
        <v>266</v>
      </c>
      <c r="E366" s="150" t="s">
        <v>1</v>
      </c>
      <c r="F366" s="151" t="s">
        <v>2017</v>
      </c>
      <c r="H366" s="152">
        <v>2</v>
      </c>
      <c r="I366" s="153"/>
      <c r="L366" s="148"/>
      <c r="M366" s="154"/>
      <c r="T366" s="155"/>
      <c r="AT366" s="150" t="s">
        <v>266</v>
      </c>
      <c r="AU366" s="150" t="s">
        <v>85</v>
      </c>
      <c r="AV366" s="12" t="s">
        <v>85</v>
      </c>
      <c r="AW366" s="12" t="s">
        <v>33</v>
      </c>
      <c r="AX366" s="12" t="s">
        <v>77</v>
      </c>
      <c r="AY366" s="150" t="s">
        <v>258</v>
      </c>
    </row>
    <row r="367" spans="2:65" s="12" customFormat="1">
      <c r="B367" s="148"/>
      <c r="D367" s="149" t="s">
        <v>266</v>
      </c>
      <c r="E367" s="150" t="s">
        <v>1</v>
      </c>
      <c r="F367" s="151" t="s">
        <v>2020</v>
      </c>
      <c r="H367" s="152">
        <v>10.5</v>
      </c>
      <c r="I367" s="153"/>
      <c r="L367" s="148"/>
      <c r="M367" s="154"/>
      <c r="T367" s="155"/>
      <c r="AT367" s="150" t="s">
        <v>266</v>
      </c>
      <c r="AU367" s="150" t="s">
        <v>85</v>
      </c>
      <c r="AV367" s="12" t="s">
        <v>85</v>
      </c>
      <c r="AW367" s="12" t="s">
        <v>33</v>
      </c>
      <c r="AX367" s="12" t="s">
        <v>77</v>
      </c>
      <c r="AY367" s="150" t="s">
        <v>258</v>
      </c>
    </row>
    <row r="368" spans="2:65" s="13" customFormat="1">
      <c r="B368" s="156"/>
      <c r="D368" s="149" t="s">
        <v>266</v>
      </c>
      <c r="E368" s="157" t="s">
        <v>1</v>
      </c>
      <c r="F368" s="158" t="s">
        <v>272</v>
      </c>
      <c r="H368" s="159">
        <v>171</v>
      </c>
      <c r="I368" s="160"/>
      <c r="L368" s="156"/>
      <c r="M368" s="161"/>
      <c r="T368" s="162"/>
      <c r="AT368" s="157" t="s">
        <v>266</v>
      </c>
      <c r="AU368" s="157" t="s">
        <v>85</v>
      </c>
      <c r="AV368" s="13" t="s">
        <v>88</v>
      </c>
      <c r="AW368" s="13" t="s">
        <v>33</v>
      </c>
      <c r="AX368" s="13" t="s">
        <v>8</v>
      </c>
      <c r="AY368" s="157" t="s">
        <v>258</v>
      </c>
    </row>
    <row r="369" spans="2:65" s="1" customFormat="1" ht="24.2" customHeight="1">
      <c r="B369" s="134"/>
      <c r="C369" s="135" t="s">
        <v>598</v>
      </c>
      <c r="D369" s="135" t="s">
        <v>260</v>
      </c>
      <c r="E369" s="136" t="s">
        <v>2330</v>
      </c>
      <c r="F369" s="137" t="s">
        <v>2331</v>
      </c>
      <c r="G369" s="138" t="s">
        <v>343</v>
      </c>
      <c r="H369" s="139">
        <v>175</v>
      </c>
      <c r="I369" s="140"/>
      <c r="J369" s="141">
        <f>ROUND(I369*H369,0)</f>
        <v>0</v>
      </c>
      <c r="K369" s="137" t="s">
        <v>264</v>
      </c>
      <c r="L369" s="32"/>
      <c r="M369" s="142" t="s">
        <v>1</v>
      </c>
      <c r="N369" s="143" t="s">
        <v>42</v>
      </c>
      <c r="P369" s="144">
        <f>O369*H369</f>
        <v>0</v>
      </c>
      <c r="Q369" s="144">
        <v>0</v>
      </c>
      <c r="R369" s="144">
        <f>Q369*H369</f>
        <v>0</v>
      </c>
      <c r="S369" s="144">
        <v>0</v>
      </c>
      <c r="T369" s="145">
        <f>S369*H369</f>
        <v>0</v>
      </c>
      <c r="AR369" s="146" t="s">
        <v>91</v>
      </c>
      <c r="AT369" s="146" t="s">
        <v>260</v>
      </c>
      <c r="AU369" s="146" t="s">
        <v>85</v>
      </c>
      <c r="AY369" s="17" t="s">
        <v>258</v>
      </c>
      <c r="BE369" s="147">
        <f>IF(N369="základní",J369,0)</f>
        <v>0</v>
      </c>
      <c r="BF369" s="147">
        <f>IF(N369="snížená",J369,0)</f>
        <v>0</v>
      </c>
      <c r="BG369" s="147">
        <f>IF(N369="zákl. přenesená",J369,0)</f>
        <v>0</v>
      </c>
      <c r="BH369" s="147">
        <f>IF(N369="sníž. přenesená",J369,0)</f>
        <v>0</v>
      </c>
      <c r="BI369" s="147">
        <f>IF(N369="nulová",J369,0)</f>
        <v>0</v>
      </c>
      <c r="BJ369" s="17" t="s">
        <v>8</v>
      </c>
      <c r="BK369" s="147">
        <f>ROUND(I369*H369,0)</f>
        <v>0</v>
      </c>
      <c r="BL369" s="17" t="s">
        <v>91</v>
      </c>
      <c r="BM369" s="146" t="s">
        <v>2332</v>
      </c>
    </row>
    <row r="370" spans="2:65" s="12" customFormat="1">
      <c r="B370" s="148"/>
      <c r="D370" s="149" t="s">
        <v>266</v>
      </c>
      <c r="E370" s="150" t="s">
        <v>1</v>
      </c>
      <c r="F370" s="151" t="s">
        <v>2009</v>
      </c>
      <c r="H370" s="152">
        <v>175</v>
      </c>
      <c r="I370" s="153"/>
      <c r="L370" s="148"/>
      <c r="M370" s="154"/>
      <c r="T370" s="155"/>
      <c r="AT370" s="150" t="s">
        <v>266</v>
      </c>
      <c r="AU370" s="150" t="s">
        <v>85</v>
      </c>
      <c r="AV370" s="12" t="s">
        <v>85</v>
      </c>
      <c r="AW370" s="12" t="s">
        <v>33</v>
      </c>
      <c r="AX370" s="12" t="s">
        <v>8</v>
      </c>
      <c r="AY370" s="150" t="s">
        <v>258</v>
      </c>
    </row>
    <row r="371" spans="2:65" s="1" customFormat="1" ht="24.2" customHeight="1">
      <c r="B371" s="134"/>
      <c r="C371" s="135" t="s">
        <v>602</v>
      </c>
      <c r="D371" s="135" t="s">
        <v>260</v>
      </c>
      <c r="E371" s="136" t="s">
        <v>2333</v>
      </c>
      <c r="F371" s="137" t="s">
        <v>2334</v>
      </c>
      <c r="G371" s="138" t="s">
        <v>343</v>
      </c>
      <c r="H371" s="139">
        <v>175</v>
      </c>
      <c r="I371" s="140"/>
      <c r="J371" s="141">
        <f>ROUND(I371*H371,0)</f>
        <v>0</v>
      </c>
      <c r="K371" s="137" t="s">
        <v>264</v>
      </c>
      <c r="L371" s="32"/>
      <c r="M371" s="142" t="s">
        <v>1</v>
      </c>
      <c r="N371" s="143" t="s">
        <v>42</v>
      </c>
      <c r="P371" s="144">
        <f>O371*H371</f>
        <v>0</v>
      </c>
      <c r="Q371" s="144">
        <v>0.1837</v>
      </c>
      <c r="R371" s="144">
        <f>Q371*H371</f>
        <v>32.147500000000001</v>
      </c>
      <c r="S371" s="144">
        <v>0</v>
      </c>
      <c r="T371" s="145">
        <f>S371*H371</f>
        <v>0</v>
      </c>
      <c r="AR371" s="146" t="s">
        <v>91</v>
      </c>
      <c r="AT371" s="146" t="s">
        <v>260</v>
      </c>
      <c r="AU371" s="146" t="s">
        <v>85</v>
      </c>
      <c r="AY371" s="17" t="s">
        <v>258</v>
      </c>
      <c r="BE371" s="147">
        <f>IF(N371="základní",J371,0)</f>
        <v>0</v>
      </c>
      <c r="BF371" s="147">
        <f>IF(N371="snížená",J371,0)</f>
        <v>0</v>
      </c>
      <c r="BG371" s="147">
        <f>IF(N371="zákl. přenesená",J371,0)</f>
        <v>0</v>
      </c>
      <c r="BH371" s="147">
        <f>IF(N371="sníž. přenesená",J371,0)</f>
        <v>0</v>
      </c>
      <c r="BI371" s="147">
        <f>IF(N371="nulová",J371,0)</f>
        <v>0</v>
      </c>
      <c r="BJ371" s="17" t="s">
        <v>8</v>
      </c>
      <c r="BK371" s="147">
        <f>ROUND(I371*H371,0)</f>
        <v>0</v>
      </c>
      <c r="BL371" s="17" t="s">
        <v>91</v>
      </c>
      <c r="BM371" s="146" t="s">
        <v>2335</v>
      </c>
    </row>
    <row r="372" spans="2:65" s="12" customFormat="1">
      <c r="B372" s="148"/>
      <c r="D372" s="149" t="s">
        <v>266</v>
      </c>
      <c r="E372" s="150" t="s">
        <v>1</v>
      </c>
      <c r="F372" s="151" t="s">
        <v>2009</v>
      </c>
      <c r="H372" s="152">
        <v>175</v>
      </c>
      <c r="I372" s="153"/>
      <c r="L372" s="148"/>
      <c r="M372" s="154"/>
      <c r="T372" s="155"/>
      <c r="AT372" s="150" t="s">
        <v>266</v>
      </c>
      <c r="AU372" s="150" t="s">
        <v>85</v>
      </c>
      <c r="AV372" s="12" t="s">
        <v>85</v>
      </c>
      <c r="AW372" s="12" t="s">
        <v>33</v>
      </c>
      <c r="AX372" s="12" t="s">
        <v>8</v>
      </c>
      <c r="AY372" s="150" t="s">
        <v>258</v>
      </c>
    </row>
    <row r="373" spans="2:65" s="1" customFormat="1" ht="16.5" customHeight="1">
      <c r="B373" s="134"/>
      <c r="C373" s="170" t="s">
        <v>606</v>
      </c>
      <c r="D373" s="170" t="s">
        <v>425</v>
      </c>
      <c r="E373" s="171" t="s">
        <v>2336</v>
      </c>
      <c r="F373" s="172" t="s">
        <v>2337</v>
      </c>
      <c r="G373" s="173" t="s">
        <v>343</v>
      </c>
      <c r="H373" s="174">
        <v>178.5</v>
      </c>
      <c r="I373" s="175"/>
      <c r="J373" s="176">
        <f>ROUND(I373*H373,0)</f>
        <v>0</v>
      </c>
      <c r="K373" s="172" t="s">
        <v>264</v>
      </c>
      <c r="L373" s="177"/>
      <c r="M373" s="178" t="s">
        <v>1</v>
      </c>
      <c r="N373" s="179" t="s">
        <v>42</v>
      </c>
      <c r="P373" s="144">
        <f>O373*H373</f>
        <v>0</v>
      </c>
      <c r="Q373" s="144">
        <v>0.222</v>
      </c>
      <c r="R373" s="144">
        <f>Q373*H373</f>
        <v>39.627000000000002</v>
      </c>
      <c r="S373" s="144">
        <v>0</v>
      </c>
      <c r="T373" s="145">
        <f>S373*H373</f>
        <v>0</v>
      </c>
      <c r="AR373" s="146" t="s">
        <v>103</v>
      </c>
      <c r="AT373" s="146" t="s">
        <v>425</v>
      </c>
      <c r="AU373" s="146" t="s">
        <v>85</v>
      </c>
      <c r="AY373" s="17" t="s">
        <v>258</v>
      </c>
      <c r="BE373" s="147">
        <f>IF(N373="základní",J373,0)</f>
        <v>0</v>
      </c>
      <c r="BF373" s="147">
        <f>IF(N373="snížená",J373,0)</f>
        <v>0</v>
      </c>
      <c r="BG373" s="147">
        <f>IF(N373="zákl. přenesená",J373,0)</f>
        <v>0</v>
      </c>
      <c r="BH373" s="147">
        <f>IF(N373="sníž. přenesená",J373,0)</f>
        <v>0</v>
      </c>
      <c r="BI373" s="147">
        <f>IF(N373="nulová",J373,0)</f>
        <v>0</v>
      </c>
      <c r="BJ373" s="17" t="s">
        <v>8</v>
      </c>
      <c r="BK373" s="147">
        <f>ROUND(I373*H373,0)</f>
        <v>0</v>
      </c>
      <c r="BL373" s="17" t="s">
        <v>91</v>
      </c>
      <c r="BM373" s="146" t="s">
        <v>2338</v>
      </c>
    </row>
    <row r="374" spans="2:65" s="12" customFormat="1">
      <c r="B374" s="148"/>
      <c r="D374" s="149" t="s">
        <v>266</v>
      </c>
      <c r="E374" s="150" t="s">
        <v>1</v>
      </c>
      <c r="F374" s="151" t="s">
        <v>2339</v>
      </c>
      <c r="H374" s="152">
        <v>178.5</v>
      </c>
      <c r="I374" s="153"/>
      <c r="L374" s="148"/>
      <c r="M374" s="154"/>
      <c r="T374" s="155"/>
      <c r="AT374" s="150" t="s">
        <v>266</v>
      </c>
      <c r="AU374" s="150" t="s">
        <v>85</v>
      </c>
      <c r="AV374" s="12" t="s">
        <v>85</v>
      </c>
      <c r="AW374" s="12" t="s">
        <v>33</v>
      </c>
      <c r="AX374" s="12" t="s">
        <v>8</v>
      </c>
      <c r="AY374" s="150" t="s">
        <v>258</v>
      </c>
    </row>
    <row r="375" spans="2:65" s="1" customFormat="1" ht="24.2" customHeight="1">
      <c r="B375" s="134"/>
      <c r="C375" s="135" t="s">
        <v>611</v>
      </c>
      <c r="D375" s="135" t="s">
        <v>260</v>
      </c>
      <c r="E375" s="136" t="s">
        <v>2340</v>
      </c>
      <c r="F375" s="137" t="s">
        <v>2341</v>
      </c>
      <c r="G375" s="138" t="s">
        <v>343</v>
      </c>
      <c r="H375" s="139">
        <v>95.5</v>
      </c>
      <c r="I375" s="140"/>
      <c r="J375" s="141">
        <f>ROUND(I375*H375,0)</f>
        <v>0</v>
      </c>
      <c r="K375" s="137" t="s">
        <v>264</v>
      </c>
      <c r="L375" s="32"/>
      <c r="M375" s="142" t="s">
        <v>1</v>
      </c>
      <c r="N375" s="143" t="s">
        <v>42</v>
      </c>
      <c r="P375" s="144">
        <f>O375*H375</f>
        <v>0</v>
      </c>
      <c r="Q375" s="144">
        <v>0.16700000000000001</v>
      </c>
      <c r="R375" s="144">
        <f>Q375*H375</f>
        <v>15.948500000000001</v>
      </c>
      <c r="S375" s="144">
        <v>0</v>
      </c>
      <c r="T375" s="145">
        <f>S375*H375</f>
        <v>0</v>
      </c>
      <c r="AR375" s="146" t="s">
        <v>91</v>
      </c>
      <c r="AT375" s="146" t="s">
        <v>260</v>
      </c>
      <c r="AU375" s="146" t="s">
        <v>85</v>
      </c>
      <c r="AY375" s="17" t="s">
        <v>258</v>
      </c>
      <c r="BE375" s="147">
        <f>IF(N375="základní",J375,0)</f>
        <v>0</v>
      </c>
      <c r="BF375" s="147">
        <f>IF(N375="snížená",J375,0)</f>
        <v>0</v>
      </c>
      <c r="BG375" s="147">
        <f>IF(N375="zákl. přenesená",J375,0)</f>
        <v>0</v>
      </c>
      <c r="BH375" s="147">
        <f>IF(N375="sníž. přenesená",J375,0)</f>
        <v>0</v>
      </c>
      <c r="BI375" s="147">
        <f>IF(N375="nulová",J375,0)</f>
        <v>0</v>
      </c>
      <c r="BJ375" s="17" t="s">
        <v>8</v>
      </c>
      <c r="BK375" s="147">
        <f>ROUND(I375*H375,0)</f>
        <v>0</v>
      </c>
      <c r="BL375" s="17" t="s">
        <v>91</v>
      </c>
      <c r="BM375" s="146" t="s">
        <v>2342</v>
      </c>
    </row>
    <row r="376" spans="2:65" s="12" customFormat="1">
      <c r="B376" s="148"/>
      <c r="D376" s="149" t="s">
        <v>266</v>
      </c>
      <c r="E376" s="150" t="s">
        <v>1</v>
      </c>
      <c r="F376" s="151" t="s">
        <v>2010</v>
      </c>
      <c r="H376" s="152">
        <v>95.5</v>
      </c>
      <c r="I376" s="153"/>
      <c r="L376" s="148"/>
      <c r="M376" s="154"/>
      <c r="T376" s="155"/>
      <c r="AT376" s="150" t="s">
        <v>266</v>
      </c>
      <c r="AU376" s="150" t="s">
        <v>85</v>
      </c>
      <c r="AV376" s="12" t="s">
        <v>85</v>
      </c>
      <c r="AW376" s="12" t="s">
        <v>33</v>
      </c>
      <c r="AX376" s="12" t="s">
        <v>8</v>
      </c>
      <c r="AY376" s="150" t="s">
        <v>258</v>
      </c>
    </row>
    <row r="377" spans="2:65" s="1" customFormat="1" ht="16.5" customHeight="1">
      <c r="B377" s="134"/>
      <c r="C377" s="170" t="s">
        <v>615</v>
      </c>
      <c r="D377" s="170" t="s">
        <v>425</v>
      </c>
      <c r="E377" s="171" t="s">
        <v>2343</v>
      </c>
      <c r="F377" s="172" t="s">
        <v>2344</v>
      </c>
      <c r="G377" s="173" t="s">
        <v>343</v>
      </c>
      <c r="H377" s="174">
        <v>97.41</v>
      </c>
      <c r="I377" s="175"/>
      <c r="J377" s="176">
        <f>ROUND(I377*H377,0)</f>
        <v>0</v>
      </c>
      <c r="K377" s="172" t="s">
        <v>264</v>
      </c>
      <c r="L377" s="177"/>
      <c r="M377" s="178" t="s">
        <v>1</v>
      </c>
      <c r="N377" s="179" t="s">
        <v>42</v>
      </c>
      <c r="P377" s="144">
        <f>O377*H377</f>
        <v>0</v>
      </c>
      <c r="Q377" s="144">
        <v>0.11799999999999999</v>
      </c>
      <c r="R377" s="144">
        <f>Q377*H377</f>
        <v>11.49438</v>
      </c>
      <c r="S377" s="144">
        <v>0</v>
      </c>
      <c r="T377" s="145">
        <f>S377*H377</f>
        <v>0</v>
      </c>
      <c r="AR377" s="146" t="s">
        <v>103</v>
      </c>
      <c r="AT377" s="146" t="s">
        <v>425</v>
      </c>
      <c r="AU377" s="146" t="s">
        <v>85</v>
      </c>
      <c r="AY377" s="17" t="s">
        <v>258</v>
      </c>
      <c r="BE377" s="147">
        <f>IF(N377="základní",J377,0)</f>
        <v>0</v>
      </c>
      <c r="BF377" s="147">
        <f>IF(N377="snížená",J377,0)</f>
        <v>0</v>
      </c>
      <c r="BG377" s="147">
        <f>IF(N377="zákl. přenesená",J377,0)</f>
        <v>0</v>
      </c>
      <c r="BH377" s="147">
        <f>IF(N377="sníž. přenesená",J377,0)</f>
        <v>0</v>
      </c>
      <c r="BI377" s="147">
        <f>IF(N377="nulová",J377,0)</f>
        <v>0</v>
      </c>
      <c r="BJ377" s="17" t="s">
        <v>8</v>
      </c>
      <c r="BK377" s="147">
        <f>ROUND(I377*H377,0)</f>
        <v>0</v>
      </c>
      <c r="BL377" s="17" t="s">
        <v>91</v>
      </c>
      <c r="BM377" s="146" t="s">
        <v>2345</v>
      </c>
    </row>
    <row r="378" spans="2:65" s="12" customFormat="1">
      <c r="B378" s="148"/>
      <c r="D378" s="149" t="s">
        <v>266</v>
      </c>
      <c r="E378" s="150" t="s">
        <v>1</v>
      </c>
      <c r="F378" s="151" t="s">
        <v>2346</v>
      </c>
      <c r="H378" s="152">
        <v>97.41</v>
      </c>
      <c r="I378" s="153"/>
      <c r="L378" s="148"/>
      <c r="M378" s="154"/>
      <c r="T378" s="155"/>
      <c r="AT378" s="150" t="s">
        <v>266</v>
      </c>
      <c r="AU378" s="150" t="s">
        <v>85</v>
      </c>
      <c r="AV378" s="12" t="s">
        <v>85</v>
      </c>
      <c r="AW378" s="12" t="s">
        <v>33</v>
      </c>
      <c r="AX378" s="12" t="s">
        <v>8</v>
      </c>
      <c r="AY378" s="150" t="s">
        <v>258</v>
      </c>
    </row>
    <row r="379" spans="2:65" s="1" customFormat="1" ht="33" customHeight="1">
      <c r="B379" s="134"/>
      <c r="C379" s="135" t="s">
        <v>619</v>
      </c>
      <c r="D379" s="135" t="s">
        <v>260</v>
      </c>
      <c r="E379" s="136" t="s">
        <v>2347</v>
      </c>
      <c r="F379" s="137" t="s">
        <v>2348</v>
      </c>
      <c r="G379" s="138" t="s">
        <v>343</v>
      </c>
      <c r="H379" s="139">
        <v>65</v>
      </c>
      <c r="I379" s="140"/>
      <c r="J379" s="141">
        <f>ROUND(I379*H379,0)</f>
        <v>0</v>
      </c>
      <c r="K379" s="137" t="s">
        <v>264</v>
      </c>
      <c r="L379" s="32"/>
      <c r="M379" s="142" t="s">
        <v>1</v>
      </c>
      <c r="N379" s="143" t="s">
        <v>42</v>
      </c>
      <c r="P379" s="144">
        <f>O379*H379</f>
        <v>0</v>
      </c>
      <c r="Q379" s="144">
        <v>0.10100000000000001</v>
      </c>
      <c r="R379" s="144">
        <f>Q379*H379</f>
        <v>6.5650000000000004</v>
      </c>
      <c r="S379" s="144">
        <v>0</v>
      </c>
      <c r="T379" s="145">
        <f>S379*H379</f>
        <v>0</v>
      </c>
      <c r="AR379" s="146" t="s">
        <v>91</v>
      </c>
      <c r="AT379" s="146" t="s">
        <v>260</v>
      </c>
      <c r="AU379" s="146" t="s">
        <v>85</v>
      </c>
      <c r="AY379" s="17" t="s">
        <v>258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7" t="s">
        <v>8</v>
      </c>
      <c r="BK379" s="147">
        <f>ROUND(I379*H379,0)</f>
        <v>0</v>
      </c>
      <c r="BL379" s="17" t="s">
        <v>91</v>
      </c>
      <c r="BM379" s="146" t="s">
        <v>2349</v>
      </c>
    </row>
    <row r="380" spans="2:65" s="12" customFormat="1">
      <c r="B380" s="148"/>
      <c r="D380" s="149" t="s">
        <v>266</v>
      </c>
      <c r="E380" s="150" t="s">
        <v>1</v>
      </c>
      <c r="F380" s="151" t="s">
        <v>2012</v>
      </c>
      <c r="H380" s="152">
        <v>55</v>
      </c>
      <c r="I380" s="153"/>
      <c r="L380" s="148"/>
      <c r="M380" s="154"/>
      <c r="T380" s="155"/>
      <c r="AT380" s="150" t="s">
        <v>266</v>
      </c>
      <c r="AU380" s="150" t="s">
        <v>85</v>
      </c>
      <c r="AV380" s="12" t="s">
        <v>85</v>
      </c>
      <c r="AW380" s="12" t="s">
        <v>33</v>
      </c>
      <c r="AX380" s="12" t="s">
        <v>77</v>
      </c>
      <c r="AY380" s="150" t="s">
        <v>258</v>
      </c>
    </row>
    <row r="381" spans="2:65" s="12" customFormat="1">
      <c r="B381" s="148"/>
      <c r="D381" s="149" t="s">
        <v>266</v>
      </c>
      <c r="E381" s="150" t="s">
        <v>1</v>
      </c>
      <c r="F381" s="151" t="s">
        <v>2015</v>
      </c>
      <c r="H381" s="152">
        <v>8</v>
      </c>
      <c r="I381" s="153"/>
      <c r="L381" s="148"/>
      <c r="M381" s="154"/>
      <c r="T381" s="155"/>
      <c r="AT381" s="150" t="s">
        <v>266</v>
      </c>
      <c r="AU381" s="150" t="s">
        <v>85</v>
      </c>
      <c r="AV381" s="12" t="s">
        <v>85</v>
      </c>
      <c r="AW381" s="12" t="s">
        <v>33</v>
      </c>
      <c r="AX381" s="12" t="s">
        <v>77</v>
      </c>
      <c r="AY381" s="150" t="s">
        <v>258</v>
      </c>
    </row>
    <row r="382" spans="2:65" s="12" customFormat="1">
      <c r="B382" s="148"/>
      <c r="D382" s="149" t="s">
        <v>266</v>
      </c>
      <c r="E382" s="150" t="s">
        <v>1</v>
      </c>
      <c r="F382" s="151" t="s">
        <v>2017</v>
      </c>
      <c r="H382" s="152">
        <v>2</v>
      </c>
      <c r="I382" s="153"/>
      <c r="L382" s="148"/>
      <c r="M382" s="154"/>
      <c r="T382" s="155"/>
      <c r="AT382" s="150" t="s">
        <v>266</v>
      </c>
      <c r="AU382" s="150" t="s">
        <v>85</v>
      </c>
      <c r="AV382" s="12" t="s">
        <v>85</v>
      </c>
      <c r="AW382" s="12" t="s">
        <v>33</v>
      </c>
      <c r="AX382" s="12" t="s">
        <v>77</v>
      </c>
      <c r="AY382" s="150" t="s">
        <v>258</v>
      </c>
    </row>
    <row r="383" spans="2:65" s="13" customFormat="1">
      <c r="B383" s="156"/>
      <c r="D383" s="149" t="s">
        <v>266</v>
      </c>
      <c r="E383" s="157" t="s">
        <v>1</v>
      </c>
      <c r="F383" s="158" t="s">
        <v>272</v>
      </c>
      <c r="H383" s="159">
        <v>65</v>
      </c>
      <c r="I383" s="160"/>
      <c r="L383" s="156"/>
      <c r="M383" s="161"/>
      <c r="T383" s="162"/>
      <c r="AT383" s="157" t="s">
        <v>266</v>
      </c>
      <c r="AU383" s="157" t="s">
        <v>85</v>
      </c>
      <c r="AV383" s="13" t="s">
        <v>88</v>
      </c>
      <c r="AW383" s="13" t="s">
        <v>33</v>
      </c>
      <c r="AX383" s="13" t="s">
        <v>8</v>
      </c>
      <c r="AY383" s="157" t="s">
        <v>258</v>
      </c>
    </row>
    <row r="384" spans="2:65" s="1" customFormat="1" ht="21.75" customHeight="1">
      <c r="B384" s="134"/>
      <c r="C384" s="170" t="s">
        <v>623</v>
      </c>
      <c r="D384" s="170" t="s">
        <v>425</v>
      </c>
      <c r="E384" s="171" t="s">
        <v>2350</v>
      </c>
      <c r="F384" s="172" t="s">
        <v>2351</v>
      </c>
      <c r="G384" s="173" t="s">
        <v>343</v>
      </c>
      <c r="H384" s="174">
        <v>56.65</v>
      </c>
      <c r="I384" s="175"/>
      <c r="J384" s="176">
        <f>ROUND(I384*H384,0)</f>
        <v>0</v>
      </c>
      <c r="K384" s="172" t="s">
        <v>1</v>
      </c>
      <c r="L384" s="177"/>
      <c r="M384" s="178" t="s">
        <v>1</v>
      </c>
      <c r="N384" s="179" t="s">
        <v>42</v>
      </c>
      <c r="P384" s="144">
        <f>O384*H384</f>
        <v>0</v>
      </c>
      <c r="Q384" s="144">
        <v>0.13500000000000001</v>
      </c>
      <c r="R384" s="144">
        <f>Q384*H384</f>
        <v>7.6477500000000003</v>
      </c>
      <c r="S384" s="144">
        <v>0</v>
      </c>
      <c r="T384" s="145">
        <f>S384*H384</f>
        <v>0</v>
      </c>
      <c r="AR384" s="146" t="s">
        <v>103</v>
      </c>
      <c r="AT384" s="146" t="s">
        <v>425</v>
      </c>
      <c r="AU384" s="146" t="s">
        <v>85</v>
      </c>
      <c r="AY384" s="17" t="s">
        <v>258</v>
      </c>
      <c r="BE384" s="147">
        <f>IF(N384="základní",J384,0)</f>
        <v>0</v>
      </c>
      <c r="BF384" s="147">
        <f>IF(N384="snížená",J384,0)</f>
        <v>0</v>
      </c>
      <c r="BG384" s="147">
        <f>IF(N384="zákl. přenesená",J384,0)</f>
        <v>0</v>
      </c>
      <c r="BH384" s="147">
        <f>IF(N384="sníž. přenesená",J384,0)</f>
        <v>0</v>
      </c>
      <c r="BI384" s="147">
        <f>IF(N384="nulová",J384,0)</f>
        <v>0</v>
      </c>
      <c r="BJ384" s="17" t="s">
        <v>8</v>
      </c>
      <c r="BK384" s="147">
        <f>ROUND(I384*H384,0)</f>
        <v>0</v>
      </c>
      <c r="BL384" s="17" t="s">
        <v>91</v>
      </c>
      <c r="BM384" s="146" t="s">
        <v>2352</v>
      </c>
    </row>
    <row r="385" spans="2:65" s="12" customFormat="1">
      <c r="B385" s="148"/>
      <c r="D385" s="149" t="s">
        <v>266</v>
      </c>
      <c r="E385" s="150" t="s">
        <v>1</v>
      </c>
      <c r="F385" s="151" t="s">
        <v>2353</v>
      </c>
      <c r="H385" s="152">
        <v>56.65</v>
      </c>
      <c r="I385" s="153"/>
      <c r="L385" s="148"/>
      <c r="M385" s="154"/>
      <c r="T385" s="155"/>
      <c r="AT385" s="150" t="s">
        <v>266</v>
      </c>
      <c r="AU385" s="150" t="s">
        <v>85</v>
      </c>
      <c r="AV385" s="12" t="s">
        <v>85</v>
      </c>
      <c r="AW385" s="12" t="s">
        <v>33</v>
      </c>
      <c r="AX385" s="12" t="s">
        <v>8</v>
      </c>
      <c r="AY385" s="150" t="s">
        <v>258</v>
      </c>
    </row>
    <row r="386" spans="2:65" s="1" customFormat="1" ht="24.2" customHeight="1">
      <c r="B386" s="134"/>
      <c r="C386" s="170" t="s">
        <v>629</v>
      </c>
      <c r="D386" s="170" t="s">
        <v>425</v>
      </c>
      <c r="E386" s="171" t="s">
        <v>2354</v>
      </c>
      <c r="F386" s="172" t="s">
        <v>2355</v>
      </c>
      <c r="G386" s="173" t="s">
        <v>343</v>
      </c>
      <c r="H386" s="174">
        <v>8.4</v>
      </c>
      <c r="I386" s="175"/>
      <c r="J386" s="176">
        <f>ROUND(I386*H386,0)</f>
        <v>0</v>
      </c>
      <c r="K386" s="172" t="s">
        <v>1</v>
      </c>
      <c r="L386" s="177"/>
      <c r="M386" s="178" t="s">
        <v>1</v>
      </c>
      <c r="N386" s="179" t="s">
        <v>42</v>
      </c>
      <c r="P386" s="144">
        <f>O386*H386</f>
        <v>0</v>
      </c>
      <c r="Q386" s="144">
        <v>8.1000000000000003E-2</v>
      </c>
      <c r="R386" s="144">
        <f>Q386*H386</f>
        <v>0.6804</v>
      </c>
      <c r="S386" s="144">
        <v>0</v>
      </c>
      <c r="T386" s="145">
        <f>S386*H386</f>
        <v>0</v>
      </c>
      <c r="AR386" s="146" t="s">
        <v>103</v>
      </c>
      <c r="AT386" s="146" t="s">
        <v>425</v>
      </c>
      <c r="AU386" s="146" t="s">
        <v>85</v>
      </c>
      <c r="AY386" s="17" t="s">
        <v>258</v>
      </c>
      <c r="BE386" s="147">
        <f>IF(N386="základní",J386,0)</f>
        <v>0</v>
      </c>
      <c r="BF386" s="147">
        <f>IF(N386="snížená",J386,0)</f>
        <v>0</v>
      </c>
      <c r="BG386" s="147">
        <f>IF(N386="zákl. přenesená",J386,0)</f>
        <v>0</v>
      </c>
      <c r="BH386" s="147">
        <f>IF(N386="sníž. přenesená",J386,0)</f>
        <v>0</v>
      </c>
      <c r="BI386" s="147">
        <f>IF(N386="nulová",J386,0)</f>
        <v>0</v>
      </c>
      <c r="BJ386" s="17" t="s">
        <v>8</v>
      </c>
      <c r="BK386" s="147">
        <f>ROUND(I386*H386,0)</f>
        <v>0</v>
      </c>
      <c r="BL386" s="17" t="s">
        <v>91</v>
      </c>
      <c r="BM386" s="146" t="s">
        <v>2356</v>
      </c>
    </row>
    <row r="387" spans="2:65" s="12" customFormat="1">
      <c r="B387" s="148"/>
      <c r="D387" s="149" t="s">
        <v>266</v>
      </c>
      <c r="E387" s="150" t="s">
        <v>1</v>
      </c>
      <c r="F387" s="151" t="s">
        <v>2357</v>
      </c>
      <c r="H387" s="152">
        <v>8.4</v>
      </c>
      <c r="I387" s="153"/>
      <c r="L387" s="148"/>
      <c r="M387" s="154"/>
      <c r="T387" s="155"/>
      <c r="AT387" s="150" t="s">
        <v>266</v>
      </c>
      <c r="AU387" s="150" t="s">
        <v>85</v>
      </c>
      <c r="AV387" s="12" t="s">
        <v>85</v>
      </c>
      <c r="AW387" s="12" t="s">
        <v>33</v>
      </c>
      <c r="AX387" s="12" t="s">
        <v>8</v>
      </c>
      <c r="AY387" s="150" t="s">
        <v>258</v>
      </c>
    </row>
    <row r="388" spans="2:65" s="1" customFormat="1" ht="21.75" customHeight="1">
      <c r="B388" s="134"/>
      <c r="C388" s="170" t="s">
        <v>633</v>
      </c>
      <c r="D388" s="170" t="s">
        <v>425</v>
      </c>
      <c r="E388" s="171" t="s">
        <v>2358</v>
      </c>
      <c r="F388" s="172" t="s">
        <v>2359</v>
      </c>
      <c r="G388" s="173" t="s">
        <v>343</v>
      </c>
      <c r="H388" s="174">
        <v>2.1</v>
      </c>
      <c r="I388" s="175"/>
      <c r="J388" s="176">
        <f>ROUND(I388*H388,0)</f>
        <v>0</v>
      </c>
      <c r="K388" s="172" t="s">
        <v>1</v>
      </c>
      <c r="L388" s="177"/>
      <c r="M388" s="178" t="s">
        <v>1</v>
      </c>
      <c r="N388" s="179" t="s">
        <v>42</v>
      </c>
      <c r="P388" s="144">
        <f>O388*H388</f>
        <v>0</v>
      </c>
      <c r="Q388" s="144">
        <v>8.1000000000000003E-2</v>
      </c>
      <c r="R388" s="144">
        <f>Q388*H388</f>
        <v>0.1701</v>
      </c>
      <c r="S388" s="144">
        <v>0</v>
      </c>
      <c r="T388" s="145">
        <f>S388*H388</f>
        <v>0</v>
      </c>
      <c r="AR388" s="146" t="s">
        <v>103</v>
      </c>
      <c r="AT388" s="146" t="s">
        <v>425</v>
      </c>
      <c r="AU388" s="146" t="s">
        <v>85</v>
      </c>
      <c r="AY388" s="17" t="s">
        <v>258</v>
      </c>
      <c r="BE388" s="147">
        <f>IF(N388="základní",J388,0)</f>
        <v>0</v>
      </c>
      <c r="BF388" s="147">
        <f>IF(N388="snížená",J388,0)</f>
        <v>0</v>
      </c>
      <c r="BG388" s="147">
        <f>IF(N388="zákl. přenesená",J388,0)</f>
        <v>0</v>
      </c>
      <c r="BH388" s="147">
        <f>IF(N388="sníž. přenesená",J388,0)</f>
        <v>0</v>
      </c>
      <c r="BI388" s="147">
        <f>IF(N388="nulová",J388,0)</f>
        <v>0</v>
      </c>
      <c r="BJ388" s="17" t="s">
        <v>8</v>
      </c>
      <c r="BK388" s="147">
        <f>ROUND(I388*H388,0)</f>
        <v>0</v>
      </c>
      <c r="BL388" s="17" t="s">
        <v>91</v>
      </c>
      <c r="BM388" s="146" t="s">
        <v>2360</v>
      </c>
    </row>
    <row r="389" spans="2:65" s="12" customFormat="1">
      <c r="B389" s="148"/>
      <c r="D389" s="149" t="s">
        <v>266</v>
      </c>
      <c r="E389" s="150" t="s">
        <v>1</v>
      </c>
      <c r="F389" s="151" t="s">
        <v>2361</v>
      </c>
      <c r="H389" s="152">
        <v>2.1</v>
      </c>
      <c r="I389" s="153"/>
      <c r="L389" s="148"/>
      <c r="M389" s="154"/>
      <c r="T389" s="155"/>
      <c r="AT389" s="150" t="s">
        <v>266</v>
      </c>
      <c r="AU389" s="150" t="s">
        <v>85</v>
      </c>
      <c r="AV389" s="12" t="s">
        <v>85</v>
      </c>
      <c r="AW389" s="12" t="s">
        <v>33</v>
      </c>
      <c r="AX389" s="12" t="s">
        <v>8</v>
      </c>
      <c r="AY389" s="150" t="s">
        <v>258</v>
      </c>
    </row>
    <row r="390" spans="2:65" s="1" customFormat="1" ht="24.2" customHeight="1">
      <c r="B390" s="134"/>
      <c r="C390" s="135" t="s">
        <v>637</v>
      </c>
      <c r="D390" s="135" t="s">
        <v>260</v>
      </c>
      <c r="E390" s="136" t="s">
        <v>2362</v>
      </c>
      <c r="F390" s="137" t="s">
        <v>2363</v>
      </c>
      <c r="G390" s="138" t="s">
        <v>420</v>
      </c>
      <c r="H390" s="139">
        <v>10</v>
      </c>
      <c r="I390" s="140"/>
      <c r="J390" s="141">
        <f>ROUND(I390*H390,0)</f>
        <v>0</v>
      </c>
      <c r="K390" s="137" t="s">
        <v>264</v>
      </c>
      <c r="L390" s="32"/>
      <c r="M390" s="142" t="s">
        <v>1</v>
      </c>
      <c r="N390" s="143" t="s">
        <v>42</v>
      </c>
      <c r="P390" s="144">
        <f>O390*H390</f>
        <v>0</v>
      </c>
      <c r="Q390" s="144">
        <v>8.8000000000000004E-6</v>
      </c>
      <c r="R390" s="144">
        <f>Q390*H390</f>
        <v>8.7999999999999998E-5</v>
      </c>
      <c r="S390" s="144">
        <v>0</v>
      </c>
      <c r="T390" s="145">
        <f>S390*H390</f>
        <v>0</v>
      </c>
      <c r="AR390" s="146" t="s">
        <v>91</v>
      </c>
      <c r="AT390" s="146" t="s">
        <v>260</v>
      </c>
      <c r="AU390" s="146" t="s">
        <v>85</v>
      </c>
      <c r="AY390" s="17" t="s">
        <v>258</v>
      </c>
      <c r="BE390" s="147">
        <f>IF(N390="základní",J390,0)</f>
        <v>0</v>
      </c>
      <c r="BF390" s="147">
        <f>IF(N390="snížená",J390,0)</f>
        <v>0</v>
      </c>
      <c r="BG390" s="147">
        <f>IF(N390="zákl. přenesená",J390,0)</f>
        <v>0</v>
      </c>
      <c r="BH390" s="147">
        <f>IF(N390="sníž. přenesená",J390,0)</f>
        <v>0</v>
      </c>
      <c r="BI390" s="147">
        <f>IF(N390="nulová",J390,0)</f>
        <v>0</v>
      </c>
      <c r="BJ390" s="17" t="s">
        <v>8</v>
      </c>
      <c r="BK390" s="147">
        <f>ROUND(I390*H390,0)</f>
        <v>0</v>
      </c>
      <c r="BL390" s="17" t="s">
        <v>91</v>
      </c>
      <c r="BM390" s="146" t="s">
        <v>2364</v>
      </c>
    </row>
    <row r="391" spans="2:65" s="12" customFormat="1">
      <c r="B391" s="148"/>
      <c r="D391" s="149" t="s">
        <v>266</v>
      </c>
      <c r="E391" s="150" t="s">
        <v>1</v>
      </c>
      <c r="F391" s="151" t="s">
        <v>2365</v>
      </c>
      <c r="H391" s="152">
        <v>4</v>
      </c>
      <c r="I391" s="153"/>
      <c r="L391" s="148"/>
      <c r="M391" s="154"/>
      <c r="T391" s="155"/>
      <c r="AT391" s="150" t="s">
        <v>266</v>
      </c>
      <c r="AU391" s="150" t="s">
        <v>85</v>
      </c>
      <c r="AV391" s="12" t="s">
        <v>85</v>
      </c>
      <c r="AW391" s="12" t="s">
        <v>33</v>
      </c>
      <c r="AX391" s="12" t="s">
        <v>77</v>
      </c>
      <c r="AY391" s="150" t="s">
        <v>258</v>
      </c>
    </row>
    <row r="392" spans="2:65" s="12" customFormat="1">
      <c r="B392" s="148"/>
      <c r="D392" s="149" t="s">
        <v>266</v>
      </c>
      <c r="E392" s="150" t="s">
        <v>1</v>
      </c>
      <c r="F392" s="151" t="s">
        <v>2366</v>
      </c>
      <c r="H392" s="152">
        <v>4</v>
      </c>
      <c r="I392" s="153"/>
      <c r="L392" s="148"/>
      <c r="M392" s="154"/>
      <c r="T392" s="155"/>
      <c r="AT392" s="150" t="s">
        <v>266</v>
      </c>
      <c r="AU392" s="150" t="s">
        <v>85</v>
      </c>
      <c r="AV392" s="12" t="s">
        <v>85</v>
      </c>
      <c r="AW392" s="12" t="s">
        <v>33</v>
      </c>
      <c r="AX392" s="12" t="s">
        <v>77</v>
      </c>
      <c r="AY392" s="150" t="s">
        <v>258</v>
      </c>
    </row>
    <row r="393" spans="2:65" s="12" customFormat="1">
      <c r="B393" s="148"/>
      <c r="D393" s="149" t="s">
        <v>266</v>
      </c>
      <c r="E393" s="150" t="s">
        <v>1</v>
      </c>
      <c r="F393" s="151" t="s">
        <v>2367</v>
      </c>
      <c r="H393" s="152">
        <v>2</v>
      </c>
      <c r="I393" s="153"/>
      <c r="L393" s="148"/>
      <c r="M393" s="154"/>
      <c r="T393" s="155"/>
      <c r="AT393" s="150" t="s">
        <v>266</v>
      </c>
      <c r="AU393" s="150" t="s">
        <v>85</v>
      </c>
      <c r="AV393" s="12" t="s">
        <v>85</v>
      </c>
      <c r="AW393" s="12" t="s">
        <v>33</v>
      </c>
      <c r="AX393" s="12" t="s">
        <v>77</v>
      </c>
      <c r="AY393" s="150" t="s">
        <v>258</v>
      </c>
    </row>
    <row r="394" spans="2:65" s="13" customFormat="1">
      <c r="B394" s="156"/>
      <c r="D394" s="149" t="s">
        <v>266</v>
      </c>
      <c r="E394" s="157" t="s">
        <v>1</v>
      </c>
      <c r="F394" s="158" t="s">
        <v>272</v>
      </c>
      <c r="H394" s="159">
        <v>10</v>
      </c>
      <c r="I394" s="160"/>
      <c r="L394" s="156"/>
      <c r="M394" s="161"/>
      <c r="T394" s="162"/>
      <c r="AT394" s="157" t="s">
        <v>266</v>
      </c>
      <c r="AU394" s="157" t="s">
        <v>85</v>
      </c>
      <c r="AV394" s="13" t="s">
        <v>88</v>
      </c>
      <c r="AW394" s="13" t="s">
        <v>33</v>
      </c>
      <c r="AX394" s="13" t="s">
        <v>8</v>
      </c>
      <c r="AY394" s="157" t="s">
        <v>258</v>
      </c>
    </row>
    <row r="395" spans="2:65" s="11" customFormat="1" ht="22.9" customHeight="1">
      <c r="B395" s="122"/>
      <c r="D395" s="123" t="s">
        <v>76</v>
      </c>
      <c r="E395" s="132" t="s">
        <v>97</v>
      </c>
      <c r="F395" s="132" t="s">
        <v>429</v>
      </c>
      <c r="I395" s="125"/>
      <c r="J395" s="133">
        <f>BK395</f>
        <v>0</v>
      </c>
      <c r="L395" s="122"/>
      <c r="M395" s="127"/>
      <c r="P395" s="128">
        <f>SUM(P396:P411)</f>
        <v>0</v>
      </c>
      <c r="R395" s="128">
        <f>SUM(R396:R411)</f>
        <v>6.2426363000000009</v>
      </c>
      <c r="T395" s="129">
        <f>SUM(T396:T411)</f>
        <v>0.25697999999999999</v>
      </c>
      <c r="AR395" s="123" t="s">
        <v>8</v>
      </c>
      <c r="AT395" s="130" t="s">
        <v>76</v>
      </c>
      <c r="AU395" s="130" t="s">
        <v>8</v>
      </c>
      <c r="AY395" s="123" t="s">
        <v>258</v>
      </c>
      <c r="BK395" s="131">
        <f>SUM(BK396:BK411)</f>
        <v>0</v>
      </c>
    </row>
    <row r="396" spans="2:65" s="1" customFormat="1" ht="24.2" customHeight="1">
      <c r="B396" s="134"/>
      <c r="C396" s="135" t="s">
        <v>641</v>
      </c>
      <c r="D396" s="135" t="s">
        <v>260</v>
      </c>
      <c r="E396" s="136" t="s">
        <v>2368</v>
      </c>
      <c r="F396" s="137" t="s">
        <v>2369</v>
      </c>
      <c r="G396" s="138" t="s">
        <v>343</v>
      </c>
      <c r="H396" s="139">
        <v>145.24</v>
      </c>
      <c r="I396" s="140"/>
      <c r="J396" s="141">
        <f>ROUND(I396*H396,0)</f>
        <v>0</v>
      </c>
      <c r="K396" s="137" t="s">
        <v>264</v>
      </c>
      <c r="L396" s="32"/>
      <c r="M396" s="142" t="s">
        <v>1</v>
      </c>
      <c r="N396" s="143" t="s">
        <v>42</v>
      </c>
      <c r="P396" s="144">
        <f>O396*H396</f>
        <v>0</v>
      </c>
      <c r="Q396" s="144">
        <v>8.9999999999999993E-3</v>
      </c>
      <c r="R396" s="144">
        <f>Q396*H396</f>
        <v>1.3071599999999999</v>
      </c>
      <c r="S396" s="144">
        <v>0</v>
      </c>
      <c r="T396" s="145">
        <f>S396*H396</f>
        <v>0</v>
      </c>
      <c r="AR396" s="146" t="s">
        <v>91</v>
      </c>
      <c r="AT396" s="146" t="s">
        <v>260</v>
      </c>
      <c r="AU396" s="146" t="s">
        <v>85</v>
      </c>
      <c r="AY396" s="17" t="s">
        <v>258</v>
      </c>
      <c r="BE396" s="147">
        <f>IF(N396="základní",J396,0)</f>
        <v>0</v>
      </c>
      <c r="BF396" s="147">
        <f>IF(N396="snížená",J396,0)</f>
        <v>0</v>
      </c>
      <c r="BG396" s="147">
        <f>IF(N396="zákl. přenesená",J396,0)</f>
        <v>0</v>
      </c>
      <c r="BH396" s="147">
        <f>IF(N396="sníž. přenesená",J396,0)</f>
        <v>0</v>
      </c>
      <c r="BI396" s="147">
        <f>IF(N396="nulová",J396,0)</f>
        <v>0</v>
      </c>
      <c r="BJ396" s="17" t="s">
        <v>8</v>
      </c>
      <c r="BK396" s="147">
        <f>ROUND(I396*H396,0)</f>
        <v>0</v>
      </c>
      <c r="BL396" s="17" t="s">
        <v>91</v>
      </c>
      <c r="BM396" s="146" t="s">
        <v>2370</v>
      </c>
    </row>
    <row r="397" spans="2:65" s="12" customFormat="1">
      <c r="B397" s="148"/>
      <c r="D397" s="149" t="s">
        <v>266</v>
      </c>
      <c r="E397" s="150" t="s">
        <v>1</v>
      </c>
      <c r="F397" s="151" t="s">
        <v>2371</v>
      </c>
      <c r="H397" s="152">
        <v>51.34</v>
      </c>
      <c r="I397" s="153"/>
      <c r="L397" s="148"/>
      <c r="M397" s="154"/>
      <c r="T397" s="155"/>
      <c r="AT397" s="150" t="s">
        <v>266</v>
      </c>
      <c r="AU397" s="150" t="s">
        <v>85</v>
      </c>
      <c r="AV397" s="12" t="s">
        <v>85</v>
      </c>
      <c r="AW397" s="12" t="s">
        <v>33</v>
      </c>
      <c r="AX397" s="12" t="s">
        <v>77</v>
      </c>
      <c r="AY397" s="150" t="s">
        <v>258</v>
      </c>
    </row>
    <row r="398" spans="2:65" s="12" customFormat="1">
      <c r="B398" s="148"/>
      <c r="D398" s="149" t="s">
        <v>266</v>
      </c>
      <c r="E398" s="150" t="s">
        <v>1</v>
      </c>
      <c r="F398" s="151" t="s">
        <v>2372</v>
      </c>
      <c r="H398" s="152">
        <v>93.9</v>
      </c>
      <c r="I398" s="153"/>
      <c r="L398" s="148"/>
      <c r="M398" s="154"/>
      <c r="T398" s="155"/>
      <c r="AT398" s="150" t="s">
        <v>266</v>
      </c>
      <c r="AU398" s="150" t="s">
        <v>85</v>
      </c>
      <c r="AV398" s="12" t="s">
        <v>85</v>
      </c>
      <c r="AW398" s="12" t="s">
        <v>33</v>
      </c>
      <c r="AX398" s="12" t="s">
        <v>77</v>
      </c>
      <c r="AY398" s="150" t="s">
        <v>258</v>
      </c>
    </row>
    <row r="399" spans="2:65" s="13" customFormat="1">
      <c r="B399" s="156"/>
      <c r="D399" s="149" t="s">
        <v>266</v>
      </c>
      <c r="E399" s="157" t="s">
        <v>2055</v>
      </c>
      <c r="F399" s="158" t="s">
        <v>272</v>
      </c>
      <c r="H399" s="159">
        <v>145.24</v>
      </c>
      <c r="I399" s="160"/>
      <c r="L399" s="156"/>
      <c r="M399" s="161"/>
      <c r="T399" s="162"/>
      <c r="AT399" s="157" t="s">
        <v>266</v>
      </c>
      <c r="AU399" s="157" t="s">
        <v>85</v>
      </c>
      <c r="AV399" s="13" t="s">
        <v>88</v>
      </c>
      <c r="AW399" s="13" t="s">
        <v>33</v>
      </c>
      <c r="AX399" s="13" t="s">
        <v>8</v>
      </c>
      <c r="AY399" s="157" t="s">
        <v>258</v>
      </c>
    </row>
    <row r="400" spans="2:65" s="1" customFormat="1" ht="24.2" customHeight="1">
      <c r="B400" s="134"/>
      <c r="C400" s="135" t="s">
        <v>645</v>
      </c>
      <c r="D400" s="135" t="s">
        <v>260</v>
      </c>
      <c r="E400" s="136" t="s">
        <v>2373</v>
      </c>
      <c r="F400" s="137" t="s">
        <v>2374</v>
      </c>
      <c r="G400" s="138" t="s">
        <v>343</v>
      </c>
      <c r="H400" s="139">
        <v>145.24</v>
      </c>
      <c r="I400" s="140"/>
      <c r="J400" s="141">
        <f>ROUND(I400*H400,0)</f>
        <v>0</v>
      </c>
      <c r="K400" s="137" t="s">
        <v>264</v>
      </c>
      <c r="L400" s="32"/>
      <c r="M400" s="142" t="s">
        <v>1</v>
      </c>
      <c r="N400" s="143" t="s">
        <v>42</v>
      </c>
      <c r="P400" s="144">
        <f>O400*H400</f>
        <v>0</v>
      </c>
      <c r="Q400" s="144">
        <v>1.208E-2</v>
      </c>
      <c r="R400" s="144">
        <f>Q400*H400</f>
        <v>1.7544992000000001</v>
      </c>
      <c r="S400" s="144">
        <v>0</v>
      </c>
      <c r="T400" s="145">
        <f>S400*H400</f>
        <v>0</v>
      </c>
      <c r="AR400" s="146" t="s">
        <v>91</v>
      </c>
      <c r="AT400" s="146" t="s">
        <v>260</v>
      </c>
      <c r="AU400" s="146" t="s">
        <v>85</v>
      </c>
      <c r="AY400" s="17" t="s">
        <v>258</v>
      </c>
      <c r="BE400" s="147">
        <f>IF(N400="základní",J400,0)</f>
        <v>0</v>
      </c>
      <c r="BF400" s="147">
        <f>IF(N400="snížená",J400,0)</f>
        <v>0</v>
      </c>
      <c r="BG400" s="147">
        <f>IF(N400="zákl. přenesená",J400,0)</f>
        <v>0</v>
      </c>
      <c r="BH400" s="147">
        <f>IF(N400="sníž. přenesená",J400,0)</f>
        <v>0</v>
      </c>
      <c r="BI400" s="147">
        <f>IF(N400="nulová",J400,0)</f>
        <v>0</v>
      </c>
      <c r="BJ400" s="17" t="s">
        <v>8</v>
      </c>
      <c r="BK400" s="147">
        <f>ROUND(I400*H400,0)</f>
        <v>0</v>
      </c>
      <c r="BL400" s="17" t="s">
        <v>91</v>
      </c>
      <c r="BM400" s="146" t="s">
        <v>2375</v>
      </c>
    </row>
    <row r="401" spans="2:65" s="12" customFormat="1">
      <c r="B401" s="148"/>
      <c r="D401" s="149" t="s">
        <v>266</v>
      </c>
      <c r="E401" s="150" t="s">
        <v>1</v>
      </c>
      <c r="F401" s="151" t="s">
        <v>2055</v>
      </c>
      <c r="H401" s="152">
        <v>145.24</v>
      </c>
      <c r="I401" s="153"/>
      <c r="L401" s="148"/>
      <c r="M401" s="154"/>
      <c r="T401" s="155"/>
      <c r="AT401" s="150" t="s">
        <v>266</v>
      </c>
      <c r="AU401" s="150" t="s">
        <v>85</v>
      </c>
      <c r="AV401" s="12" t="s">
        <v>85</v>
      </c>
      <c r="AW401" s="12" t="s">
        <v>33</v>
      </c>
      <c r="AX401" s="12" t="s">
        <v>8</v>
      </c>
      <c r="AY401" s="150" t="s">
        <v>258</v>
      </c>
    </row>
    <row r="402" spans="2:65" s="1" customFormat="1" ht="21.75" customHeight="1">
      <c r="B402" s="134"/>
      <c r="C402" s="135" t="s">
        <v>672</v>
      </c>
      <c r="D402" s="135" t="s">
        <v>260</v>
      </c>
      <c r="E402" s="136" t="s">
        <v>2376</v>
      </c>
      <c r="F402" s="137" t="s">
        <v>2377</v>
      </c>
      <c r="G402" s="138" t="s">
        <v>343</v>
      </c>
      <c r="H402" s="139">
        <v>145.24</v>
      </c>
      <c r="I402" s="140"/>
      <c r="J402" s="141">
        <f>ROUND(I402*H402,0)</f>
        <v>0</v>
      </c>
      <c r="K402" s="137" t="s">
        <v>264</v>
      </c>
      <c r="L402" s="32"/>
      <c r="M402" s="142" t="s">
        <v>1</v>
      </c>
      <c r="N402" s="143" t="s">
        <v>42</v>
      </c>
      <c r="P402" s="144">
        <f>O402*H402</f>
        <v>0</v>
      </c>
      <c r="Q402" s="144">
        <v>1.6199999999999999E-2</v>
      </c>
      <c r="R402" s="144">
        <f>Q402*H402</f>
        <v>2.3528880000000001</v>
      </c>
      <c r="S402" s="144">
        <v>0</v>
      </c>
      <c r="T402" s="145">
        <f>S402*H402</f>
        <v>0</v>
      </c>
      <c r="AR402" s="146" t="s">
        <v>91</v>
      </c>
      <c r="AT402" s="146" t="s">
        <v>260</v>
      </c>
      <c r="AU402" s="146" t="s">
        <v>85</v>
      </c>
      <c r="AY402" s="17" t="s">
        <v>258</v>
      </c>
      <c r="BE402" s="147">
        <f>IF(N402="základní",J402,0)</f>
        <v>0</v>
      </c>
      <c r="BF402" s="147">
        <f>IF(N402="snížená",J402,0)</f>
        <v>0</v>
      </c>
      <c r="BG402" s="147">
        <f>IF(N402="zákl. přenesená",J402,0)</f>
        <v>0</v>
      </c>
      <c r="BH402" s="147">
        <f>IF(N402="sníž. přenesená",J402,0)</f>
        <v>0</v>
      </c>
      <c r="BI402" s="147">
        <f>IF(N402="nulová",J402,0)</f>
        <v>0</v>
      </c>
      <c r="BJ402" s="17" t="s">
        <v>8</v>
      </c>
      <c r="BK402" s="147">
        <f>ROUND(I402*H402,0)</f>
        <v>0</v>
      </c>
      <c r="BL402" s="17" t="s">
        <v>91</v>
      </c>
      <c r="BM402" s="146" t="s">
        <v>2378</v>
      </c>
    </row>
    <row r="403" spans="2:65" s="12" customFormat="1">
      <c r="B403" s="148"/>
      <c r="D403" s="149" t="s">
        <v>266</v>
      </c>
      <c r="E403" s="150" t="s">
        <v>1</v>
      </c>
      <c r="F403" s="151" t="s">
        <v>2055</v>
      </c>
      <c r="H403" s="152">
        <v>145.24</v>
      </c>
      <c r="I403" s="153"/>
      <c r="L403" s="148"/>
      <c r="M403" s="154"/>
      <c r="T403" s="155"/>
      <c r="AT403" s="150" t="s">
        <v>266</v>
      </c>
      <c r="AU403" s="150" t="s">
        <v>85</v>
      </c>
      <c r="AV403" s="12" t="s">
        <v>85</v>
      </c>
      <c r="AW403" s="12" t="s">
        <v>33</v>
      </c>
      <c r="AX403" s="12" t="s">
        <v>8</v>
      </c>
      <c r="AY403" s="150" t="s">
        <v>258</v>
      </c>
    </row>
    <row r="404" spans="2:65" s="1" customFormat="1" ht="24.2" customHeight="1">
      <c r="B404" s="134"/>
      <c r="C404" s="135" t="s">
        <v>687</v>
      </c>
      <c r="D404" s="135" t="s">
        <v>260</v>
      </c>
      <c r="E404" s="136" t="s">
        <v>2379</v>
      </c>
      <c r="F404" s="137" t="s">
        <v>2380</v>
      </c>
      <c r="G404" s="138" t="s">
        <v>343</v>
      </c>
      <c r="H404" s="139">
        <v>145.24</v>
      </c>
      <c r="I404" s="140"/>
      <c r="J404" s="141">
        <f>ROUND(I404*H404,0)</f>
        <v>0</v>
      </c>
      <c r="K404" s="137" t="s">
        <v>264</v>
      </c>
      <c r="L404" s="32"/>
      <c r="M404" s="142" t="s">
        <v>1</v>
      </c>
      <c r="N404" s="143" t="s">
        <v>42</v>
      </c>
      <c r="P404" s="144">
        <f>O404*H404</f>
        <v>0</v>
      </c>
      <c r="Q404" s="144">
        <v>4.0000000000000001E-3</v>
      </c>
      <c r="R404" s="144">
        <f>Q404*H404</f>
        <v>0.58096000000000003</v>
      </c>
      <c r="S404" s="144">
        <v>0</v>
      </c>
      <c r="T404" s="145">
        <f>S404*H404</f>
        <v>0</v>
      </c>
      <c r="AR404" s="146" t="s">
        <v>91</v>
      </c>
      <c r="AT404" s="146" t="s">
        <v>260</v>
      </c>
      <c r="AU404" s="146" t="s">
        <v>85</v>
      </c>
      <c r="AY404" s="17" t="s">
        <v>258</v>
      </c>
      <c r="BE404" s="147">
        <f>IF(N404="základní",J404,0)</f>
        <v>0</v>
      </c>
      <c r="BF404" s="147">
        <f>IF(N404="snížená",J404,0)</f>
        <v>0</v>
      </c>
      <c r="BG404" s="147">
        <f>IF(N404="zákl. přenesená",J404,0)</f>
        <v>0</v>
      </c>
      <c r="BH404" s="147">
        <f>IF(N404="sníž. přenesená",J404,0)</f>
        <v>0</v>
      </c>
      <c r="BI404" s="147">
        <f>IF(N404="nulová",J404,0)</f>
        <v>0</v>
      </c>
      <c r="BJ404" s="17" t="s">
        <v>8</v>
      </c>
      <c r="BK404" s="147">
        <f>ROUND(I404*H404,0)</f>
        <v>0</v>
      </c>
      <c r="BL404" s="17" t="s">
        <v>91</v>
      </c>
      <c r="BM404" s="146" t="s">
        <v>2381</v>
      </c>
    </row>
    <row r="405" spans="2:65" s="12" customFormat="1">
      <c r="B405" s="148"/>
      <c r="D405" s="149" t="s">
        <v>266</v>
      </c>
      <c r="E405" s="150" t="s">
        <v>1</v>
      </c>
      <c r="F405" s="151" t="s">
        <v>2055</v>
      </c>
      <c r="H405" s="152">
        <v>145.24</v>
      </c>
      <c r="I405" s="153"/>
      <c r="L405" s="148"/>
      <c r="M405" s="154"/>
      <c r="T405" s="155"/>
      <c r="AT405" s="150" t="s">
        <v>266</v>
      </c>
      <c r="AU405" s="150" t="s">
        <v>85</v>
      </c>
      <c r="AV405" s="12" t="s">
        <v>85</v>
      </c>
      <c r="AW405" s="12" t="s">
        <v>33</v>
      </c>
      <c r="AX405" s="12" t="s">
        <v>8</v>
      </c>
      <c r="AY405" s="150" t="s">
        <v>258</v>
      </c>
    </row>
    <row r="406" spans="2:65" s="1" customFormat="1" ht="24.2" customHeight="1">
      <c r="B406" s="134"/>
      <c r="C406" s="135" t="s">
        <v>708</v>
      </c>
      <c r="D406" s="135" t="s">
        <v>260</v>
      </c>
      <c r="E406" s="136" t="s">
        <v>2382</v>
      </c>
      <c r="F406" s="137" t="s">
        <v>2383</v>
      </c>
      <c r="G406" s="138" t="s">
        <v>343</v>
      </c>
      <c r="H406" s="139">
        <v>42.83</v>
      </c>
      <c r="I406" s="140"/>
      <c r="J406" s="141">
        <f>ROUND(I406*H406,0)</f>
        <v>0</v>
      </c>
      <c r="K406" s="137" t="s">
        <v>1</v>
      </c>
      <c r="L406" s="32"/>
      <c r="M406" s="142" t="s">
        <v>1</v>
      </c>
      <c r="N406" s="143" t="s">
        <v>42</v>
      </c>
      <c r="P406" s="144">
        <f>O406*H406</f>
        <v>0</v>
      </c>
      <c r="Q406" s="144">
        <v>5.77E-3</v>
      </c>
      <c r="R406" s="144">
        <f>Q406*H406</f>
        <v>0.24712909999999999</v>
      </c>
      <c r="S406" s="144">
        <v>6.0000000000000001E-3</v>
      </c>
      <c r="T406" s="145">
        <f>S406*H406</f>
        <v>0.25697999999999999</v>
      </c>
      <c r="AR406" s="146" t="s">
        <v>91</v>
      </c>
      <c r="AT406" s="146" t="s">
        <v>260</v>
      </c>
      <c r="AU406" s="146" t="s">
        <v>85</v>
      </c>
      <c r="AY406" s="17" t="s">
        <v>258</v>
      </c>
      <c r="BE406" s="147">
        <f>IF(N406="základní",J406,0)</f>
        <v>0</v>
      </c>
      <c r="BF406" s="147">
        <f>IF(N406="snížená",J406,0)</f>
        <v>0</v>
      </c>
      <c r="BG406" s="147">
        <f>IF(N406="zákl. přenesená",J406,0)</f>
        <v>0</v>
      </c>
      <c r="BH406" s="147">
        <f>IF(N406="sníž. přenesená",J406,0)</f>
        <v>0</v>
      </c>
      <c r="BI406" s="147">
        <f>IF(N406="nulová",J406,0)</f>
        <v>0</v>
      </c>
      <c r="BJ406" s="17" t="s">
        <v>8</v>
      </c>
      <c r="BK406" s="147">
        <f>ROUND(I406*H406,0)</f>
        <v>0</v>
      </c>
      <c r="BL406" s="17" t="s">
        <v>91</v>
      </c>
      <c r="BM406" s="146" t="s">
        <v>2384</v>
      </c>
    </row>
    <row r="407" spans="2:65" s="12" customFormat="1" ht="22.5">
      <c r="B407" s="148"/>
      <c r="D407" s="149" t="s">
        <v>266</v>
      </c>
      <c r="E407" s="150" t="s">
        <v>1</v>
      </c>
      <c r="F407" s="151" t="s">
        <v>2385</v>
      </c>
      <c r="H407" s="152">
        <v>8.75</v>
      </c>
      <c r="I407" s="153"/>
      <c r="L407" s="148"/>
      <c r="M407" s="154"/>
      <c r="T407" s="155"/>
      <c r="AT407" s="150" t="s">
        <v>266</v>
      </c>
      <c r="AU407" s="150" t="s">
        <v>85</v>
      </c>
      <c r="AV407" s="12" t="s">
        <v>85</v>
      </c>
      <c r="AW407" s="12" t="s">
        <v>33</v>
      </c>
      <c r="AX407" s="12" t="s">
        <v>77</v>
      </c>
      <c r="AY407" s="150" t="s">
        <v>258</v>
      </c>
    </row>
    <row r="408" spans="2:65" s="12" customFormat="1">
      <c r="B408" s="148"/>
      <c r="D408" s="149" t="s">
        <v>266</v>
      </c>
      <c r="E408" s="150" t="s">
        <v>1</v>
      </c>
      <c r="F408" s="151" t="s">
        <v>2386</v>
      </c>
      <c r="H408" s="152">
        <v>10.5</v>
      </c>
      <c r="I408" s="153"/>
      <c r="L408" s="148"/>
      <c r="M408" s="154"/>
      <c r="T408" s="155"/>
      <c r="AT408" s="150" t="s">
        <v>266</v>
      </c>
      <c r="AU408" s="150" t="s">
        <v>85</v>
      </c>
      <c r="AV408" s="12" t="s">
        <v>85</v>
      </c>
      <c r="AW408" s="12" t="s">
        <v>33</v>
      </c>
      <c r="AX408" s="12" t="s">
        <v>77</v>
      </c>
      <c r="AY408" s="150" t="s">
        <v>258</v>
      </c>
    </row>
    <row r="409" spans="2:65" s="12" customFormat="1">
      <c r="B409" s="148"/>
      <c r="D409" s="149" t="s">
        <v>266</v>
      </c>
      <c r="E409" s="150" t="s">
        <v>1</v>
      </c>
      <c r="F409" s="151" t="s">
        <v>2387</v>
      </c>
      <c r="H409" s="152">
        <v>19.079999999999998</v>
      </c>
      <c r="I409" s="153"/>
      <c r="L409" s="148"/>
      <c r="M409" s="154"/>
      <c r="T409" s="155"/>
      <c r="AT409" s="150" t="s">
        <v>266</v>
      </c>
      <c r="AU409" s="150" t="s">
        <v>85</v>
      </c>
      <c r="AV409" s="12" t="s">
        <v>85</v>
      </c>
      <c r="AW409" s="12" t="s">
        <v>33</v>
      </c>
      <c r="AX409" s="12" t="s">
        <v>77</v>
      </c>
      <c r="AY409" s="150" t="s">
        <v>258</v>
      </c>
    </row>
    <row r="410" spans="2:65" s="12" customFormat="1">
      <c r="B410" s="148"/>
      <c r="D410" s="149" t="s">
        <v>266</v>
      </c>
      <c r="E410" s="150" t="s">
        <v>1</v>
      </c>
      <c r="F410" s="151" t="s">
        <v>2388</v>
      </c>
      <c r="H410" s="152">
        <v>4.5</v>
      </c>
      <c r="I410" s="153"/>
      <c r="L410" s="148"/>
      <c r="M410" s="154"/>
      <c r="T410" s="155"/>
      <c r="AT410" s="150" t="s">
        <v>266</v>
      </c>
      <c r="AU410" s="150" t="s">
        <v>85</v>
      </c>
      <c r="AV410" s="12" t="s">
        <v>85</v>
      </c>
      <c r="AW410" s="12" t="s">
        <v>33</v>
      </c>
      <c r="AX410" s="12" t="s">
        <v>77</v>
      </c>
      <c r="AY410" s="150" t="s">
        <v>258</v>
      </c>
    </row>
    <row r="411" spans="2:65" s="13" customFormat="1">
      <c r="B411" s="156"/>
      <c r="D411" s="149" t="s">
        <v>266</v>
      </c>
      <c r="E411" s="157" t="s">
        <v>1</v>
      </c>
      <c r="F411" s="158" t="s">
        <v>272</v>
      </c>
      <c r="H411" s="159">
        <v>42.83</v>
      </c>
      <c r="I411" s="160"/>
      <c r="L411" s="156"/>
      <c r="M411" s="161"/>
      <c r="T411" s="162"/>
      <c r="AT411" s="157" t="s">
        <v>266</v>
      </c>
      <c r="AU411" s="157" t="s">
        <v>85</v>
      </c>
      <c r="AV411" s="13" t="s">
        <v>88</v>
      </c>
      <c r="AW411" s="13" t="s">
        <v>33</v>
      </c>
      <c r="AX411" s="13" t="s">
        <v>8</v>
      </c>
      <c r="AY411" s="157" t="s">
        <v>258</v>
      </c>
    </row>
    <row r="412" spans="2:65" s="11" customFormat="1" ht="22.9" customHeight="1">
      <c r="B412" s="122"/>
      <c r="D412" s="123" t="s">
        <v>76</v>
      </c>
      <c r="E412" s="132" t="s">
        <v>103</v>
      </c>
      <c r="F412" s="132" t="s">
        <v>2389</v>
      </c>
      <c r="I412" s="125"/>
      <c r="J412" s="133">
        <f>BK412</f>
        <v>0</v>
      </c>
      <c r="L412" s="122"/>
      <c r="M412" s="127"/>
      <c r="P412" s="128">
        <f>SUM(P413:P415)</f>
        <v>0</v>
      </c>
      <c r="R412" s="128">
        <f>SUM(R413:R415)</f>
        <v>0.24902000000000002</v>
      </c>
      <c r="T412" s="129">
        <f>SUM(T413:T415)</f>
        <v>0</v>
      </c>
      <c r="AR412" s="123" t="s">
        <v>8</v>
      </c>
      <c r="AT412" s="130" t="s">
        <v>76</v>
      </c>
      <c r="AU412" s="130" t="s">
        <v>8</v>
      </c>
      <c r="AY412" s="123" t="s">
        <v>258</v>
      </c>
      <c r="BK412" s="131">
        <f>SUM(BK413:BK415)</f>
        <v>0</v>
      </c>
    </row>
    <row r="413" spans="2:65" s="1" customFormat="1" ht="24.2" customHeight="1">
      <c r="B413" s="134"/>
      <c r="C413" s="135" t="s">
        <v>725</v>
      </c>
      <c r="D413" s="135" t="s">
        <v>260</v>
      </c>
      <c r="E413" s="136" t="s">
        <v>2390</v>
      </c>
      <c r="F413" s="137" t="s">
        <v>2391</v>
      </c>
      <c r="G413" s="138" t="s">
        <v>315</v>
      </c>
      <c r="H413" s="139">
        <v>1</v>
      </c>
      <c r="I413" s="140"/>
      <c r="J413" s="141">
        <f>ROUND(I413*H413,0)</f>
        <v>0</v>
      </c>
      <c r="K413" s="137" t="s">
        <v>264</v>
      </c>
      <c r="L413" s="32"/>
      <c r="M413" s="142" t="s">
        <v>1</v>
      </c>
      <c r="N413" s="143" t="s">
        <v>42</v>
      </c>
      <c r="P413" s="144">
        <f>O413*H413</f>
        <v>0</v>
      </c>
      <c r="Q413" s="144">
        <v>0.1056</v>
      </c>
      <c r="R413" s="144">
        <f>Q413*H413</f>
        <v>0.1056</v>
      </c>
      <c r="S413" s="144">
        <v>0</v>
      </c>
      <c r="T413" s="145">
        <f>S413*H413</f>
        <v>0</v>
      </c>
      <c r="AR413" s="146" t="s">
        <v>91</v>
      </c>
      <c r="AT413" s="146" t="s">
        <v>260</v>
      </c>
      <c r="AU413" s="146" t="s">
        <v>85</v>
      </c>
      <c r="AY413" s="17" t="s">
        <v>258</v>
      </c>
      <c r="BE413" s="147">
        <f>IF(N413="základní",J413,0)</f>
        <v>0</v>
      </c>
      <c r="BF413" s="147">
        <f>IF(N413="snížená",J413,0)</f>
        <v>0</v>
      </c>
      <c r="BG413" s="147">
        <f>IF(N413="zákl. přenesená",J413,0)</f>
        <v>0</v>
      </c>
      <c r="BH413" s="147">
        <f>IF(N413="sníž. přenesená",J413,0)</f>
        <v>0</v>
      </c>
      <c r="BI413" s="147">
        <f>IF(N413="nulová",J413,0)</f>
        <v>0</v>
      </c>
      <c r="BJ413" s="17" t="s">
        <v>8</v>
      </c>
      <c r="BK413" s="147">
        <f>ROUND(I413*H413,0)</f>
        <v>0</v>
      </c>
      <c r="BL413" s="17" t="s">
        <v>91</v>
      </c>
      <c r="BM413" s="146" t="s">
        <v>2392</v>
      </c>
    </row>
    <row r="414" spans="2:65" s="1" customFormat="1" ht="24.2" customHeight="1">
      <c r="B414" s="134"/>
      <c r="C414" s="135" t="s">
        <v>730</v>
      </c>
      <c r="D414" s="135" t="s">
        <v>260</v>
      </c>
      <c r="E414" s="136" t="s">
        <v>2393</v>
      </c>
      <c r="F414" s="137" t="s">
        <v>2394</v>
      </c>
      <c r="G414" s="138" t="s">
        <v>315</v>
      </c>
      <c r="H414" s="139">
        <v>1</v>
      </c>
      <c r="I414" s="140"/>
      <c r="J414" s="141">
        <f>ROUND(I414*H414,0)</f>
        <v>0</v>
      </c>
      <c r="K414" s="137" t="s">
        <v>264</v>
      </c>
      <c r="L414" s="32"/>
      <c r="M414" s="142" t="s">
        <v>1</v>
      </c>
      <c r="N414" s="143" t="s">
        <v>42</v>
      </c>
      <c r="P414" s="144">
        <f>O414*H414</f>
        <v>0</v>
      </c>
      <c r="Q414" s="144">
        <v>1.2120000000000001E-2</v>
      </c>
      <c r="R414" s="144">
        <f>Q414*H414</f>
        <v>1.2120000000000001E-2</v>
      </c>
      <c r="S414" s="144">
        <v>0</v>
      </c>
      <c r="T414" s="145">
        <f>S414*H414</f>
        <v>0</v>
      </c>
      <c r="AR414" s="146" t="s">
        <v>91</v>
      </c>
      <c r="AT414" s="146" t="s">
        <v>260</v>
      </c>
      <c r="AU414" s="146" t="s">
        <v>85</v>
      </c>
      <c r="AY414" s="17" t="s">
        <v>258</v>
      </c>
      <c r="BE414" s="147">
        <f>IF(N414="základní",J414,0)</f>
        <v>0</v>
      </c>
      <c r="BF414" s="147">
        <f>IF(N414="snížená",J414,0)</f>
        <v>0</v>
      </c>
      <c r="BG414" s="147">
        <f>IF(N414="zákl. přenesená",J414,0)</f>
        <v>0</v>
      </c>
      <c r="BH414" s="147">
        <f>IF(N414="sníž. přenesená",J414,0)</f>
        <v>0</v>
      </c>
      <c r="BI414" s="147">
        <f>IF(N414="nulová",J414,0)</f>
        <v>0</v>
      </c>
      <c r="BJ414" s="17" t="s">
        <v>8</v>
      </c>
      <c r="BK414" s="147">
        <f>ROUND(I414*H414,0)</f>
        <v>0</v>
      </c>
      <c r="BL414" s="17" t="s">
        <v>91</v>
      </c>
      <c r="BM414" s="146" t="s">
        <v>2395</v>
      </c>
    </row>
    <row r="415" spans="2:65" s="1" customFormat="1" ht="33" customHeight="1">
      <c r="B415" s="134"/>
      <c r="C415" s="135" t="s">
        <v>734</v>
      </c>
      <c r="D415" s="135" t="s">
        <v>260</v>
      </c>
      <c r="E415" s="136" t="s">
        <v>2396</v>
      </c>
      <c r="F415" s="137" t="s">
        <v>2397</v>
      </c>
      <c r="G415" s="138" t="s">
        <v>315</v>
      </c>
      <c r="H415" s="139">
        <v>1</v>
      </c>
      <c r="I415" s="140"/>
      <c r="J415" s="141">
        <f>ROUND(I415*H415,0)</f>
        <v>0</v>
      </c>
      <c r="K415" s="137" t="s">
        <v>264</v>
      </c>
      <c r="L415" s="32"/>
      <c r="M415" s="142" t="s">
        <v>1</v>
      </c>
      <c r="N415" s="143" t="s">
        <v>42</v>
      </c>
      <c r="P415" s="144">
        <f>O415*H415</f>
        <v>0</v>
      </c>
      <c r="Q415" s="144">
        <v>0.1313</v>
      </c>
      <c r="R415" s="144">
        <f>Q415*H415</f>
        <v>0.1313</v>
      </c>
      <c r="S415" s="144">
        <v>0</v>
      </c>
      <c r="T415" s="145">
        <f>S415*H415</f>
        <v>0</v>
      </c>
      <c r="AR415" s="146" t="s">
        <v>91</v>
      </c>
      <c r="AT415" s="146" t="s">
        <v>260</v>
      </c>
      <c r="AU415" s="146" t="s">
        <v>85</v>
      </c>
      <c r="AY415" s="17" t="s">
        <v>258</v>
      </c>
      <c r="BE415" s="147">
        <f>IF(N415="základní",J415,0)</f>
        <v>0</v>
      </c>
      <c r="BF415" s="147">
        <f>IF(N415="snížená",J415,0)</f>
        <v>0</v>
      </c>
      <c r="BG415" s="147">
        <f>IF(N415="zákl. přenesená",J415,0)</f>
        <v>0</v>
      </c>
      <c r="BH415" s="147">
        <f>IF(N415="sníž. přenesená",J415,0)</f>
        <v>0</v>
      </c>
      <c r="BI415" s="147">
        <f>IF(N415="nulová",J415,0)</f>
        <v>0</v>
      </c>
      <c r="BJ415" s="17" t="s">
        <v>8</v>
      </c>
      <c r="BK415" s="147">
        <f>ROUND(I415*H415,0)</f>
        <v>0</v>
      </c>
      <c r="BL415" s="17" t="s">
        <v>91</v>
      </c>
      <c r="BM415" s="146" t="s">
        <v>2398</v>
      </c>
    </row>
    <row r="416" spans="2:65" s="11" customFormat="1" ht="22.9" customHeight="1">
      <c r="B416" s="122"/>
      <c r="D416" s="123" t="s">
        <v>76</v>
      </c>
      <c r="E416" s="132" t="s">
        <v>185</v>
      </c>
      <c r="F416" s="132" t="s">
        <v>751</v>
      </c>
      <c r="I416" s="125"/>
      <c r="J416" s="133">
        <f>BK416</f>
        <v>0</v>
      </c>
      <c r="L416" s="122"/>
      <c r="M416" s="127"/>
      <c r="P416" s="128">
        <f>SUM(P417:P440)</f>
        <v>0</v>
      </c>
      <c r="R416" s="128">
        <f>SUM(R417:R440)</f>
        <v>30.399151143200001</v>
      </c>
      <c r="T416" s="129">
        <f>SUM(T417:T440)</f>
        <v>8.5691600000000001</v>
      </c>
      <c r="AR416" s="123" t="s">
        <v>8</v>
      </c>
      <c r="AT416" s="130" t="s">
        <v>76</v>
      </c>
      <c r="AU416" s="130" t="s">
        <v>8</v>
      </c>
      <c r="AY416" s="123" t="s">
        <v>258</v>
      </c>
      <c r="BK416" s="131">
        <f>SUM(BK417:BK440)</f>
        <v>0</v>
      </c>
    </row>
    <row r="417" spans="2:65" s="1" customFormat="1" ht="24.2" customHeight="1">
      <c r="B417" s="134"/>
      <c r="C417" s="135" t="s">
        <v>738</v>
      </c>
      <c r="D417" s="135" t="s">
        <v>260</v>
      </c>
      <c r="E417" s="136" t="s">
        <v>2399</v>
      </c>
      <c r="F417" s="137" t="s">
        <v>2400</v>
      </c>
      <c r="G417" s="138" t="s">
        <v>420</v>
      </c>
      <c r="H417" s="139">
        <v>105</v>
      </c>
      <c r="I417" s="140"/>
      <c r="J417" s="141">
        <f>ROUND(I417*H417,0)</f>
        <v>0</v>
      </c>
      <c r="K417" s="137" t="s">
        <v>264</v>
      </c>
      <c r="L417" s="32"/>
      <c r="M417" s="142" t="s">
        <v>1</v>
      </c>
      <c r="N417" s="143" t="s">
        <v>42</v>
      </c>
      <c r="P417" s="144">
        <f>O417*H417</f>
        <v>0</v>
      </c>
      <c r="Q417" s="144">
        <v>0.14066960000000001</v>
      </c>
      <c r="R417" s="144">
        <f>Q417*H417</f>
        <v>14.770308</v>
      </c>
      <c r="S417" s="144">
        <v>0</v>
      </c>
      <c r="T417" s="145">
        <f>S417*H417</f>
        <v>0</v>
      </c>
      <c r="AR417" s="146" t="s">
        <v>91</v>
      </c>
      <c r="AT417" s="146" t="s">
        <v>260</v>
      </c>
      <c r="AU417" s="146" t="s">
        <v>85</v>
      </c>
      <c r="AY417" s="17" t="s">
        <v>258</v>
      </c>
      <c r="BE417" s="147">
        <f>IF(N417="základní",J417,0)</f>
        <v>0</v>
      </c>
      <c r="BF417" s="147">
        <f>IF(N417="snížená",J417,0)</f>
        <v>0</v>
      </c>
      <c r="BG417" s="147">
        <f>IF(N417="zákl. přenesená",J417,0)</f>
        <v>0</v>
      </c>
      <c r="BH417" s="147">
        <f>IF(N417="sníž. přenesená",J417,0)</f>
        <v>0</v>
      </c>
      <c r="BI417" s="147">
        <f>IF(N417="nulová",J417,0)</f>
        <v>0</v>
      </c>
      <c r="BJ417" s="17" t="s">
        <v>8</v>
      </c>
      <c r="BK417" s="147">
        <f>ROUND(I417*H417,0)</f>
        <v>0</v>
      </c>
      <c r="BL417" s="17" t="s">
        <v>91</v>
      </c>
      <c r="BM417" s="146" t="s">
        <v>2401</v>
      </c>
    </row>
    <row r="418" spans="2:65" s="12" customFormat="1">
      <c r="B418" s="148"/>
      <c r="D418" s="149" t="s">
        <v>266</v>
      </c>
      <c r="E418" s="150" t="s">
        <v>1</v>
      </c>
      <c r="F418" s="151" t="s">
        <v>2402</v>
      </c>
      <c r="H418" s="152">
        <v>105</v>
      </c>
      <c r="I418" s="153"/>
      <c r="L418" s="148"/>
      <c r="M418" s="154"/>
      <c r="T418" s="155"/>
      <c r="AT418" s="150" t="s">
        <v>266</v>
      </c>
      <c r="AU418" s="150" t="s">
        <v>85</v>
      </c>
      <c r="AV418" s="12" t="s">
        <v>85</v>
      </c>
      <c r="AW418" s="12" t="s">
        <v>33</v>
      </c>
      <c r="AX418" s="12" t="s">
        <v>8</v>
      </c>
      <c r="AY418" s="150" t="s">
        <v>258</v>
      </c>
    </row>
    <row r="419" spans="2:65" s="1" customFormat="1" ht="21.75" customHeight="1">
      <c r="B419" s="134"/>
      <c r="C419" s="170" t="s">
        <v>743</v>
      </c>
      <c r="D419" s="170" t="s">
        <v>425</v>
      </c>
      <c r="E419" s="171" t="s">
        <v>2403</v>
      </c>
      <c r="F419" s="172" t="s">
        <v>2404</v>
      </c>
      <c r="G419" s="173" t="s">
        <v>420</v>
      </c>
      <c r="H419" s="174">
        <v>107.1</v>
      </c>
      <c r="I419" s="175"/>
      <c r="J419" s="176">
        <f>ROUND(I419*H419,0)</f>
        <v>0</v>
      </c>
      <c r="K419" s="172" t="s">
        <v>264</v>
      </c>
      <c r="L419" s="177"/>
      <c r="M419" s="178" t="s">
        <v>1</v>
      </c>
      <c r="N419" s="179" t="s">
        <v>42</v>
      </c>
      <c r="P419" s="144">
        <f>O419*H419</f>
        <v>0</v>
      </c>
      <c r="Q419" s="144">
        <v>0.09</v>
      </c>
      <c r="R419" s="144">
        <f>Q419*H419</f>
        <v>9.6389999999999993</v>
      </c>
      <c r="S419" s="144">
        <v>0</v>
      </c>
      <c r="T419" s="145">
        <f>S419*H419</f>
        <v>0</v>
      </c>
      <c r="AR419" s="146" t="s">
        <v>103</v>
      </c>
      <c r="AT419" s="146" t="s">
        <v>425</v>
      </c>
      <c r="AU419" s="146" t="s">
        <v>85</v>
      </c>
      <c r="AY419" s="17" t="s">
        <v>258</v>
      </c>
      <c r="BE419" s="147">
        <f>IF(N419="základní",J419,0)</f>
        <v>0</v>
      </c>
      <c r="BF419" s="147">
        <f>IF(N419="snížená",J419,0)</f>
        <v>0</v>
      </c>
      <c r="BG419" s="147">
        <f>IF(N419="zákl. přenesená",J419,0)</f>
        <v>0</v>
      </c>
      <c r="BH419" s="147">
        <f>IF(N419="sníž. přenesená",J419,0)</f>
        <v>0</v>
      </c>
      <c r="BI419" s="147">
        <f>IF(N419="nulová",J419,0)</f>
        <v>0</v>
      </c>
      <c r="BJ419" s="17" t="s">
        <v>8</v>
      </c>
      <c r="BK419" s="147">
        <f>ROUND(I419*H419,0)</f>
        <v>0</v>
      </c>
      <c r="BL419" s="17" t="s">
        <v>91</v>
      </c>
      <c r="BM419" s="146" t="s">
        <v>2405</v>
      </c>
    </row>
    <row r="420" spans="2:65" s="12" customFormat="1">
      <c r="B420" s="148"/>
      <c r="D420" s="149" t="s">
        <v>266</v>
      </c>
      <c r="E420" s="150" t="s">
        <v>1</v>
      </c>
      <c r="F420" s="151" t="s">
        <v>2406</v>
      </c>
      <c r="H420" s="152">
        <v>107.1</v>
      </c>
      <c r="I420" s="153"/>
      <c r="L420" s="148"/>
      <c r="M420" s="154"/>
      <c r="T420" s="155"/>
      <c r="AT420" s="150" t="s">
        <v>266</v>
      </c>
      <c r="AU420" s="150" t="s">
        <v>85</v>
      </c>
      <c r="AV420" s="12" t="s">
        <v>85</v>
      </c>
      <c r="AW420" s="12" t="s">
        <v>33</v>
      </c>
      <c r="AX420" s="12" t="s">
        <v>8</v>
      </c>
      <c r="AY420" s="150" t="s">
        <v>258</v>
      </c>
    </row>
    <row r="421" spans="2:65" s="1" customFormat="1" ht="24.2" customHeight="1">
      <c r="B421" s="134"/>
      <c r="C421" s="135" t="s">
        <v>747</v>
      </c>
      <c r="D421" s="135" t="s">
        <v>260</v>
      </c>
      <c r="E421" s="136" t="s">
        <v>2407</v>
      </c>
      <c r="F421" s="137" t="s">
        <v>2408</v>
      </c>
      <c r="G421" s="138" t="s">
        <v>420</v>
      </c>
      <c r="H421" s="139">
        <v>16</v>
      </c>
      <c r="I421" s="140"/>
      <c r="J421" s="141">
        <f>ROUND(I421*H421,0)</f>
        <v>0</v>
      </c>
      <c r="K421" s="137" t="s">
        <v>264</v>
      </c>
      <c r="L421" s="32"/>
      <c r="M421" s="142" t="s">
        <v>1</v>
      </c>
      <c r="N421" s="143" t="s">
        <v>42</v>
      </c>
      <c r="P421" s="144">
        <f>O421*H421</f>
        <v>0</v>
      </c>
      <c r="Q421" s="144">
        <v>0.29220869999999999</v>
      </c>
      <c r="R421" s="144">
        <f>Q421*H421</f>
        <v>4.6753391999999998</v>
      </c>
      <c r="S421" s="144">
        <v>0</v>
      </c>
      <c r="T421" s="145">
        <f>S421*H421</f>
        <v>0</v>
      </c>
      <c r="AR421" s="146" t="s">
        <v>91</v>
      </c>
      <c r="AT421" s="146" t="s">
        <v>260</v>
      </c>
      <c r="AU421" s="146" t="s">
        <v>85</v>
      </c>
      <c r="AY421" s="17" t="s">
        <v>258</v>
      </c>
      <c r="BE421" s="147">
        <f>IF(N421="základní",J421,0)</f>
        <v>0</v>
      </c>
      <c r="BF421" s="147">
        <f>IF(N421="snížená",J421,0)</f>
        <v>0</v>
      </c>
      <c r="BG421" s="147">
        <f>IF(N421="zákl. přenesená",J421,0)</f>
        <v>0</v>
      </c>
      <c r="BH421" s="147">
        <f>IF(N421="sníž. přenesená",J421,0)</f>
        <v>0</v>
      </c>
      <c r="BI421" s="147">
        <f>IF(N421="nulová",J421,0)</f>
        <v>0</v>
      </c>
      <c r="BJ421" s="17" t="s">
        <v>8</v>
      </c>
      <c r="BK421" s="147">
        <f>ROUND(I421*H421,0)</f>
        <v>0</v>
      </c>
      <c r="BL421" s="17" t="s">
        <v>91</v>
      </c>
      <c r="BM421" s="146" t="s">
        <v>2409</v>
      </c>
    </row>
    <row r="422" spans="2:65" s="12" customFormat="1">
      <c r="B422" s="148"/>
      <c r="D422" s="149" t="s">
        <v>266</v>
      </c>
      <c r="E422" s="150" t="s">
        <v>1</v>
      </c>
      <c r="F422" s="151" t="s">
        <v>2410</v>
      </c>
      <c r="H422" s="152">
        <v>16</v>
      </c>
      <c r="I422" s="153"/>
      <c r="L422" s="148"/>
      <c r="M422" s="154"/>
      <c r="T422" s="155"/>
      <c r="AT422" s="150" t="s">
        <v>266</v>
      </c>
      <c r="AU422" s="150" t="s">
        <v>85</v>
      </c>
      <c r="AV422" s="12" t="s">
        <v>85</v>
      </c>
      <c r="AW422" s="12" t="s">
        <v>33</v>
      </c>
      <c r="AX422" s="12" t="s">
        <v>8</v>
      </c>
      <c r="AY422" s="150" t="s">
        <v>258</v>
      </c>
    </row>
    <row r="423" spans="2:65" s="1" customFormat="1" ht="24.2" customHeight="1">
      <c r="B423" s="134"/>
      <c r="C423" s="170" t="s">
        <v>752</v>
      </c>
      <c r="D423" s="170" t="s">
        <v>425</v>
      </c>
      <c r="E423" s="171" t="s">
        <v>2411</v>
      </c>
      <c r="F423" s="172" t="s">
        <v>2412</v>
      </c>
      <c r="G423" s="173" t="s">
        <v>420</v>
      </c>
      <c r="H423" s="174">
        <v>16</v>
      </c>
      <c r="I423" s="175"/>
      <c r="J423" s="176">
        <f>ROUND(I423*H423,0)</f>
        <v>0</v>
      </c>
      <c r="K423" s="172" t="s">
        <v>1</v>
      </c>
      <c r="L423" s="177"/>
      <c r="M423" s="178" t="s">
        <v>1</v>
      </c>
      <c r="N423" s="179" t="s">
        <v>42</v>
      </c>
      <c r="P423" s="144">
        <f>O423*H423</f>
        <v>0</v>
      </c>
      <c r="Q423" s="144">
        <v>1.5599999999999999E-2</v>
      </c>
      <c r="R423" s="144">
        <f>Q423*H423</f>
        <v>0.24959999999999999</v>
      </c>
      <c r="S423" s="144">
        <v>0</v>
      </c>
      <c r="T423" s="145">
        <f>S423*H423</f>
        <v>0</v>
      </c>
      <c r="AR423" s="146" t="s">
        <v>103</v>
      </c>
      <c r="AT423" s="146" t="s">
        <v>425</v>
      </c>
      <c r="AU423" s="146" t="s">
        <v>85</v>
      </c>
      <c r="AY423" s="17" t="s">
        <v>258</v>
      </c>
      <c r="BE423" s="147">
        <f>IF(N423="základní",J423,0)</f>
        <v>0</v>
      </c>
      <c r="BF423" s="147">
        <f>IF(N423="snížená",J423,0)</f>
        <v>0</v>
      </c>
      <c r="BG423" s="147">
        <f>IF(N423="zákl. přenesená",J423,0)</f>
        <v>0</v>
      </c>
      <c r="BH423" s="147">
        <f>IF(N423="sníž. přenesená",J423,0)</f>
        <v>0</v>
      </c>
      <c r="BI423" s="147">
        <f>IF(N423="nulová",J423,0)</f>
        <v>0</v>
      </c>
      <c r="BJ423" s="17" t="s">
        <v>8</v>
      </c>
      <c r="BK423" s="147">
        <f>ROUND(I423*H423,0)</f>
        <v>0</v>
      </c>
      <c r="BL423" s="17" t="s">
        <v>91</v>
      </c>
      <c r="BM423" s="146" t="s">
        <v>2413</v>
      </c>
    </row>
    <row r="424" spans="2:65" s="1" customFormat="1" ht="24.2" customHeight="1">
      <c r="B424" s="134"/>
      <c r="C424" s="135" t="s">
        <v>758</v>
      </c>
      <c r="D424" s="135" t="s">
        <v>260</v>
      </c>
      <c r="E424" s="136" t="s">
        <v>2414</v>
      </c>
      <c r="F424" s="137" t="s">
        <v>2415</v>
      </c>
      <c r="G424" s="138" t="s">
        <v>315</v>
      </c>
      <c r="H424" s="139">
        <v>8</v>
      </c>
      <c r="I424" s="140"/>
      <c r="J424" s="141">
        <f>ROUND(I424*H424,0)</f>
        <v>0</v>
      </c>
      <c r="K424" s="137" t="s">
        <v>264</v>
      </c>
      <c r="L424" s="32"/>
      <c r="M424" s="142" t="s">
        <v>1</v>
      </c>
      <c r="N424" s="143" t="s">
        <v>42</v>
      </c>
      <c r="P424" s="144">
        <f>O424*H424</f>
        <v>0</v>
      </c>
      <c r="Q424" s="144">
        <v>1.002232E-3</v>
      </c>
      <c r="R424" s="144">
        <f>Q424*H424</f>
        <v>8.0178560000000003E-3</v>
      </c>
      <c r="S424" s="144">
        <v>0</v>
      </c>
      <c r="T424" s="145">
        <f>S424*H424</f>
        <v>0</v>
      </c>
      <c r="AR424" s="146" t="s">
        <v>91</v>
      </c>
      <c r="AT424" s="146" t="s">
        <v>260</v>
      </c>
      <c r="AU424" s="146" t="s">
        <v>85</v>
      </c>
      <c r="AY424" s="17" t="s">
        <v>258</v>
      </c>
      <c r="BE424" s="147">
        <f>IF(N424="základní",J424,0)</f>
        <v>0</v>
      </c>
      <c r="BF424" s="147">
        <f>IF(N424="snížená",J424,0)</f>
        <v>0</v>
      </c>
      <c r="BG424" s="147">
        <f>IF(N424="zákl. přenesená",J424,0)</f>
        <v>0</v>
      </c>
      <c r="BH424" s="147">
        <f>IF(N424="sníž. přenesená",J424,0)</f>
        <v>0</v>
      </c>
      <c r="BI424" s="147">
        <f>IF(N424="nulová",J424,0)</f>
        <v>0</v>
      </c>
      <c r="BJ424" s="17" t="s">
        <v>8</v>
      </c>
      <c r="BK424" s="147">
        <f>ROUND(I424*H424,0)</f>
        <v>0</v>
      </c>
      <c r="BL424" s="17" t="s">
        <v>91</v>
      </c>
      <c r="BM424" s="146" t="s">
        <v>2416</v>
      </c>
    </row>
    <row r="425" spans="2:65" s="12" customFormat="1">
      <c r="B425" s="148"/>
      <c r="D425" s="149" t="s">
        <v>266</v>
      </c>
      <c r="E425" s="150" t="s">
        <v>1</v>
      </c>
      <c r="F425" s="151" t="s">
        <v>2417</v>
      </c>
      <c r="H425" s="152">
        <v>6</v>
      </c>
      <c r="I425" s="153"/>
      <c r="L425" s="148"/>
      <c r="M425" s="154"/>
      <c r="T425" s="155"/>
      <c r="AT425" s="150" t="s">
        <v>266</v>
      </c>
      <c r="AU425" s="150" t="s">
        <v>85</v>
      </c>
      <c r="AV425" s="12" t="s">
        <v>85</v>
      </c>
      <c r="AW425" s="12" t="s">
        <v>33</v>
      </c>
      <c r="AX425" s="12" t="s">
        <v>77</v>
      </c>
      <c r="AY425" s="150" t="s">
        <v>258</v>
      </c>
    </row>
    <row r="426" spans="2:65" s="12" customFormat="1">
      <c r="B426" s="148"/>
      <c r="D426" s="149" t="s">
        <v>266</v>
      </c>
      <c r="E426" s="150" t="s">
        <v>1</v>
      </c>
      <c r="F426" s="151" t="s">
        <v>2418</v>
      </c>
      <c r="H426" s="152">
        <v>2</v>
      </c>
      <c r="I426" s="153"/>
      <c r="L426" s="148"/>
      <c r="M426" s="154"/>
      <c r="T426" s="155"/>
      <c r="AT426" s="150" t="s">
        <v>266</v>
      </c>
      <c r="AU426" s="150" t="s">
        <v>85</v>
      </c>
      <c r="AV426" s="12" t="s">
        <v>85</v>
      </c>
      <c r="AW426" s="12" t="s">
        <v>33</v>
      </c>
      <c r="AX426" s="12" t="s">
        <v>77</v>
      </c>
      <c r="AY426" s="150" t="s">
        <v>258</v>
      </c>
    </row>
    <row r="427" spans="2:65" s="13" customFormat="1">
      <c r="B427" s="156"/>
      <c r="D427" s="149" t="s">
        <v>266</v>
      </c>
      <c r="E427" s="157" t="s">
        <v>1</v>
      </c>
      <c r="F427" s="158" t="s">
        <v>272</v>
      </c>
      <c r="H427" s="159">
        <v>8</v>
      </c>
      <c r="I427" s="160"/>
      <c r="L427" s="156"/>
      <c r="M427" s="161"/>
      <c r="T427" s="162"/>
      <c r="AT427" s="157" t="s">
        <v>266</v>
      </c>
      <c r="AU427" s="157" t="s">
        <v>85</v>
      </c>
      <c r="AV427" s="13" t="s">
        <v>88</v>
      </c>
      <c r="AW427" s="13" t="s">
        <v>33</v>
      </c>
      <c r="AX427" s="13" t="s">
        <v>8</v>
      </c>
      <c r="AY427" s="157" t="s">
        <v>258</v>
      </c>
    </row>
    <row r="428" spans="2:65" s="1" customFormat="1" ht="21.75" customHeight="1">
      <c r="B428" s="134"/>
      <c r="C428" s="170" t="s">
        <v>763</v>
      </c>
      <c r="D428" s="170" t="s">
        <v>425</v>
      </c>
      <c r="E428" s="171" t="s">
        <v>2419</v>
      </c>
      <c r="F428" s="172" t="s">
        <v>2420</v>
      </c>
      <c r="G428" s="173" t="s">
        <v>315</v>
      </c>
      <c r="H428" s="174">
        <v>6</v>
      </c>
      <c r="I428" s="175"/>
      <c r="J428" s="176">
        <f>ROUND(I428*H428,0)</f>
        <v>0</v>
      </c>
      <c r="K428" s="172" t="s">
        <v>1</v>
      </c>
      <c r="L428" s="177"/>
      <c r="M428" s="178" t="s">
        <v>1</v>
      </c>
      <c r="N428" s="179" t="s">
        <v>42</v>
      </c>
      <c r="P428" s="144">
        <f>O428*H428</f>
        <v>0</v>
      </c>
      <c r="Q428" s="144">
        <v>5.6599999999999998E-2</v>
      </c>
      <c r="R428" s="144">
        <f>Q428*H428</f>
        <v>0.33960000000000001</v>
      </c>
      <c r="S428" s="144">
        <v>0</v>
      </c>
      <c r="T428" s="145">
        <f>S428*H428</f>
        <v>0</v>
      </c>
      <c r="AR428" s="146" t="s">
        <v>103</v>
      </c>
      <c r="AT428" s="146" t="s">
        <v>425</v>
      </c>
      <c r="AU428" s="146" t="s">
        <v>85</v>
      </c>
      <c r="AY428" s="17" t="s">
        <v>258</v>
      </c>
      <c r="BE428" s="147">
        <f>IF(N428="základní",J428,0)</f>
        <v>0</v>
      </c>
      <c r="BF428" s="147">
        <f>IF(N428="snížená",J428,0)</f>
        <v>0</v>
      </c>
      <c r="BG428" s="147">
        <f>IF(N428="zákl. přenesená",J428,0)</f>
        <v>0</v>
      </c>
      <c r="BH428" s="147">
        <f>IF(N428="sníž. přenesená",J428,0)</f>
        <v>0</v>
      </c>
      <c r="BI428" s="147">
        <f>IF(N428="nulová",J428,0)</f>
        <v>0</v>
      </c>
      <c r="BJ428" s="17" t="s">
        <v>8</v>
      </c>
      <c r="BK428" s="147">
        <f>ROUND(I428*H428,0)</f>
        <v>0</v>
      </c>
      <c r="BL428" s="17" t="s">
        <v>91</v>
      </c>
      <c r="BM428" s="146" t="s">
        <v>2421</v>
      </c>
    </row>
    <row r="429" spans="2:65" s="1" customFormat="1" ht="16.5" customHeight="1">
      <c r="B429" s="134"/>
      <c r="C429" s="170" t="s">
        <v>767</v>
      </c>
      <c r="D429" s="170" t="s">
        <v>425</v>
      </c>
      <c r="E429" s="171" t="s">
        <v>2422</v>
      </c>
      <c r="F429" s="172" t="s">
        <v>2423</v>
      </c>
      <c r="G429" s="173" t="s">
        <v>315</v>
      </c>
      <c r="H429" s="174">
        <v>2</v>
      </c>
      <c r="I429" s="175"/>
      <c r="J429" s="176">
        <f>ROUND(I429*H429,0)</f>
        <v>0</v>
      </c>
      <c r="K429" s="172" t="s">
        <v>1</v>
      </c>
      <c r="L429" s="177"/>
      <c r="M429" s="178" t="s">
        <v>1</v>
      </c>
      <c r="N429" s="179" t="s">
        <v>42</v>
      </c>
      <c r="P429" s="144">
        <f>O429*H429</f>
        <v>0</v>
      </c>
      <c r="Q429" s="144">
        <v>5.6599999999999998E-2</v>
      </c>
      <c r="R429" s="144">
        <f>Q429*H429</f>
        <v>0.1132</v>
      </c>
      <c r="S429" s="144">
        <v>0</v>
      </c>
      <c r="T429" s="145">
        <f>S429*H429</f>
        <v>0</v>
      </c>
      <c r="AR429" s="146" t="s">
        <v>103</v>
      </c>
      <c r="AT429" s="146" t="s">
        <v>425</v>
      </c>
      <c r="AU429" s="146" t="s">
        <v>85</v>
      </c>
      <c r="AY429" s="17" t="s">
        <v>258</v>
      </c>
      <c r="BE429" s="147">
        <f>IF(N429="základní",J429,0)</f>
        <v>0</v>
      </c>
      <c r="BF429" s="147">
        <f>IF(N429="snížená",J429,0)</f>
        <v>0</v>
      </c>
      <c r="BG429" s="147">
        <f>IF(N429="zákl. přenesená",J429,0)</f>
        <v>0</v>
      </c>
      <c r="BH429" s="147">
        <f>IF(N429="sníž. přenesená",J429,0)</f>
        <v>0</v>
      </c>
      <c r="BI429" s="147">
        <f>IF(N429="nulová",J429,0)</f>
        <v>0</v>
      </c>
      <c r="BJ429" s="17" t="s">
        <v>8</v>
      </c>
      <c r="BK429" s="147">
        <f>ROUND(I429*H429,0)</f>
        <v>0</v>
      </c>
      <c r="BL429" s="17" t="s">
        <v>91</v>
      </c>
      <c r="BM429" s="146" t="s">
        <v>2424</v>
      </c>
    </row>
    <row r="430" spans="2:65" s="1" customFormat="1" ht="24.2" customHeight="1">
      <c r="B430" s="134"/>
      <c r="C430" s="135" t="s">
        <v>771</v>
      </c>
      <c r="D430" s="135" t="s">
        <v>260</v>
      </c>
      <c r="E430" s="136" t="s">
        <v>2425</v>
      </c>
      <c r="F430" s="137" t="s">
        <v>2426</v>
      </c>
      <c r="G430" s="138" t="s">
        <v>315</v>
      </c>
      <c r="H430" s="139">
        <v>11</v>
      </c>
      <c r="I430" s="140"/>
      <c r="J430" s="141">
        <f>ROUND(I430*H430,0)</f>
        <v>0</v>
      </c>
      <c r="K430" s="137" t="s">
        <v>1</v>
      </c>
      <c r="L430" s="32"/>
      <c r="M430" s="142" t="s">
        <v>1</v>
      </c>
      <c r="N430" s="143" t="s">
        <v>42</v>
      </c>
      <c r="P430" s="144">
        <f>O430*H430</f>
        <v>0</v>
      </c>
      <c r="Q430" s="144">
        <v>8.0211200000000001E-4</v>
      </c>
      <c r="R430" s="144">
        <f>Q430*H430</f>
        <v>8.8232320000000003E-3</v>
      </c>
      <c r="S430" s="144">
        <v>0</v>
      </c>
      <c r="T430" s="145">
        <f>S430*H430</f>
        <v>0</v>
      </c>
      <c r="AR430" s="146" t="s">
        <v>91</v>
      </c>
      <c r="AT430" s="146" t="s">
        <v>260</v>
      </c>
      <c r="AU430" s="146" t="s">
        <v>85</v>
      </c>
      <c r="AY430" s="17" t="s">
        <v>258</v>
      </c>
      <c r="BE430" s="147">
        <f>IF(N430="základní",J430,0)</f>
        <v>0</v>
      </c>
      <c r="BF430" s="147">
        <f>IF(N430="snížená",J430,0)</f>
        <v>0</v>
      </c>
      <c r="BG430" s="147">
        <f>IF(N430="zákl. přenesená",J430,0)</f>
        <v>0</v>
      </c>
      <c r="BH430" s="147">
        <f>IF(N430="sníž. přenesená",J430,0)</f>
        <v>0</v>
      </c>
      <c r="BI430" s="147">
        <f>IF(N430="nulová",J430,0)</f>
        <v>0</v>
      </c>
      <c r="BJ430" s="17" t="s">
        <v>8</v>
      </c>
      <c r="BK430" s="147">
        <f>ROUND(I430*H430,0)</f>
        <v>0</v>
      </c>
      <c r="BL430" s="17" t="s">
        <v>91</v>
      </c>
      <c r="BM430" s="146" t="s">
        <v>2427</v>
      </c>
    </row>
    <row r="431" spans="2:65" s="12" customFormat="1">
      <c r="B431" s="148"/>
      <c r="D431" s="149" t="s">
        <v>266</v>
      </c>
      <c r="E431" s="150" t="s">
        <v>1</v>
      </c>
      <c r="F431" s="151" t="s">
        <v>312</v>
      </c>
      <c r="H431" s="152">
        <v>11</v>
      </c>
      <c r="I431" s="153"/>
      <c r="L431" s="148"/>
      <c r="M431" s="154"/>
      <c r="T431" s="155"/>
      <c r="AT431" s="150" t="s">
        <v>266</v>
      </c>
      <c r="AU431" s="150" t="s">
        <v>85</v>
      </c>
      <c r="AV431" s="12" t="s">
        <v>85</v>
      </c>
      <c r="AW431" s="12" t="s">
        <v>33</v>
      </c>
      <c r="AX431" s="12" t="s">
        <v>8</v>
      </c>
      <c r="AY431" s="150" t="s">
        <v>258</v>
      </c>
    </row>
    <row r="432" spans="2:65" s="1" customFormat="1" ht="16.5" customHeight="1">
      <c r="B432" s="134"/>
      <c r="C432" s="170" t="s">
        <v>775</v>
      </c>
      <c r="D432" s="170" t="s">
        <v>425</v>
      </c>
      <c r="E432" s="171" t="s">
        <v>2428</v>
      </c>
      <c r="F432" s="172" t="s">
        <v>2429</v>
      </c>
      <c r="G432" s="173" t="s">
        <v>315</v>
      </c>
      <c r="H432" s="174">
        <v>11</v>
      </c>
      <c r="I432" s="175"/>
      <c r="J432" s="176">
        <f>ROUND(I432*H432,0)</f>
        <v>0</v>
      </c>
      <c r="K432" s="172" t="s">
        <v>1</v>
      </c>
      <c r="L432" s="177"/>
      <c r="M432" s="178" t="s">
        <v>1</v>
      </c>
      <c r="N432" s="179" t="s">
        <v>42</v>
      </c>
      <c r="P432" s="144">
        <f>O432*H432</f>
        <v>0</v>
      </c>
      <c r="Q432" s="144">
        <v>5.3999999999999999E-2</v>
      </c>
      <c r="R432" s="144">
        <f>Q432*H432</f>
        <v>0.59399999999999997</v>
      </c>
      <c r="S432" s="144">
        <v>0</v>
      </c>
      <c r="T432" s="145">
        <f>S432*H432</f>
        <v>0</v>
      </c>
      <c r="AR432" s="146" t="s">
        <v>103</v>
      </c>
      <c r="AT432" s="146" t="s">
        <v>425</v>
      </c>
      <c r="AU432" s="146" t="s">
        <v>85</v>
      </c>
      <c r="AY432" s="17" t="s">
        <v>258</v>
      </c>
      <c r="BE432" s="147">
        <f>IF(N432="základní",J432,0)</f>
        <v>0</v>
      </c>
      <c r="BF432" s="147">
        <f>IF(N432="snížená",J432,0)</f>
        <v>0</v>
      </c>
      <c r="BG432" s="147">
        <f>IF(N432="zákl. přenesená",J432,0)</f>
        <v>0</v>
      </c>
      <c r="BH432" s="147">
        <f>IF(N432="sníž. přenesená",J432,0)</f>
        <v>0</v>
      </c>
      <c r="BI432" s="147">
        <f>IF(N432="nulová",J432,0)</f>
        <v>0</v>
      </c>
      <c r="BJ432" s="17" t="s">
        <v>8</v>
      </c>
      <c r="BK432" s="147">
        <f>ROUND(I432*H432,0)</f>
        <v>0</v>
      </c>
      <c r="BL432" s="17" t="s">
        <v>91</v>
      </c>
      <c r="BM432" s="146" t="s">
        <v>2430</v>
      </c>
    </row>
    <row r="433" spans="2:65" s="1" customFormat="1" ht="24.2" customHeight="1">
      <c r="B433" s="134"/>
      <c r="C433" s="135" t="s">
        <v>779</v>
      </c>
      <c r="D433" s="135" t="s">
        <v>260</v>
      </c>
      <c r="E433" s="136" t="s">
        <v>2431</v>
      </c>
      <c r="F433" s="137" t="s">
        <v>2432</v>
      </c>
      <c r="G433" s="138" t="s">
        <v>315</v>
      </c>
      <c r="H433" s="139">
        <v>54</v>
      </c>
      <c r="I433" s="140"/>
      <c r="J433" s="141">
        <f>ROUND(I433*H433,0)</f>
        <v>0</v>
      </c>
      <c r="K433" s="137" t="s">
        <v>264</v>
      </c>
      <c r="L433" s="32"/>
      <c r="M433" s="142" t="s">
        <v>1</v>
      </c>
      <c r="N433" s="143" t="s">
        <v>42</v>
      </c>
      <c r="P433" s="144">
        <f>O433*H433</f>
        <v>0</v>
      </c>
      <c r="Q433" s="144">
        <v>1.42788E-5</v>
      </c>
      <c r="R433" s="144">
        <f>Q433*H433</f>
        <v>7.7105519999999994E-4</v>
      </c>
      <c r="S433" s="144">
        <v>0</v>
      </c>
      <c r="T433" s="145">
        <f>S433*H433</f>
        <v>0</v>
      </c>
      <c r="AR433" s="146" t="s">
        <v>91</v>
      </c>
      <c r="AT433" s="146" t="s">
        <v>260</v>
      </c>
      <c r="AU433" s="146" t="s">
        <v>85</v>
      </c>
      <c r="AY433" s="17" t="s">
        <v>258</v>
      </c>
      <c r="BE433" s="147">
        <f>IF(N433="základní",J433,0)</f>
        <v>0</v>
      </c>
      <c r="BF433" s="147">
        <f>IF(N433="snížená",J433,0)</f>
        <v>0</v>
      </c>
      <c r="BG433" s="147">
        <f>IF(N433="zákl. přenesená",J433,0)</f>
        <v>0</v>
      </c>
      <c r="BH433" s="147">
        <f>IF(N433="sníž. přenesená",J433,0)</f>
        <v>0</v>
      </c>
      <c r="BI433" s="147">
        <f>IF(N433="nulová",J433,0)</f>
        <v>0</v>
      </c>
      <c r="BJ433" s="17" t="s">
        <v>8</v>
      </c>
      <c r="BK433" s="147">
        <f>ROUND(I433*H433,0)</f>
        <v>0</v>
      </c>
      <c r="BL433" s="17" t="s">
        <v>91</v>
      </c>
      <c r="BM433" s="146" t="s">
        <v>2433</v>
      </c>
    </row>
    <row r="434" spans="2:65" s="12" customFormat="1">
      <c r="B434" s="148"/>
      <c r="D434" s="149" t="s">
        <v>266</v>
      </c>
      <c r="E434" s="150" t="s">
        <v>1</v>
      </c>
      <c r="F434" s="151" t="s">
        <v>2434</v>
      </c>
      <c r="H434" s="152">
        <v>38</v>
      </c>
      <c r="I434" s="153"/>
      <c r="L434" s="148"/>
      <c r="M434" s="154"/>
      <c r="T434" s="155"/>
      <c r="AT434" s="150" t="s">
        <v>266</v>
      </c>
      <c r="AU434" s="150" t="s">
        <v>85</v>
      </c>
      <c r="AV434" s="12" t="s">
        <v>85</v>
      </c>
      <c r="AW434" s="12" t="s">
        <v>33</v>
      </c>
      <c r="AX434" s="12" t="s">
        <v>77</v>
      </c>
      <c r="AY434" s="150" t="s">
        <v>258</v>
      </c>
    </row>
    <row r="435" spans="2:65" s="12" customFormat="1">
      <c r="B435" s="148"/>
      <c r="D435" s="149" t="s">
        <v>266</v>
      </c>
      <c r="E435" s="150" t="s">
        <v>1</v>
      </c>
      <c r="F435" s="151" t="s">
        <v>2435</v>
      </c>
      <c r="H435" s="152">
        <v>16</v>
      </c>
      <c r="I435" s="153"/>
      <c r="L435" s="148"/>
      <c r="M435" s="154"/>
      <c r="T435" s="155"/>
      <c r="AT435" s="150" t="s">
        <v>266</v>
      </c>
      <c r="AU435" s="150" t="s">
        <v>85</v>
      </c>
      <c r="AV435" s="12" t="s">
        <v>85</v>
      </c>
      <c r="AW435" s="12" t="s">
        <v>33</v>
      </c>
      <c r="AX435" s="12" t="s">
        <v>77</v>
      </c>
      <c r="AY435" s="150" t="s">
        <v>258</v>
      </c>
    </row>
    <row r="436" spans="2:65" s="13" customFormat="1">
      <c r="B436" s="156"/>
      <c r="D436" s="149" t="s">
        <v>266</v>
      </c>
      <c r="E436" s="157" t="s">
        <v>1</v>
      </c>
      <c r="F436" s="158" t="s">
        <v>272</v>
      </c>
      <c r="H436" s="159">
        <v>54</v>
      </c>
      <c r="I436" s="160"/>
      <c r="L436" s="156"/>
      <c r="M436" s="161"/>
      <c r="T436" s="162"/>
      <c r="AT436" s="157" t="s">
        <v>266</v>
      </c>
      <c r="AU436" s="157" t="s">
        <v>85</v>
      </c>
      <c r="AV436" s="13" t="s">
        <v>88</v>
      </c>
      <c r="AW436" s="13" t="s">
        <v>33</v>
      </c>
      <c r="AX436" s="13" t="s">
        <v>8</v>
      </c>
      <c r="AY436" s="157" t="s">
        <v>258</v>
      </c>
    </row>
    <row r="437" spans="2:65" s="1" customFormat="1" ht="24.2" customHeight="1">
      <c r="B437" s="134"/>
      <c r="C437" s="135" t="s">
        <v>785</v>
      </c>
      <c r="D437" s="135" t="s">
        <v>260</v>
      </c>
      <c r="E437" s="136" t="s">
        <v>2436</v>
      </c>
      <c r="F437" s="137" t="s">
        <v>2437</v>
      </c>
      <c r="G437" s="138" t="s">
        <v>315</v>
      </c>
      <c r="H437" s="139">
        <v>20</v>
      </c>
      <c r="I437" s="140"/>
      <c r="J437" s="141">
        <f>ROUND(I437*H437,0)</f>
        <v>0</v>
      </c>
      <c r="K437" s="137" t="s">
        <v>264</v>
      </c>
      <c r="L437" s="32"/>
      <c r="M437" s="142" t="s">
        <v>1</v>
      </c>
      <c r="N437" s="143" t="s">
        <v>42</v>
      </c>
      <c r="P437" s="144">
        <f>O437*H437</f>
        <v>0</v>
      </c>
      <c r="Q437" s="144">
        <v>2.459E-5</v>
      </c>
      <c r="R437" s="144">
        <f>Q437*H437</f>
        <v>4.9180000000000003E-4</v>
      </c>
      <c r="S437" s="144">
        <v>0</v>
      </c>
      <c r="T437" s="145">
        <f>S437*H437</f>
        <v>0</v>
      </c>
      <c r="AR437" s="146" t="s">
        <v>91</v>
      </c>
      <c r="AT437" s="146" t="s">
        <v>260</v>
      </c>
      <c r="AU437" s="146" t="s">
        <v>85</v>
      </c>
      <c r="AY437" s="17" t="s">
        <v>258</v>
      </c>
      <c r="BE437" s="147">
        <f>IF(N437="základní",J437,0)</f>
        <v>0</v>
      </c>
      <c r="BF437" s="147">
        <f>IF(N437="snížená",J437,0)</f>
        <v>0</v>
      </c>
      <c r="BG437" s="147">
        <f>IF(N437="zákl. přenesená",J437,0)</f>
        <v>0</v>
      </c>
      <c r="BH437" s="147">
        <f>IF(N437="sníž. přenesená",J437,0)</f>
        <v>0</v>
      </c>
      <c r="BI437" s="147">
        <f>IF(N437="nulová",J437,0)</f>
        <v>0</v>
      </c>
      <c r="BJ437" s="17" t="s">
        <v>8</v>
      </c>
      <c r="BK437" s="147">
        <f>ROUND(I437*H437,0)</f>
        <v>0</v>
      </c>
      <c r="BL437" s="17" t="s">
        <v>91</v>
      </c>
      <c r="BM437" s="146" t="s">
        <v>2438</v>
      </c>
    </row>
    <row r="438" spans="2:65" s="12" customFormat="1">
      <c r="B438" s="148"/>
      <c r="D438" s="149" t="s">
        <v>266</v>
      </c>
      <c r="E438" s="150" t="s">
        <v>1</v>
      </c>
      <c r="F438" s="151" t="s">
        <v>2439</v>
      </c>
      <c r="H438" s="152">
        <v>20</v>
      </c>
      <c r="I438" s="153"/>
      <c r="L438" s="148"/>
      <c r="M438" s="154"/>
      <c r="T438" s="155"/>
      <c r="AT438" s="150" t="s">
        <v>266</v>
      </c>
      <c r="AU438" s="150" t="s">
        <v>85</v>
      </c>
      <c r="AV438" s="12" t="s">
        <v>85</v>
      </c>
      <c r="AW438" s="12" t="s">
        <v>33</v>
      </c>
      <c r="AX438" s="12" t="s">
        <v>8</v>
      </c>
      <c r="AY438" s="150" t="s">
        <v>258</v>
      </c>
    </row>
    <row r="439" spans="2:65" s="1" customFormat="1" ht="37.9" customHeight="1">
      <c r="B439" s="134"/>
      <c r="C439" s="135" t="s">
        <v>792</v>
      </c>
      <c r="D439" s="135" t="s">
        <v>260</v>
      </c>
      <c r="E439" s="136" t="s">
        <v>922</v>
      </c>
      <c r="F439" s="137" t="s">
        <v>923</v>
      </c>
      <c r="G439" s="138" t="s">
        <v>343</v>
      </c>
      <c r="H439" s="139">
        <v>145.24</v>
      </c>
      <c r="I439" s="140"/>
      <c r="J439" s="141">
        <f>ROUND(I439*H439,0)</f>
        <v>0</v>
      </c>
      <c r="K439" s="137" t="s">
        <v>264</v>
      </c>
      <c r="L439" s="32"/>
      <c r="M439" s="142" t="s">
        <v>1</v>
      </c>
      <c r="N439" s="143" t="s">
        <v>42</v>
      </c>
      <c r="P439" s="144">
        <f>O439*H439</f>
        <v>0</v>
      </c>
      <c r="Q439" s="144">
        <v>0</v>
      </c>
      <c r="R439" s="144">
        <f>Q439*H439</f>
        <v>0</v>
      </c>
      <c r="S439" s="144">
        <v>5.8999999999999997E-2</v>
      </c>
      <c r="T439" s="145">
        <f>S439*H439</f>
        <v>8.5691600000000001</v>
      </c>
      <c r="AR439" s="146" t="s">
        <v>91</v>
      </c>
      <c r="AT439" s="146" t="s">
        <v>260</v>
      </c>
      <c r="AU439" s="146" t="s">
        <v>85</v>
      </c>
      <c r="AY439" s="17" t="s">
        <v>258</v>
      </c>
      <c r="BE439" s="147">
        <f>IF(N439="základní",J439,0)</f>
        <v>0</v>
      </c>
      <c r="BF439" s="147">
        <f>IF(N439="snížená",J439,0)</f>
        <v>0</v>
      </c>
      <c r="BG439" s="147">
        <f>IF(N439="zákl. přenesená",J439,0)</f>
        <v>0</v>
      </c>
      <c r="BH439" s="147">
        <f>IF(N439="sníž. přenesená",J439,0)</f>
        <v>0</v>
      </c>
      <c r="BI439" s="147">
        <f>IF(N439="nulová",J439,0)</f>
        <v>0</v>
      </c>
      <c r="BJ439" s="17" t="s">
        <v>8</v>
      </c>
      <c r="BK439" s="147">
        <f>ROUND(I439*H439,0)</f>
        <v>0</v>
      </c>
      <c r="BL439" s="17" t="s">
        <v>91</v>
      </c>
      <c r="BM439" s="146" t="s">
        <v>2440</v>
      </c>
    </row>
    <row r="440" spans="2:65" s="12" customFormat="1">
      <c r="B440" s="148"/>
      <c r="D440" s="149" t="s">
        <v>266</v>
      </c>
      <c r="E440" s="150" t="s">
        <v>1</v>
      </c>
      <c r="F440" s="151" t="s">
        <v>2055</v>
      </c>
      <c r="H440" s="152">
        <v>145.24</v>
      </c>
      <c r="I440" s="153"/>
      <c r="L440" s="148"/>
      <c r="M440" s="154"/>
      <c r="T440" s="155"/>
      <c r="AT440" s="150" t="s">
        <v>266</v>
      </c>
      <c r="AU440" s="150" t="s">
        <v>85</v>
      </c>
      <c r="AV440" s="12" t="s">
        <v>85</v>
      </c>
      <c r="AW440" s="12" t="s">
        <v>33</v>
      </c>
      <c r="AX440" s="12" t="s">
        <v>8</v>
      </c>
      <c r="AY440" s="150" t="s">
        <v>258</v>
      </c>
    </row>
    <row r="441" spans="2:65" s="11" customFormat="1" ht="22.9" customHeight="1">
      <c r="B441" s="122"/>
      <c r="D441" s="123" t="s">
        <v>76</v>
      </c>
      <c r="E441" s="132" t="s">
        <v>939</v>
      </c>
      <c r="F441" s="132" t="s">
        <v>940</v>
      </c>
      <c r="I441" s="125"/>
      <c r="J441" s="133">
        <f>BK441</f>
        <v>0</v>
      </c>
      <c r="L441" s="122"/>
      <c r="M441" s="127"/>
      <c r="P441" s="128">
        <f>SUM(P442:P445)</f>
        <v>0</v>
      </c>
      <c r="R441" s="128">
        <f>SUM(R442:R445)</f>
        <v>0</v>
      </c>
      <c r="T441" s="129">
        <f>SUM(T442:T445)</f>
        <v>0</v>
      </c>
      <c r="AR441" s="123" t="s">
        <v>8</v>
      </c>
      <c r="AT441" s="130" t="s">
        <v>76</v>
      </c>
      <c r="AU441" s="130" t="s">
        <v>8</v>
      </c>
      <c r="AY441" s="123" t="s">
        <v>258</v>
      </c>
      <c r="BK441" s="131">
        <f>SUM(BK442:BK445)</f>
        <v>0</v>
      </c>
    </row>
    <row r="442" spans="2:65" s="1" customFormat="1" ht="21.75" customHeight="1">
      <c r="B442" s="134"/>
      <c r="C442" s="135" t="s">
        <v>796</v>
      </c>
      <c r="D442" s="135" t="s">
        <v>260</v>
      </c>
      <c r="E442" s="136" t="s">
        <v>2441</v>
      </c>
      <c r="F442" s="137" t="s">
        <v>2442</v>
      </c>
      <c r="G442" s="138" t="s">
        <v>308</v>
      </c>
      <c r="H442" s="139">
        <v>8.8260000000000005</v>
      </c>
      <c r="I442" s="140"/>
      <c r="J442" s="141">
        <f>ROUND(I442*H442,0)</f>
        <v>0</v>
      </c>
      <c r="K442" s="137" t="s">
        <v>264</v>
      </c>
      <c r="L442" s="32"/>
      <c r="M442" s="142" t="s">
        <v>1</v>
      </c>
      <c r="N442" s="143" t="s">
        <v>42</v>
      </c>
      <c r="P442" s="144">
        <f>O442*H442</f>
        <v>0</v>
      </c>
      <c r="Q442" s="144">
        <v>0</v>
      </c>
      <c r="R442" s="144">
        <f>Q442*H442</f>
        <v>0</v>
      </c>
      <c r="S442" s="144">
        <v>0</v>
      </c>
      <c r="T442" s="145">
        <f>S442*H442</f>
        <v>0</v>
      </c>
      <c r="AR442" s="146" t="s">
        <v>91</v>
      </c>
      <c r="AT442" s="146" t="s">
        <v>260</v>
      </c>
      <c r="AU442" s="146" t="s">
        <v>85</v>
      </c>
      <c r="AY442" s="17" t="s">
        <v>258</v>
      </c>
      <c r="BE442" s="147">
        <f>IF(N442="základní",J442,0)</f>
        <v>0</v>
      </c>
      <c r="BF442" s="147">
        <f>IF(N442="snížená",J442,0)</f>
        <v>0</v>
      </c>
      <c r="BG442" s="147">
        <f>IF(N442="zákl. přenesená",J442,0)</f>
        <v>0</v>
      </c>
      <c r="BH442" s="147">
        <f>IF(N442="sníž. přenesená",J442,0)</f>
        <v>0</v>
      </c>
      <c r="BI442" s="147">
        <f>IF(N442="nulová",J442,0)</f>
        <v>0</v>
      </c>
      <c r="BJ442" s="17" t="s">
        <v>8</v>
      </c>
      <c r="BK442" s="147">
        <f>ROUND(I442*H442,0)</f>
        <v>0</v>
      </c>
      <c r="BL442" s="17" t="s">
        <v>91</v>
      </c>
      <c r="BM442" s="146" t="s">
        <v>2443</v>
      </c>
    </row>
    <row r="443" spans="2:65" s="1" customFormat="1" ht="24.2" customHeight="1">
      <c r="B443" s="134"/>
      <c r="C443" s="135" t="s">
        <v>800</v>
      </c>
      <c r="D443" s="135" t="s">
        <v>260</v>
      </c>
      <c r="E443" s="136" t="s">
        <v>2444</v>
      </c>
      <c r="F443" s="137" t="s">
        <v>2445</v>
      </c>
      <c r="G443" s="138" t="s">
        <v>308</v>
      </c>
      <c r="H443" s="139">
        <v>167.69399999999999</v>
      </c>
      <c r="I443" s="140"/>
      <c r="J443" s="141">
        <f>ROUND(I443*H443,0)</f>
        <v>0</v>
      </c>
      <c r="K443" s="137" t="s">
        <v>264</v>
      </c>
      <c r="L443" s="32"/>
      <c r="M443" s="142" t="s">
        <v>1</v>
      </c>
      <c r="N443" s="143" t="s">
        <v>42</v>
      </c>
      <c r="P443" s="144">
        <f>O443*H443</f>
        <v>0</v>
      </c>
      <c r="Q443" s="144">
        <v>0</v>
      </c>
      <c r="R443" s="144">
        <f>Q443*H443</f>
        <v>0</v>
      </c>
      <c r="S443" s="144">
        <v>0</v>
      </c>
      <c r="T443" s="145">
        <f>S443*H443</f>
        <v>0</v>
      </c>
      <c r="AR443" s="146" t="s">
        <v>91</v>
      </c>
      <c r="AT443" s="146" t="s">
        <v>260</v>
      </c>
      <c r="AU443" s="146" t="s">
        <v>85</v>
      </c>
      <c r="AY443" s="17" t="s">
        <v>258</v>
      </c>
      <c r="BE443" s="147">
        <f>IF(N443="základní",J443,0)</f>
        <v>0</v>
      </c>
      <c r="BF443" s="147">
        <f>IF(N443="snížená",J443,0)</f>
        <v>0</v>
      </c>
      <c r="BG443" s="147">
        <f>IF(N443="zákl. přenesená",J443,0)</f>
        <v>0</v>
      </c>
      <c r="BH443" s="147">
        <f>IF(N443="sníž. přenesená",J443,0)</f>
        <v>0</v>
      </c>
      <c r="BI443" s="147">
        <f>IF(N443="nulová",J443,0)</f>
        <v>0</v>
      </c>
      <c r="BJ443" s="17" t="s">
        <v>8</v>
      </c>
      <c r="BK443" s="147">
        <f>ROUND(I443*H443,0)</f>
        <v>0</v>
      </c>
      <c r="BL443" s="17" t="s">
        <v>91</v>
      </c>
      <c r="BM443" s="146" t="s">
        <v>2446</v>
      </c>
    </row>
    <row r="444" spans="2:65" s="12" customFormat="1">
      <c r="B444" s="148"/>
      <c r="D444" s="149" t="s">
        <v>266</v>
      </c>
      <c r="F444" s="151" t="s">
        <v>2447</v>
      </c>
      <c r="H444" s="152">
        <v>167.69399999999999</v>
      </c>
      <c r="I444" s="153"/>
      <c r="L444" s="148"/>
      <c r="M444" s="154"/>
      <c r="T444" s="155"/>
      <c r="AT444" s="150" t="s">
        <v>266</v>
      </c>
      <c r="AU444" s="150" t="s">
        <v>85</v>
      </c>
      <c r="AV444" s="12" t="s">
        <v>85</v>
      </c>
      <c r="AW444" s="12" t="s">
        <v>3</v>
      </c>
      <c r="AX444" s="12" t="s">
        <v>8</v>
      </c>
      <c r="AY444" s="150" t="s">
        <v>258</v>
      </c>
    </row>
    <row r="445" spans="2:65" s="1" customFormat="1" ht="44.25" customHeight="1">
      <c r="B445" s="134"/>
      <c r="C445" s="135" t="s">
        <v>804</v>
      </c>
      <c r="D445" s="135" t="s">
        <v>260</v>
      </c>
      <c r="E445" s="136" t="s">
        <v>2448</v>
      </c>
      <c r="F445" s="137" t="s">
        <v>2449</v>
      </c>
      <c r="G445" s="138" t="s">
        <v>308</v>
      </c>
      <c r="H445" s="139">
        <v>8.8260000000000005</v>
      </c>
      <c r="I445" s="140"/>
      <c r="J445" s="141">
        <f>ROUND(I445*H445,0)</f>
        <v>0</v>
      </c>
      <c r="K445" s="137" t="s">
        <v>264</v>
      </c>
      <c r="L445" s="32"/>
      <c r="M445" s="142" t="s">
        <v>1</v>
      </c>
      <c r="N445" s="143" t="s">
        <v>42</v>
      </c>
      <c r="P445" s="144">
        <f>O445*H445</f>
        <v>0</v>
      </c>
      <c r="Q445" s="144">
        <v>0</v>
      </c>
      <c r="R445" s="144">
        <f>Q445*H445</f>
        <v>0</v>
      </c>
      <c r="S445" s="144">
        <v>0</v>
      </c>
      <c r="T445" s="145">
        <f>S445*H445</f>
        <v>0</v>
      </c>
      <c r="AR445" s="146" t="s">
        <v>91</v>
      </c>
      <c r="AT445" s="146" t="s">
        <v>260</v>
      </c>
      <c r="AU445" s="146" t="s">
        <v>85</v>
      </c>
      <c r="AY445" s="17" t="s">
        <v>258</v>
      </c>
      <c r="BE445" s="147">
        <f>IF(N445="základní",J445,0)</f>
        <v>0</v>
      </c>
      <c r="BF445" s="147">
        <f>IF(N445="snížená",J445,0)</f>
        <v>0</v>
      </c>
      <c r="BG445" s="147">
        <f>IF(N445="zákl. přenesená",J445,0)</f>
        <v>0</v>
      </c>
      <c r="BH445" s="147">
        <f>IF(N445="sníž. přenesená",J445,0)</f>
        <v>0</v>
      </c>
      <c r="BI445" s="147">
        <f>IF(N445="nulová",J445,0)</f>
        <v>0</v>
      </c>
      <c r="BJ445" s="17" t="s">
        <v>8</v>
      </c>
      <c r="BK445" s="147">
        <f>ROUND(I445*H445,0)</f>
        <v>0</v>
      </c>
      <c r="BL445" s="17" t="s">
        <v>91</v>
      </c>
      <c r="BM445" s="146" t="s">
        <v>2450</v>
      </c>
    </row>
    <row r="446" spans="2:65" s="11" customFormat="1" ht="22.9" customHeight="1">
      <c r="B446" s="122"/>
      <c r="D446" s="123" t="s">
        <v>76</v>
      </c>
      <c r="E446" s="132" t="s">
        <v>972</v>
      </c>
      <c r="F446" s="132" t="s">
        <v>973</v>
      </c>
      <c r="I446" s="125"/>
      <c r="J446" s="133">
        <f>BK446</f>
        <v>0</v>
      </c>
      <c r="L446" s="122"/>
      <c r="M446" s="127"/>
      <c r="P446" s="128">
        <f>P447</f>
        <v>0</v>
      </c>
      <c r="R446" s="128">
        <f>R447</f>
        <v>0</v>
      </c>
      <c r="T446" s="129">
        <f>T447</f>
        <v>0</v>
      </c>
      <c r="AR446" s="123" t="s">
        <v>8</v>
      </c>
      <c r="AT446" s="130" t="s">
        <v>76</v>
      </c>
      <c r="AU446" s="130" t="s">
        <v>8</v>
      </c>
      <c r="AY446" s="123" t="s">
        <v>258</v>
      </c>
      <c r="BK446" s="131">
        <f>BK447</f>
        <v>0</v>
      </c>
    </row>
    <row r="447" spans="2:65" s="1" customFormat="1" ht="24.2" customHeight="1">
      <c r="B447" s="134"/>
      <c r="C447" s="135" t="s">
        <v>808</v>
      </c>
      <c r="D447" s="135" t="s">
        <v>260</v>
      </c>
      <c r="E447" s="136" t="s">
        <v>2451</v>
      </c>
      <c r="F447" s="137" t="s">
        <v>2452</v>
      </c>
      <c r="G447" s="138" t="s">
        <v>308</v>
      </c>
      <c r="H447" s="139">
        <v>236.48099999999999</v>
      </c>
      <c r="I447" s="140"/>
      <c r="J447" s="141">
        <f>ROUND(I447*H447,0)</f>
        <v>0</v>
      </c>
      <c r="K447" s="137" t="s">
        <v>264</v>
      </c>
      <c r="L447" s="32"/>
      <c r="M447" s="142" t="s">
        <v>1</v>
      </c>
      <c r="N447" s="143" t="s">
        <v>42</v>
      </c>
      <c r="P447" s="144">
        <f>O447*H447</f>
        <v>0</v>
      </c>
      <c r="Q447" s="144">
        <v>0</v>
      </c>
      <c r="R447" s="144">
        <f>Q447*H447</f>
        <v>0</v>
      </c>
      <c r="S447" s="144">
        <v>0</v>
      </c>
      <c r="T447" s="145">
        <f>S447*H447</f>
        <v>0</v>
      </c>
      <c r="AR447" s="146" t="s">
        <v>91</v>
      </c>
      <c r="AT447" s="146" t="s">
        <v>260</v>
      </c>
      <c r="AU447" s="146" t="s">
        <v>85</v>
      </c>
      <c r="AY447" s="17" t="s">
        <v>258</v>
      </c>
      <c r="BE447" s="147">
        <f>IF(N447="základní",J447,0)</f>
        <v>0</v>
      </c>
      <c r="BF447" s="147">
        <f>IF(N447="snížená",J447,0)</f>
        <v>0</v>
      </c>
      <c r="BG447" s="147">
        <f>IF(N447="zákl. přenesená",J447,0)</f>
        <v>0</v>
      </c>
      <c r="BH447" s="147">
        <f>IF(N447="sníž. přenesená",J447,0)</f>
        <v>0</v>
      </c>
      <c r="BI447" s="147">
        <f>IF(N447="nulová",J447,0)</f>
        <v>0</v>
      </c>
      <c r="BJ447" s="17" t="s">
        <v>8</v>
      </c>
      <c r="BK447" s="147">
        <f>ROUND(I447*H447,0)</f>
        <v>0</v>
      </c>
      <c r="BL447" s="17" t="s">
        <v>91</v>
      </c>
      <c r="BM447" s="146" t="s">
        <v>2453</v>
      </c>
    </row>
    <row r="448" spans="2:65" s="11" customFormat="1" ht="25.9" customHeight="1">
      <c r="B448" s="122"/>
      <c r="D448" s="123" t="s">
        <v>76</v>
      </c>
      <c r="E448" s="124" t="s">
        <v>978</v>
      </c>
      <c r="F448" s="124" t="s">
        <v>979</v>
      </c>
      <c r="I448" s="125"/>
      <c r="J448" s="126">
        <f>BK448</f>
        <v>0</v>
      </c>
      <c r="L448" s="122"/>
      <c r="M448" s="127"/>
      <c r="P448" s="128">
        <f>P449+P455+P540+P564+P570+P579+P609+P619+P636</f>
        <v>0</v>
      </c>
      <c r="R448" s="128">
        <f>R449+R455+R540+R564+R570+R579+R609+R619+R636</f>
        <v>4.6796680084150006</v>
      </c>
      <c r="T448" s="129">
        <f>T449+T455+T540+T564+T570+T579+T609+T619+T636</f>
        <v>0</v>
      </c>
      <c r="AR448" s="123" t="s">
        <v>85</v>
      </c>
      <c r="AT448" s="130" t="s">
        <v>76</v>
      </c>
      <c r="AU448" s="130" t="s">
        <v>77</v>
      </c>
      <c r="AY448" s="123" t="s">
        <v>258</v>
      </c>
      <c r="BK448" s="131">
        <f>BK449+BK455+BK540+BK564+BK570+BK579+BK609+BK619+BK636</f>
        <v>0</v>
      </c>
    </row>
    <row r="449" spans="2:65" s="11" customFormat="1" ht="22.9" customHeight="1">
      <c r="B449" s="122"/>
      <c r="D449" s="123" t="s">
        <v>76</v>
      </c>
      <c r="E449" s="132" t="s">
        <v>2454</v>
      </c>
      <c r="F449" s="132" t="s">
        <v>2455</v>
      </c>
      <c r="I449" s="125"/>
      <c r="J449" s="133">
        <f>BK449</f>
        <v>0</v>
      </c>
      <c r="L449" s="122"/>
      <c r="M449" s="127"/>
      <c r="P449" s="128">
        <f>SUM(P450:P454)</f>
        <v>0</v>
      </c>
      <c r="R449" s="128">
        <f>SUM(R450:R454)</f>
        <v>2.2232999999999999E-2</v>
      </c>
      <c r="T449" s="129">
        <f>SUM(T450:T454)</f>
        <v>0</v>
      </c>
      <c r="AR449" s="123" t="s">
        <v>85</v>
      </c>
      <c r="AT449" s="130" t="s">
        <v>76</v>
      </c>
      <c r="AU449" s="130" t="s">
        <v>8</v>
      </c>
      <c r="AY449" s="123" t="s">
        <v>258</v>
      </c>
      <c r="BK449" s="131">
        <f>SUM(BK450:BK454)</f>
        <v>0</v>
      </c>
    </row>
    <row r="450" spans="2:65" s="1" customFormat="1" ht="24.2" customHeight="1">
      <c r="B450" s="134"/>
      <c r="C450" s="135" t="s">
        <v>812</v>
      </c>
      <c r="D450" s="135" t="s">
        <v>260</v>
      </c>
      <c r="E450" s="136" t="s">
        <v>2456</v>
      </c>
      <c r="F450" s="137" t="s">
        <v>2457</v>
      </c>
      <c r="G450" s="138" t="s">
        <v>420</v>
      </c>
      <c r="H450" s="139">
        <v>10</v>
      </c>
      <c r="I450" s="140"/>
      <c r="J450" s="141">
        <f>ROUND(I450*H450,0)</f>
        <v>0</v>
      </c>
      <c r="K450" s="137" t="s">
        <v>264</v>
      </c>
      <c r="L450" s="32"/>
      <c r="M450" s="142" t="s">
        <v>1</v>
      </c>
      <c r="N450" s="143" t="s">
        <v>42</v>
      </c>
      <c r="P450" s="144">
        <f>O450*H450</f>
        <v>0</v>
      </c>
      <c r="Q450" s="144">
        <v>3.1530000000000002E-4</v>
      </c>
      <c r="R450" s="144">
        <f>Q450*H450</f>
        <v>3.1530000000000004E-3</v>
      </c>
      <c r="S450" s="144">
        <v>0</v>
      </c>
      <c r="T450" s="145">
        <f>S450*H450</f>
        <v>0</v>
      </c>
      <c r="AR450" s="146" t="s">
        <v>340</v>
      </c>
      <c r="AT450" s="146" t="s">
        <v>260</v>
      </c>
      <c r="AU450" s="146" t="s">
        <v>85</v>
      </c>
      <c r="AY450" s="17" t="s">
        <v>258</v>
      </c>
      <c r="BE450" s="147">
        <f>IF(N450="základní",J450,0)</f>
        <v>0</v>
      </c>
      <c r="BF450" s="147">
        <f>IF(N450="snížená",J450,0)</f>
        <v>0</v>
      </c>
      <c r="BG450" s="147">
        <f>IF(N450="zákl. přenesená",J450,0)</f>
        <v>0</v>
      </c>
      <c r="BH450" s="147">
        <f>IF(N450="sníž. přenesená",J450,0)</f>
        <v>0</v>
      </c>
      <c r="BI450" s="147">
        <f>IF(N450="nulová",J450,0)</f>
        <v>0</v>
      </c>
      <c r="BJ450" s="17" t="s">
        <v>8</v>
      </c>
      <c r="BK450" s="147">
        <f>ROUND(I450*H450,0)</f>
        <v>0</v>
      </c>
      <c r="BL450" s="17" t="s">
        <v>340</v>
      </c>
      <c r="BM450" s="146" t="s">
        <v>2458</v>
      </c>
    </row>
    <row r="451" spans="2:65" s="12" customFormat="1">
      <c r="B451" s="148"/>
      <c r="D451" s="149" t="s">
        <v>266</v>
      </c>
      <c r="E451" s="150" t="s">
        <v>1</v>
      </c>
      <c r="F451" s="151" t="s">
        <v>2459</v>
      </c>
      <c r="H451" s="152">
        <v>10</v>
      </c>
      <c r="I451" s="153"/>
      <c r="L451" s="148"/>
      <c r="M451" s="154"/>
      <c r="T451" s="155"/>
      <c r="AT451" s="150" t="s">
        <v>266</v>
      </c>
      <c r="AU451" s="150" t="s">
        <v>85</v>
      </c>
      <c r="AV451" s="12" t="s">
        <v>85</v>
      </c>
      <c r="AW451" s="12" t="s">
        <v>33</v>
      </c>
      <c r="AX451" s="12" t="s">
        <v>8</v>
      </c>
      <c r="AY451" s="150" t="s">
        <v>258</v>
      </c>
    </row>
    <row r="452" spans="2:65" s="1" customFormat="1" ht="49.15" customHeight="1">
      <c r="B452" s="134"/>
      <c r="C452" s="170" t="s">
        <v>817</v>
      </c>
      <c r="D452" s="170" t="s">
        <v>425</v>
      </c>
      <c r="E452" s="171" t="s">
        <v>2460</v>
      </c>
      <c r="F452" s="172" t="s">
        <v>2461</v>
      </c>
      <c r="G452" s="173" t="s">
        <v>343</v>
      </c>
      <c r="H452" s="174">
        <v>3.6</v>
      </c>
      <c r="I452" s="175"/>
      <c r="J452" s="176">
        <f>ROUND(I452*H452,0)</f>
        <v>0</v>
      </c>
      <c r="K452" s="172" t="s">
        <v>264</v>
      </c>
      <c r="L452" s="177"/>
      <c r="M452" s="178" t="s">
        <v>1</v>
      </c>
      <c r="N452" s="179" t="s">
        <v>42</v>
      </c>
      <c r="P452" s="144">
        <f>O452*H452</f>
        <v>0</v>
      </c>
      <c r="Q452" s="144">
        <v>5.3E-3</v>
      </c>
      <c r="R452" s="144">
        <f>Q452*H452</f>
        <v>1.908E-2</v>
      </c>
      <c r="S452" s="144">
        <v>0</v>
      </c>
      <c r="T452" s="145">
        <f>S452*H452</f>
        <v>0</v>
      </c>
      <c r="AR452" s="146" t="s">
        <v>448</v>
      </c>
      <c r="AT452" s="146" t="s">
        <v>425</v>
      </c>
      <c r="AU452" s="146" t="s">
        <v>85</v>
      </c>
      <c r="AY452" s="17" t="s">
        <v>258</v>
      </c>
      <c r="BE452" s="147">
        <f>IF(N452="základní",J452,0)</f>
        <v>0</v>
      </c>
      <c r="BF452" s="147">
        <f>IF(N452="snížená",J452,0)</f>
        <v>0</v>
      </c>
      <c r="BG452" s="147">
        <f>IF(N452="zákl. přenesená",J452,0)</f>
        <v>0</v>
      </c>
      <c r="BH452" s="147">
        <f>IF(N452="sníž. přenesená",J452,0)</f>
        <v>0</v>
      </c>
      <c r="BI452" s="147">
        <f>IF(N452="nulová",J452,0)</f>
        <v>0</v>
      </c>
      <c r="BJ452" s="17" t="s">
        <v>8</v>
      </c>
      <c r="BK452" s="147">
        <f>ROUND(I452*H452,0)</f>
        <v>0</v>
      </c>
      <c r="BL452" s="17" t="s">
        <v>340</v>
      </c>
      <c r="BM452" s="146" t="s">
        <v>2462</v>
      </c>
    </row>
    <row r="453" spans="2:65" s="12" customFormat="1">
      <c r="B453" s="148"/>
      <c r="D453" s="149" t="s">
        <v>266</v>
      </c>
      <c r="E453" s="150" t="s">
        <v>1</v>
      </c>
      <c r="F453" s="151" t="s">
        <v>2463</v>
      </c>
      <c r="H453" s="152">
        <v>3.6</v>
      </c>
      <c r="I453" s="153"/>
      <c r="L453" s="148"/>
      <c r="M453" s="154"/>
      <c r="T453" s="155"/>
      <c r="AT453" s="150" t="s">
        <v>266</v>
      </c>
      <c r="AU453" s="150" t="s">
        <v>85</v>
      </c>
      <c r="AV453" s="12" t="s">
        <v>85</v>
      </c>
      <c r="AW453" s="12" t="s">
        <v>33</v>
      </c>
      <c r="AX453" s="12" t="s">
        <v>8</v>
      </c>
      <c r="AY453" s="150" t="s">
        <v>258</v>
      </c>
    </row>
    <row r="454" spans="2:65" s="1" customFormat="1" ht="24.2" customHeight="1">
      <c r="B454" s="134"/>
      <c r="C454" s="135" t="s">
        <v>822</v>
      </c>
      <c r="D454" s="135" t="s">
        <v>260</v>
      </c>
      <c r="E454" s="136" t="s">
        <v>2464</v>
      </c>
      <c r="F454" s="137" t="s">
        <v>2465</v>
      </c>
      <c r="G454" s="138" t="s">
        <v>308</v>
      </c>
      <c r="H454" s="139">
        <v>2.1999999999999999E-2</v>
      </c>
      <c r="I454" s="140"/>
      <c r="J454" s="141">
        <f>ROUND(I454*H454,0)</f>
        <v>0</v>
      </c>
      <c r="K454" s="137" t="s">
        <v>264</v>
      </c>
      <c r="L454" s="32"/>
      <c r="M454" s="142" t="s">
        <v>1</v>
      </c>
      <c r="N454" s="143" t="s">
        <v>42</v>
      </c>
      <c r="P454" s="144">
        <f>O454*H454</f>
        <v>0</v>
      </c>
      <c r="Q454" s="144">
        <v>0</v>
      </c>
      <c r="R454" s="144">
        <f>Q454*H454</f>
        <v>0</v>
      </c>
      <c r="S454" s="144">
        <v>0</v>
      </c>
      <c r="T454" s="145">
        <f>S454*H454</f>
        <v>0</v>
      </c>
      <c r="AR454" s="146" t="s">
        <v>340</v>
      </c>
      <c r="AT454" s="146" t="s">
        <v>260</v>
      </c>
      <c r="AU454" s="146" t="s">
        <v>85</v>
      </c>
      <c r="AY454" s="17" t="s">
        <v>258</v>
      </c>
      <c r="BE454" s="147">
        <f>IF(N454="základní",J454,0)</f>
        <v>0</v>
      </c>
      <c r="BF454" s="147">
        <f>IF(N454="snížená",J454,0)</f>
        <v>0</v>
      </c>
      <c r="BG454" s="147">
        <f>IF(N454="zákl. přenesená",J454,0)</f>
        <v>0</v>
      </c>
      <c r="BH454" s="147">
        <f>IF(N454="sníž. přenesená",J454,0)</f>
        <v>0</v>
      </c>
      <c r="BI454" s="147">
        <f>IF(N454="nulová",J454,0)</f>
        <v>0</v>
      </c>
      <c r="BJ454" s="17" t="s">
        <v>8</v>
      </c>
      <c r="BK454" s="147">
        <f>ROUND(I454*H454,0)</f>
        <v>0</v>
      </c>
      <c r="BL454" s="17" t="s">
        <v>340</v>
      </c>
      <c r="BM454" s="146" t="s">
        <v>2466</v>
      </c>
    </row>
    <row r="455" spans="2:65" s="11" customFormat="1" ht="22.9" customHeight="1">
      <c r="B455" s="122"/>
      <c r="D455" s="123" t="s">
        <v>76</v>
      </c>
      <c r="E455" s="132" t="s">
        <v>1051</v>
      </c>
      <c r="F455" s="132" t="s">
        <v>1052</v>
      </c>
      <c r="I455" s="125"/>
      <c r="J455" s="133">
        <f>BK455</f>
        <v>0</v>
      </c>
      <c r="L455" s="122"/>
      <c r="M455" s="127"/>
      <c r="P455" s="128">
        <f>SUM(P456:P539)</f>
        <v>0</v>
      </c>
      <c r="R455" s="128">
        <f>SUM(R456:R539)</f>
        <v>3.0679645062150005</v>
      </c>
      <c r="T455" s="129">
        <f>SUM(T456:T539)</f>
        <v>0</v>
      </c>
      <c r="AR455" s="123" t="s">
        <v>85</v>
      </c>
      <c r="AT455" s="130" t="s">
        <v>76</v>
      </c>
      <c r="AU455" s="130" t="s">
        <v>8</v>
      </c>
      <c r="AY455" s="123" t="s">
        <v>258</v>
      </c>
      <c r="BK455" s="131">
        <f>SUM(BK456:BK539)</f>
        <v>0</v>
      </c>
    </row>
    <row r="456" spans="2:65" s="1" customFormat="1" ht="16.5" customHeight="1">
      <c r="B456" s="134"/>
      <c r="C456" s="135" t="s">
        <v>827</v>
      </c>
      <c r="D456" s="135" t="s">
        <v>260</v>
      </c>
      <c r="E456" s="136" t="s">
        <v>2467</v>
      </c>
      <c r="F456" s="137" t="s">
        <v>2468</v>
      </c>
      <c r="G456" s="138" t="s">
        <v>263</v>
      </c>
      <c r="H456" s="139">
        <v>5.298</v>
      </c>
      <c r="I456" s="140"/>
      <c r="J456" s="141">
        <f>ROUND(I456*H456,0)</f>
        <v>0</v>
      </c>
      <c r="K456" s="137" t="s">
        <v>264</v>
      </c>
      <c r="L456" s="32"/>
      <c r="M456" s="142" t="s">
        <v>1</v>
      </c>
      <c r="N456" s="143" t="s">
        <v>42</v>
      </c>
      <c r="P456" s="144">
        <f>O456*H456</f>
        <v>0</v>
      </c>
      <c r="Q456" s="144">
        <v>0</v>
      </c>
      <c r="R456" s="144">
        <f>Q456*H456</f>
        <v>0</v>
      </c>
      <c r="S456" s="144">
        <v>0</v>
      </c>
      <c r="T456" s="145">
        <f>S456*H456</f>
        <v>0</v>
      </c>
      <c r="AR456" s="146" t="s">
        <v>340</v>
      </c>
      <c r="AT456" s="146" t="s">
        <v>260</v>
      </c>
      <c r="AU456" s="146" t="s">
        <v>85</v>
      </c>
      <c r="AY456" s="17" t="s">
        <v>258</v>
      </c>
      <c r="BE456" s="147">
        <f>IF(N456="základní",J456,0)</f>
        <v>0</v>
      </c>
      <c r="BF456" s="147">
        <f>IF(N456="snížená",J456,0)</f>
        <v>0</v>
      </c>
      <c r="BG456" s="147">
        <f>IF(N456="zákl. přenesená",J456,0)</f>
        <v>0</v>
      </c>
      <c r="BH456" s="147">
        <f>IF(N456="sníž. přenesená",J456,0)</f>
        <v>0</v>
      </c>
      <c r="BI456" s="147">
        <f>IF(N456="nulová",J456,0)</f>
        <v>0</v>
      </c>
      <c r="BJ456" s="17" t="s">
        <v>8</v>
      </c>
      <c r="BK456" s="147">
        <f>ROUND(I456*H456,0)</f>
        <v>0</v>
      </c>
      <c r="BL456" s="17" t="s">
        <v>340</v>
      </c>
      <c r="BM456" s="146" t="s">
        <v>2469</v>
      </c>
    </row>
    <row r="457" spans="2:65" s="12" customFormat="1">
      <c r="B457" s="148"/>
      <c r="D457" s="149" t="s">
        <v>266</v>
      </c>
      <c r="E457" s="150" t="s">
        <v>1</v>
      </c>
      <c r="F457" s="151" t="s">
        <v>2470</v>
      </c>
      <c r="H457" s="152">
        <v>0.60299999999999998</v>
      </c>
      <c r="I457" s="153"/>
      <c r="L457" s="148"/>
      <c r="M457" s="154"/>
      <c r="T457" s="155"/>
      <c r="AT457" s="150" t="s">
        <v>266</v>
      </c>
      <c r="AU457" s="150" t="s">
        <v>85</v>
      </c>
      <c r="AV457" s="12" t="s">
        <v>85</v>
      </c>
      <c r="AW457" s="12" t="s">
        <v>33</v>
      </c>
      <c r="AX457" s="12" t="s">
        <v>77</v>
      </c>
      <c r="AY457" s="150" t="s">
        <v>258</v>
      </c>
    </row>
    <row r="458" spans="2:65" s="12" customFormat="1">
      <c r="B458" s="148"/>
      <c r="D458" s="149" t="s">
        <v>266</v>
      </c>
      <c r="E458" s="150" t="s">
        <v>1</v>
      </c>
      <c r="F458" s="151" t="s">
        <v>2471</v>
      </c>
      <c r="H458" s="152">
        <v>1.2689999999999999</v>
      </c>
      <c r="I458" s="153"/>
      <c r="L458" s="148"/>
      <c r="M458" s="154"/>
      <c r="T458" s="155"/>
      <c r="AT458" s="150" t="s">
        <v>266</v>
      </c>
      <c r="AU458" s="150" t="s">
        <v>85</v>
      </c>
      <c r="AV458" s="12" t="s">
        <v>85</v>
      </c>
      <c r="AW458" s="12" t="s">
        <v>33</v>
      </c>
      <c r="AX458" s="12" t="s">
        <v>77</v>
      </c>
      <c r="AY458" s="150" t="s">
        <v>258</v>
      </c>
    </row>
    <row r="459" spans="2:65" s="12" customFormat="1">
      <c r="B459" s="148"/>
      <c r="D459" s="149" t="s">
        <v>266</v>
      </c>
      <c r="E459" s="150" t="s">
        <v>1</v>
      </c>
      <c r="F459" s="151" t="s">
        <v>2472</v>
      </c>
      <c r="H459" s="152">
        <v>1.2210000000000001</v>
      </c>
      <c r="I459" s="153"/>
      <c r="L459" s="148"/>
      <c r="M459" s="154"/>
      <c r="T459" s="155"/>
      <c r="AT459" s="150" t="s">
        <v>266</v>
      </c>
      <c r="AU459" s="150" t="s">
        <v>85</v>
      </c>
      <c r="AV459" s="12" t="s">
        <v>85</v>
      </c>
      <c r="AW459" s="12" t="s">
        <v>33</v>
      </c>
      <c r="AX459" s="12" t="s">
        <v>77</v>
      </c>
      <c r="AY459" s="150" t="s">
        <v>258</v>
      </c>
    </row>
    <row r="460" spans="2:65" s="12" customFormat="1">
      <c r="B460" s="148"/>
      <c r="D460" s="149" t="s">
        <v>266</v>
      </c>
      <c r="E460" s="150" t="s">
        <v>1</v>
      </c>
      <c r="F460" s="151" t="s">
        <v>2473</v>
      </c>
      <c r="H460" s="152">
        <v>2.1999999999999999E-2</v>
      </c>
      <c r="I460" s="153"/>
      <c r="L460" s="148"/>
      <c r="M460" s="154"/>
      <c r="T460" s="155"/>
      <c r="AT460" s="150" t="s">
        <v>266</v>
      </c>
      <c r="AU460" s="150" t="s">
        <v>85</v>
      </c>
      <c r="AV460" s="12" t="s">
        <v>85</v>
      </c>
      <c r="AW460" s="12" t="s">
        <v>33</v>
      </c>
      <c r="AX460" s="12" t="s">
        <v>77</v>
      </c>
      <c r="AY460" s="150" t="s">
        <v>258</v>
      </c>
    </row>
    <row r="461" spans="2:65" s="12" customFormat="1">
      <c r="B461" s="148"/>
      <c r="D461" s="149" t="s">
        <v>266</v>
      </c>
      <c r="E461" s="150" t="s">
        <v>1</v>
      </c>
      <c r="F461" s="151" t="s">
        <v>2474</v>
      </c>
      <c r="H461" s="152">
        <v>0.20200000000000001</v>
      </c>
      <c r="I461" s="153"/>
      <c r="L461" s="148"/>
      <c r="M461" s="154"/>
      <c r="T461" s="155"/>
      <c r="AT461" s="150" t="s">
        <v>266</v>
      </c>
      <c r="AU461" s="150" t="s">
        <v>85</v>
      </c>
      <c r="AV461" s="12" t="s">
        <v>85</v>
      </c>
      <c r="AW461" s="12" t="s">
        <v>33</v>
      </c>
      <c r="AX461" s="12" t="s">
        <v>77</v>
      </c>
      <c r="AY461" s="150" t="s">
        <v>258</v>
      </c>
    </row>
    <row r="462" spans="2:65" s="12" customFormat="1">
      <c r="B462" s="148"/>
      <c r="D462" s="149" t="s">
        <v>266</v>
      </c>
      <c r="E462" s="150" t="s">
        <v>1</v>
      </c>
      <c r="F462" s="151" t="s">
        <v>2475</v>
      </c>
      <c r="H462" s="152">
        <v>0.75</v>
      </c>
      <c r="I462" s="153"/>
      <c r="L462" s="148"/>
      <c r="M462" s="154"/>
      <c r="T462" s="155"/>
      <c r="AT462" s="150" t="s">
        <v>266</v>
      </c>
      <c r="AU462" s="150" t="s">
        <v>85</v>
      </c>
      <c r="AV462" s="12" t="s">
        <v>85</v>
      </c>
      <c r="AW462" s="12" t="s">
        <v>33</v>
      </c>
      <c r="AX462" s="12" t="s">
        <v>77</v>
      </c>
      <c r="AY462" s="150" t="s">
        <v>258</v>
      </c>
    </row>
    <row r="463" spans="2:65" s="12" customFormat="1">
      <c r="B463" s="148"/>
      <c r="D463" s="149" t="s">
        <v>266</v>
      </c>
      <c r="E463" s="150" t="s">
        <v>1</v>
      </c>
      <c r="F463" s="151" t="s">
        <v>2476</v>
      </c>
      <c r="H463" s="152">
        <v>0.72699999999999998</v>
      </c>
      <c r="I463" s="153"/>
      <c r="L463" s="148"/>
      <c r="M463" s="154"/>
      <c r="T463" s="155"/>
      <c r="AT463" s="150" t="s">
        <v>266</v>
      </c>
      <c r="AU463" s="150" t="s">
        <v>85</v>
      </c>
      <c r="AV463" s="12" t="s">
        <v>85</v>
      </c>
      <c r="AW463" s="12" t="s">
        <v>33</v>
      </c>
      <c r="AX463" s="12" t="s">
        <v>77</v>
      </c>
      <c r="AY463" s="150" t="s">
        <v>258</v>
      </c>
    </row>
    <row r="464" spans="2:65" s="12" customFormat="1">
      <c r="B464" s="148"/>
      <c r="D464" s="149" t="s">
        <v>266</v>
      </c>
      <c r="E464" s="150" t="s">
        <v>1</v>
      </c>
      <c r="F464" s="151" t="s">
        <v>2477</v>
      </c>
      <c r="H464" s="152">
        <v>0.504</v>
      </c>
      <c r="I464" s="153"/>
      <c r="L464" s="148"/>
      <c r="M464" s="154"/>
      <c r="T464" s="155"/>
      <c r="AT464" s="150" t="s">
        <v>266</v>
      </c>
      <c r="AU464" s="150" t="s">
        <v>85</v>
      </c>
      <c r="AV464" s="12" t="s">
        <v>85</v>
      </c>
      <c r="AW464" s="12" t="s">
        <v>33</v>
      </c>
      <c r="AX464" s="12" t="s">
        <v>77</v>
      </c>
      <c r="AY464" s="150" t="s">
        <v>258</v>
      </c>
    </row>
    <row r="465" spans="2:65" s="13" customFormat="1">
      <c r="B465" s="156"/>
      <c r="D465" s="149" t="s">
        <v>266</v>
      </c>
      <c r="E465" s="157" t="s">
        <v>1</v>
      </c>
      <c r="F465" s="158" t="s">
        <v>272</v>
      </c>
      <c r="H465" s="159">
        <v>5.298</v>
      </c>
      <c r="I465" s="160"/>
      <c r="L465" s="156"/>
      <c r="M465" s="161"/>
      <c r="T465" s="162"/>
      <c r="AT465" s="157" t="s">
        <v>266</v>
      </c>
      <c r="AU465" s="157" t="s">
        <v>85</v>
      </c>
      <c r="AV465" s="13" t="s">
        <v>88</v>
      </c>
      <c r="AW465" s="13" t="s">
        <v>33</v>
      </c>
      <c r="AX465" s="13" t="s">
        <v>8</v>
      </c>
      <c r="AY465" s="157" t="s">
        <v>258</v>
      </c>
    </row>
    <row r="466" spans="2:65" s="1" customFormat="1" ht="33" customHeight="1">
      <c r="B466" s="134"/>
      <c r="C466" s="135" t="s">
        <v>833</v>
      </c>
      <c r="D466" s="135" t="s">
        <v>260</v>
      </c>
      <c r="E466" s="136" t="s">
        <v>2478</v>
      </c>
      <c r="F466" s="137" t="s">
        <v>2479</v>
      </c>
      <c r="G466" s="138" t="s">
        <v>263</v>
      </c>
      <c r="H466" s="139">
        <v>5.298</v>
      </c>
      <c r="I466" s="140"/>
      <c r="J466" s="141">
        <f>ROUND(I466*H466,0)</f>
        <v>0</v>
      </c>
      <c r="K466" s="137" t="s">
        <v>264</v>
      </c>
      <c r="L466" s="32"/>
      <c r="M466" s="142" t="s">
        <v>1</v>
      </c>
      <c r="N466" s="143" t="s">
        <v>42</v>
      </c>
      <c r="P466" s="144">
        <f>O466*H466</f>
        <v>0</v>
      </c>
      <c r="Q466" s="144">
        <v>1.89E-3</v>
      </c>
      <c r="R466" s="144">
        <f>Q466*H466</f>
        <v>1.001322E-2</v>
      </c>
      <c r="S466" s="144">
        <v>0</v>
      </c>
      <c r="T466" s="145">
        <f>S466*H466</f>
        <v>0</v>
      </c>
      <c r="AR466" s="146" t="s">
        <v>340</v>
      </c>
      <c r="AT466" s="146" t="s">
        <v>260</v>
      </c>
      <c r="AU466" s="146" t="s">
        <v>85</v>
      </c>
      <c r="AY466" s="17" t="s">
        <v>258</v>
      </c>
      <c r="BE466" s="147">
        <f>IF(N466="základní",J466,0)</f>
        <v>0</v>
      </c>
      <c r="BF466" s="147">
        <f>IF(N466="snížená",J466,0)</f>
        <v>0</v>
      </c>
      <c r="BG466" s="147">
        <f>IF(N466="zákl. přenesená",J466,0)</f>
        <v>0</v>
      </c>
      <c r="BH466" s="147">
        <f>IF(N466="sníž. přenesená",J466,0)</f>
        <v>0</v>
      </c>
      <c r="BI466" s="147">
        <f>IF(N466="nulová",J466,0)</f>
        <v>0</v>
      </c>
      <c r="BJ466" s="17" t="s">
        <v>8</v>
      </c>
      <c r="BK466" s="147">
        <f>ROUND(I466*H466,0)</f>
        <v>0</v>
      </c>
      <c r="BL466" s="17" t="s">
        <v>340</v>
      </c>
      <c r="BM466" s="146" t="s">
        <v>2480</v>
      </c>
    </row>
    <row r="467" spans="2:65" s="12" customFormat="1">
      <c r="B467" s="148"/>
      <c r="D467" s="149" t="s">
        <v>266</v>
      </c>
      <c r="E467" s="150" t="s">
        <v>1</v>
      </c>
      <c r="F467" s="151" t="s">
        <v>2470</v>
      </c>
      <c r="H467" s="152">
        <v>0.60299999999999998</v>
      </c>
      <c r="I467" s="153"/>
      <c r="L467" s="148"/>
      <c r="M467" s="154"/>
      <c r="T467" s="155"/>
      <c r="AT467" s="150" t="s">
        <v>266</v>
      </c>
      <c r="AU467" s="150" t="s">
        <v>85</v>
      </c>
      <c r="AV467" s="12" t="s">
        <v>85</v>
      </c>
      <c r="AW467" s="12" t="s">
        <v>33</v>
      </c>
      <c r="AX467" s="12" t="s">
        <v>77</v>
      </c>
      <c r="AY467" s="150" t="s">
        <v>258</v>
      </c>
    </row>
    <row r="468" spans="2:65" s="12" customFormat="1">
      <c r="B468" s="148"/>
      <c r="D468" s="149" t="s">
        <v>266</v>
      </c>
      <c r="E468" s="150" t="s">
        <v>1</v>
      </c>
      <c r="F468" s="151" t="s">
        <v>2471</v>
      </c>
      <c r="H468" s="152">
        <v>1.2689999999999999</v>
      </c>
      <c r="I468" s="153"/>
      <c r="L468" s="148"/>
      <c r="M468" s="154"/>
      <c r="T468" s="155"/>
      <c r="AT468" s="150" t="s">
        <v>266</v>
      </c>
      <c r="AU468" s="150" t="s">
        <v>85</v>
      </c>
      <c r="AV468" s="12" t="s">
        <v>85</v>
      </c>
      <c r="AW468" s="12" t="s">
        <v>33</v>
      </c>
      <c r="AX468" s="12" t="s">
        <v>77</v>
      </c>
      <c r="AY468" s="150" t="s">
        <v>258</v>
      </c>
    </row>
    <row r="469" spans="2:65" s="12" customFormat="1">
      <c r="B469" s="148"/>
      <c r="D469" s="149" t="s">
        <v>266</v>
      </c>
      <c r="E469" s="150" t="s">
        <v>1</v>
      </c>
      <c r="F469" s="151" t="s">
        <v>2472</v>
      </c>
      <c r="H469" s="152">
        <v>1.2210000000000001</v>
      </c>
      <c r="I469" s="153"/>
      <c r="L469" s="148"/>
      <c r="M469" s="154"/>
      <c r="T469" s="155"/>
      <c r="AT469" s="150" t="s">
        <v>266</v>
      </c>
      <c r="AU469" s="150" t="s">
        <v>85</v>
      </c>
      <c r="AV469" s="12" t="s">
        <v>85</v>
      </c>
      <c r="AW469" s="12" t="s">
        <v>33</v>
      </c>
      <c r="AX469" s="12" t="s">
        <v>77</v>
      </c>
      <c r="AY469" s="150" t="s">
        <v>258</v>
      </c>
    </row>
    <row r="470" spans="2:65" s="12" customFormat="1">
      <c r="B470" s="148"/>
      <c r="D470" s="149" t="s">
        <v>266</v>
      </c>
      <c r="E470" s="150" t="s">
        <v>1</v>
      </c>
      <c r="F470" s="151" t="s">
        <v>2473</v>
      </c>
      <c r="H470" s="152">
        <v>2.1999999999999999E-2</v>
      </c>
      <c r="I470" s="153"/>
      <c r="L470" s="148"/>
      <c r="M470" s="154"/>
      <c r="T470" s="155"/>
      <c r="AT470" s="150" t="s">
        <v>266</v>
      </c>
      <c r="AU470" s="150" t="s">
        <v>85</v>
      </c>
      <c r="AV470" s="12" t="s">
        <v>85</v>
      </c>
      <c r="AW470" s="12" t="s">
        <v>33</v>
      </c>
      <c r="AX470" s="12" t="s">
        <v>77</v>
      </c>
      <c r="AY470" s="150" t="s">
        <v>258</v>
      </c>
    </row>
    <row r="471" spans="2:65" s="12" customFormat="1">
      <c r="B471" s="148"/>
      <c r="D471" s="149" t="s">
        <v>266</v>
      </c>
      <c r="E471" s="150" t="s">
        <v>1</v>
      </c>
      <c r="F471" s="151" t="s">
        <v>2474</v>
      </c>
      <c r="H471" s="152">
        <v>0.20200000000000001</v>
      </c>
      <c r="I471" s="153"/>
      <c r="L471" s="148"/>
      <c r="M471" s="154"/>
      <c r="T471" s="155"/>
      <c r="AT471" s="150" t="s">
        <v>266</v>
      </c>
      <c r="AU471" s="150" t="s">
        <v>85</v>
      </c>
      <c r="AV471" s="12" t="s">
        <v>85</v>
      </c>
      <c r="AW471" s="12" t="s">
        <v>33</v>
      </c>
      <c r="AX471" s="12" t="s">
        <v>77</v>
      </c>
      <c r="AY471" s="150" t="s">
        <v>258</v>
      </c>
    </row>
    <row r="472" spans="2:65" s="12" customFormat="1">
      <c r="B472" s="148"/>
      <c r="D472" s="149" t="s">
        <v>266</v>
      </c>
      <c r="E472" s="150" t="s">
        <v>1</v>
      </c>
      <c r="F472" s="151" t="s">
        <v>2475</v>
      </c>
      <c r="H472" s="152">
        <v>0.75</v>
      </c>
      <c r="I472" s="153"/>
      <c r="L472" s="148"/>
      <c r="M472" s="154"/>
      <c r="T472" s="155"/>
      <c r="AT472" s="150" t="s">
        <v>266</v>
      </c>
      <c r="AU472" s="150" t="s">
        <v>85</v>
      </c>
      <c r="AV472" s="12" t="s">
        <v>85</v>
      </c>
      <c r="AW472" s="12" t="s">
        <v>33</v>
      </c>
      <c r="AX472" s="12" t="s">
        <v>77</v>
      </c>
      <c r="AY472" s="150" t="s">
        <v>258</v>
      </c>
    </row>
    <row r="473" spans="2:65" s="12" customFormat="1">
      <c r="B473" s="148"/>
      <c r="D473" s="149" t="s">
        <v>266</v>
      </c>
      <c r="E473" s="150" t="s">
        <v>1</v>
      </c>
      <c r="F473" s="151" t="s">
        <v>2476</v>
      </c>
      <c r="H473" s="152">
        <v>0.72699999999999998</v>
      </c>
      <c r="I473" s="153"/>
      <c r="L473" s="148"/>
      <c r="M473" s="154"/>
      <c r="T473" s="155"/>
      <c r="AT473" s="150" t="s">
        <v>266</v>
      </c>
      <c r="AU473" s="150" t="s">
        <v>85</v>
      </c>
      <c r="AV473" s="12" t="s">
        <v>85</v>
      </c>
      <c r="AW473" s="12" t="s">
        <v>33</v>
      </c>
      <c r="AX473" s="12" t="s">
        <v>77</v>
      </c>
      <c r="AY473" s="150" t="s">
        <v>258</v>
      </c>
    </row>
    <row r="474" spans="2:65" s="12" customFormat="1">
      <c r="B474" s="148"/>
      <c r="D474" s="149" t="s">
        <v>266</v>
      </c>
      <c r="E474" s="150" t="s">
        <v>1</v>
      </c>
      <c r="F474" s="151" t="s">
        <v>2477</v>
      </c>
      <c r="H474" s="152">
        <v>0.504</v>
      </c>
      <c r="I474" s="153"/>
      <c r="L474" s="148"/>
      <c r="M474" s="154"/>
      <c r="T474" s="155"/>
      <c r="AT474" s="150" t="s">
        <v>266</v>
      </c>
      <c r="AU474" s="150" t="s">
        <v>85</v>
      </c>
      <c r="AV474" s="12" t="s">
        <v>85</v>
      </c>
      <c r="AW474" s="12" t="s">
        <v>33</v>
      </c>
      <c r="AX474" s="12" t="s">
        <v>77</v>
      </c>
      <c r="AY474" s="150" t="s">
        <v>258</v>
      </c>
    </row>
    <row r="475" spans="2:65" s="13" customFormat="1">
      <c r="B475" s="156"/>
      <c r="D475" s="149" t="s">
        <v>266</v>
      </c>
      <c r="E475" s="157" t="s">
        <v>1</v>
      </c>
      <c r="F475" s="158" t="s">
        <v>272</v>
      </c>
      <c r="H475" s="159">
        <v>5.298</v>
      </c>
      <c r="I475" s="160"/>
      <c r="L475" s="156"/>
      <c r="M475" s="161"/>
      <c r="T475" s="162"/>
      <c r="AT475" s="157" t="s">
        <v>266</v>
      </c>
      <c r="AU475" s="157" t="s">
        <v>85</v>
      </c>
      <c r="AV475" s="13" t="s">
        <v>88</v>
      </c>
      <c r="AW475" s="13" t="s">
        <v>33</v>
      </c>
      <c r="AX475" s="13" t="s">
        <v>8</v>
      </c>
      <c r="AY475" s="157" t="s">
        <v>258</v>
      </c>
    </row>
    <row r="476" spans="2:65" s="1" customFormat="1" ht="21.75" customHeight="1">
      <c r="B476" s="134"/>
      <c r="C476" s="135" t="s">
        <v>837</v>
      </c>
      <c r="D476" s="135" t="s">
        <v>260</v>
      </c>
      <c r="E476" s="136" t="s">
        <v>2481</v>
      </c>
      <c r="F476" s="137" t="s">
        <v>2482</v>
      </c>
      <c r="G476" s="138" t="s">
        <v>315</v>
      </c>
      <c r="H476" s="139">
        <v>12</v>
      </c>
      <c r="I476" s="140"/>
      <c r="J476" s="141">
        <f>ROUND(I476*H476,0)</f>
        <v>0</v>
      </c>
      <c r="K476" s="137" t="s">
        <v>264</v>
      </c>
      <c r="L476" s="32"/>
      <c r="M476" s="142" t="s">
        <v>1</v>
      </c>
      <c r="N476" s="143" t="s">
        <v>42</v>
      </c>
      <c r="P476" s="144">
        <f>O476*H476</f>
        <v>0</v>
      </c>
      <c r="Q476" s="144">
        <v>2.6700000000000001E-3</v>
      </c>
      <c r="R476" s="144">
        <f>Q476*H476</f>
        <v>3.2039999999999999E-2</v>
      </c>
      <c r="S476" s="144">
        <v>0</v>
      </c>
      <c r="T476" s="145">
        <f>S476*H476</f>
        <v>0</v>
      </c>
      <c r="AR476" s="146" t="s">
        <v>340</v>
      </c>
      <c r="AT476" s="146" t="s">
        <v>260</v>
      </c>
      <c r="AU476" s="146" t="s">
        <v>85</v>
      </c>
      <c r="AY476" s="17" t="s">
        <v>258</v>
      </c>
      <c r="BE476" s="147">
        <f>IF(N476="základní",J476,0)</f>
        <v>0</v>
      </c>
      <c r="BF476" s="147">
        <f>IF(N476="snížená",J476,0)</f>
        <v>0</v>
      </c>
      <c r="BG476" s="147">
        <f>IF(N476="zákl. přenesená",J476,0)</f>
        <v>0</v>
      </c>
      <c r="BH476" s="147">
        <f>IF(N476="sníž. přenesená",J476,0)</f>
        <v>0</v>
      </c>
      <c r="BI476" s="147">
        <f>IF(N476="nulová",J476,0)</f>
        <v>0</v>
      </c>
      <c r="BJ476" s="17" t="s">
        <v>8</v>
      </c>
      <c r="BK476" s="147">
        <f>ROUND(I476*H476,0)</f>
        <v>0</v>
      </c>
      <c r="BL476" s="17" t="s">
        <v>340</v>
      </c>
      <c r="BM476" s="146" t="s">
        <v>2483</v>
      </c>
    </row>
    <row r="477" spans="2:65" s="12" customFormat="1">
      <c r="B477" s="148"/>
      <c r="D477" s="149" t="s">
        <v>266</v>
      </c>
      <c r="E477" s="150" t="s">
        <v>1</v>
      </c>
      <c r="F477" s="151" t="s">
        <v>2484</v>
      </c>
      <c r="H477" s="152">
        <v>8</v>
      </c>
      <c r="I477" s="153"/>
      <c r="L477" s="148"/>
      <c r="M477" s="154"/>
      <c r="T477" s="155"/>
      <c r="AT477" s="150" t="s">
        <v>266</v>
      </c>
      <c r="AU477" s="150" t="s">
        <v>85</v>
      </c>
      <c r="AV477" s="12" t="s">
        <v>85</v>
      </c>
      <c r="AW477" s="12" t="s">
        <v>33</v>
      </c>
      <c r="AX477" s="12" t="s">
        <v>77</v>
      </c>
      <c r="AY477" s="150" t="s">
        <v>258</v>
      </c>
    </row>
    <row r="478" spans="2:65" s="12" customFormat="1">
      <c r="B478" s="148"/>
      <c r="D478" s="149" t="s">
        <v>266</v>
      </c>
      <c r="E478" s="150" t="s">
        <v>1</v>
      </c>
      <c r="F478" s="151" t="s">
        <v>2485</v>
      </c>
      <c r="H478" s="152">
        <v>4</v>
      </c>
      <c r="I478" s="153"/>
      <c r="L478" s="148"/>
      <c r="M478" s="154"/>
      <c r="T478" s="155"/>
      <c r="AT478" s="150" t="s">
        <v>266</v>
      </c>
      <c r="AU478" s="150" t="s">
        <v>85</v>
      </c>
      <c r="AV478" s="12" t="s">
        <v>85</v>
      </c>
      <c r="AW478" s="12" t="s">
        <v>33</v>
      </c>
      <c r="AX478" s="12" t="s">
        <v>77</v>
      </c>
      <c r="AY478" s="150" t="s">
        <v>258</v>
      </c>
    </row>
    <row r="479" spans="2:65" s="13" customFormat="1">
      <c r="B479" s="156"/>
      <c r="D479" s="149" t="s">
        <v>266</v>
      </c>
      <c r="E479" s="157" t="s">
        <v>1</v>
      </c>
      <c r="F479" s="158" t="s">
        <v>272</v>
      </c>
      <c r="H479" s="159">
        <v>12</v>
      </c>
      <c r="I479" s="160"/>
      <c r="L479" s="156"/>
      <c r="M479" s="161"/>
      <c r="T479" s="162"/>
      <c r="AT479" s="157" t="s">
        <v>266</v>
      </c>
      <c r="AU479" s="157" t="s">
        <v>85</v>
      </c>
      <c r="AV479" s="13" t="s">
        <v>88</v>
      </c>
      <c r="AW479" s="13" t="s">
        <v>33</v>
      </c>
      <c r="AX479" s="13" t="s">
        <v>8</v>
      </c>
      <c r="AY479" s="157" t="s">
        <v>258</v>
      </c>
    </row>
    <row r="480" spans="2:65" s="1" customFormat="1" ht="16.5" customHeight="1">
      <c r="B480" s="134"/>
      <c r="C480" s="170" t="s">
        <v>843</v>
      </c>
      <c r="D480" s="170" t="s">
        <v>425</v>
      </c>
      <c r="E480" s="171" t="s">
        <v>2486</v>
      </c>
      <c r="F480" s="172" t="s">
        <v>2487</v>
      </c>
      <c r="G480" s="173" t="s">
        <v>315</v>
      </c>
      <c r="H480" s="174">
        <v>12</v>
      </c>
      <c r="I480" s="175"/>
      <c r="J480" s="176">
        <f>ROUND(I480*H480,0)</f>
        <v>0</v>
      </c>
      <c r="K480" s="172" t="s">
        <v>1</v>
      </c>
      <c r="L480" s="177"/>
      <c r="M480" s="178" t="s">
        <v>1</v>
      </c>
      <c r="N480" s="179" t="s">
        <v>42</v>
      </c>
      <c r="P480" s="144">
        <f>O480*H480</f>
        <v>0</v>
      </c>
      <c r="Q480" s="144">
        <v>5.0000000000000001E-3</v>
      </c>
      <c r="R480" s="144">
        <f>Q480*H480</f>
        <v>0.06</v>
      </c>
      <c r="S480" s="144">
        <v>0</v>
      </c>
      <c r="T480" s="145">
        <f>S480*H480</f>
        <v>0</v>
      </c>
      <c r="AR480" s="146" t="s">
        <v>448</v>
      </c>
      <c r="AT480" s="146" t="s">
        <v>425</v>
      </c>
      <c r="AU480" s="146" t="s">
        <v>85</v>
      </c>
      <c r="AY480" s="17" t="s">
        <v>258</v>
      </c>
      <c r="BE480" s="147">
        <f>IF(N480="základní",J480,0)</f>
        <v>0</v>
      </c>
      <c r="BF480" s="147">
        <f>IF(N480="snížená",J480,0)</f>
        <v>0</v>
      </c>
      <c r="BG480" s="147">
        <f>IF(N480="zákl. přenesená",J480,0)</f>
        <v>0</v>
      </c>
      <c r="BH480" s="147">
        <f>IF(N480="sníž. přenesená",J480,0)</f>
        <v>0</v>
      </c>
      <c r="BI480" s="147">
        <f>IF(N480="nulová",J480,0)</f>
        <v>0</v>
      </c>
      <c r="BJ480" s="17" t="s">
        <v>8</v>
      </c>
      <c r="BK480" s="147">
        <f>ROUND(I480*H480,0)</f>
        <v>0</v>
      </c>
      <c r="BL480" s="17" t="s">
        <v>340</v>
      </c>
      <c r="BM480" s="146" t="s">
        <v>2488</v>
      </c>
    </row>
    <row r="481" spans="2:65" s="1" customFormat="1" ht="21.75" customHeight="1">
      <c r="B481" s="134"/>
      <c r="C481" s="135" t="s">
        <v>847</v>
      </c>
      <c r="D481" s="135" t="s">
        <v>260</v>
      </c>
      <c r="E481" s="136" t="s">
        <v>1054</v>
      </c>
      <c r="F481" s="137" t="s">
        <v>1055</v>
      </c>
      <c r="G481" s="138" t="s">
        <v>315</v>
      </c>
      <c r="H481" s="139">
        <v>20</v>
      </c>
      <c r="I481" s="140"/>
      <c r="J481" s="141">
        <f>ROUND(I481*H481,0)</f>
        <v>0</v>
      </c>
      <c r="K481" s="137" t="s">
        <v>264</v>
      </c>
      <c r="L481" s="32"/>
      <c r="M481" s="142" t="s">
        <v>1</v>
      </c>
      <c r="N481" s="143" t="s">
        <v>42</v>
      </c>
      <c r="P481" s="144">
        <f>O481*H481</f>
        <v>0</v>
      </c>
      <c r="Q481" s="144">
        <v>0</v>
      </c>
      <c r="R481" s="144">
        <f>Q481*H481</f>
        <v>0</v>
      </c>
      <c r="S481" s="144">
        <v>0</v>
      </c>
      <c r="T481" s="145">
        <f>S481*H481</f>
        <v>0</v>
      </c>
      <c r="AR481" s="146" t="s">
        <v>340</v>
      </c>
      <c r="AT481" s="146" t="s">
        <v>260</v>
      </c>
      <c r="AU481" s="146" t="s">
        <v>85</v>
      </c>
      <c r="AY481" s="17" t="s">
        <v>258</v>
      </c>
      <c r="BE481" s="147">
        <f>IF(N481="základní",J481,0)</f>
        <v>0</v>
      </c>
      <c r="BF481" s="147">
        <f>IF(N481="snížená",J481,0)</f>
        <v>0</v>
      </c>
      <c r="BG481" s="147">
        <f>IF(N481="zákl. přenesená",J481,0)</f>
        <v>0</v>
      </c>
      <c r="BH481" s="147">
        <f>IF(N481="sníž. přenesená",J481,0)</f>
        <v>0</v>
      </c>
      <c r="BI481" s="147">
        <f>IF(N481="nulová",J481,0)</f>
        <v>0</v>
      </c>
      <c r="BJ481" s="17" t="s">
        <v>8</v>
      </c>
      <c r="BK481" s="147">
        <f>ROUND(I481*H481,0)</f>
        <v>0</v>
      </c>
      <c r="BL481" s="17" t="s">
        <v>340</v>
      </c>
      <c r="BM481" s="146" t="s">
        <v>2489</v>
      </c>
    </row>
    <row r="482" spans="2:65" s="12" customFormat="1">
      <c r="B482" s="148"/>
      <c r="D482" s="149" t="s">
        <v>266</v>
      </c>
      <c r="E482" s="150" t="s">
        <v>1</v>
      </c>
      <c r="F482" s="151" t="s">
        <v>2490</v>
      </c>
      <c r="H482" s="152">
        <v>20</v>
      </c>
      <c r="I482" s="153"/>
      <c r="L482" s="148"/>
      <c r="M482" s="154"/>
      <c r="T482" s="155"/>
      <c r="AT482" s="150" t="s">
        <v>266</v>
      </c>
      <c r="AU482" s="150" t="s">
        <v>85</v>
      </c>
      <c r="AV482" s="12" t="s">
        <v>85</v>
      </c>
      <c r="AW482" s="12" t="s">
        <v>33</v>
      </c>
      <c r="AX482" s="12" t="s">
        <v>8</v>
      </c>
      <c r="AY482" s="150" t="s">
        <v>258</v>
      </c>
    </row>
    <row r="483" spans="2:65" s="1" customFormat="1" ht="16.5" customHeight="1">
      <c r="B483" s="134"/>
      <c r="C483" s="170" t="s">
        <v>852</v>
      </c>
      <c r="D483" s="170" t="s">
        <v>425</v>
      </c>
      <c r="E483" s="171" t="s">
        <v>1060</v>
      </c>
      <c r="F483" s="172" t="s">
        <v>1061</v>
      </c>
      <c r="G483" s="173" t="s">
        <v>315</v>
      </c>
      <c r="H483" s="174">
        <v>20</v>
      </c>
      <c r="I483" s="175"/>
      <c r="J483" s="176">
        <f>ROUND(I483*H483,0)</f>
        <v>0</v>
      </c>
      <c r="K483" s="172" t="s">
        <v>1</v>
      </c>
      <c r="L483" s="177"/>
      <c r="M483" s="178" t="s">
        <v>1</v>
      </c>
      <c r="N483" s="179" t="s">
        <v>42</v>
      </c>
      <c r="P483" s="144">
        <f>O483*H483</f>
        <v>0</v>
      </c>
      <c r="Q483" s="144">
        <v>1E-3</v>
      </c>
      <c r="R483" s="144">
        <f>Q483*H483</f>
        <v>0.02</v>
      </c>
      <c r="S483" s="144">
        <v>0</v>
      </c>
      <c r="T483" s="145">
        <f>S483*H483</f>
        <v>0</v>
      </c>
      <c r="AR483" s="146" t="s">
        <v>448</v>
      </c>
      <c r="AT483" s="146" t="s">
        <v>425</v>
      </c>
      <c r="AU483" s="146" t="s">
        <v>85</v>
      </c>
      <c r="AY483" s="17" t="s">
        <v>258</v>
      </c>
      <c r="BE483" s="147">
        <f>IF(N483="základní",J483,0)</f>
        <v>0</v>
      </c>
      <c r="BF483" s="147">
        <f>IF(N483="snížená",J483,0)</f>
        <v>0</v>
      </c>
      <c r="BG483" s="147">
        <f>IF(N483="zákl. přenesená",J483,0)</f>
        <v>0</v>
      </c>
      <c r="BH483" s="147">
        <f>IF(N483="sníž. přenesená",J483,0)</f>
        <v>0</v>
      </c>
      <c r="BI483" s="147">
        <f>IF(N483="nulová",J483,0)</f>
        <v>0</v>
      </c>
      <c r="BJ483" s="17" t="s">
        <v>8</v>
      </c>
      <c r="BK483" s="147">
        <f>ROUND(I483*H483,0)</f>
        <v>0</v>
      </c>
      <c r="BL483" s="17" t="s">
        <v>340</v>
      </c>
      <c r="BM483" s="146" t="s">
        <v>2491</v>
      </c>
    </row>
    <row r="484" spans="2:65" s="1" customFormat="1" ht="24.2" customHeight="1">
      <c r="B484" s="134"/>
      <c r="C484" s="135" t="s">
        <v>857</v>
      </c>
      <c r="D484" s="135" t="s">
        <v>260</v>
      </c>
      <c r="E484" s="136" t="s">
        <v>2492</v>
      </c>
      <c r="F484" s="137" t="s">
        <v>2493</v>
      </c>
      <c r="G484" s="138" t="s">
        <v>420</v>
      </c>
      <c r="H484" s="139">
        <v>23.94</v>
      </c>
      <c r="I484" s="140"/>
      <c r="J484" s="141">
        <f>ROUND(I484*H484,0)</f>
        <v>0</v>
      </c>
      <c r="K484" s="137" t="s">
        <v>264</v>
      </c>
      <c r="L484" s="32"/>
      <c r="M484" s="142" t="s">
        <v>1</v>
      </c>
      <c r="N484" s="143" t="s">
        <v>42</v>
      </c>
      <c r="P484" s="144">
        <f>O484*H484</f>
        <v>0</v>
      </c>
      <c r="Q484" s="144">
        <v>0</v>
      </c>
      <c r="R484" s="144">
        <f>Q484*H484</f>
        <v>0</v>
      </c>
      <c r="S484" s="144">
        <v>0</v>
      </c>
      <c r="T484" s="145">
        <f>S484*H484</f>
        <v>0</v>
      </c>
      <c r="AR484" s="146" t="s">
        <v>340</v>
      </c>
      <c r="AT484" s="146" t="s">
        <v>260</v>
      </c>
      <c r="AU484" s="146" t="s">
        <v>85</v>
      </c>
      <c r="AY484" s="17" t="s">
        <v>258</v>
      </c>
      <c r="BE484" s="147">
        <f>IF(N484="základní",J484,0)</f>
        <v>0</v>
      </c>
      <c r="BF484" s="147">
        <f>IF(N484="snížená",J484,0)</f>
        <v>0</v>
      </c>
      <c r="BG484" s="147">
        <f>IF(N484="zákl. přenesená",J484,0)</f>
        <v>0</v>
      </c>
      <c r="BH484" s="147">
        <f>IF(N484="sníž. přenesená",J484,0)</f>
        <v>0</v>
      </c>
      <c r="BI484" s="147">
        <f>IF(N484="nulová",J484,0)</f>
        <v>0</v>
      </c>
      <c r="BJ484" s="17" t="s">
        <v>8</v>
      </c>
      <c r="BK484" s="147">
        <f>ROUND(I484*H484,0)</f>
        <v>0</v>
      </c>
      <c r="BL484" s="17" t="s">
        <v>340</v>
      </c>
      <c r="BM484" s="146" t="s">
        <v>2494</v>
      </c>
    </row>
    <row r="485" spans="2:65" s="12" customFormat="1">
      <c r="B485" s="148"/>
      <c r="D485" s="149" t="s">
        <v>266</v>
      </c>
      <c r="E485" s="150" t="s">
        <v>1</v>
      </c>
      <c r="F485" s="151" t="s">
        <v>2495</v>
      </c>
      <c r="H485" s="152">
        <v>23.94</v>
      </c>
      <c r="I485" s="153"/>
      <c r="L485" s="148"/>
      <c r="M485" s="154"/>
      <c r="T485" s="155"/>
      <c r="AT485" s="150" t="s">
        <v>266</v>
      </c>
      <c r="AU485" s="150" t="s">
        <v>85</v>
      </c>
      <c r="AV485" s="12" t="s">
        <v>85</v>
      </c>
      <c r="AW485" s="12" t="s">
        <v>33</v>
      </c>
      <c r="AX485" s="12" t="s">
        <v>77</v>
      </c>
      <c r="AY485" s="150" t="s">
        <v>258</v>
      </c>
    </row>
    <row r="486" spans="2:65" s="13" customFormat="1">
      <c r="B486" s="156"/>
      <c r="D486" s="149" t="s">
        <v>266</v>
      </c>
      <c r="E486" s="157" t="s">
        <v>2058</v>
      </c>
      <c r="F486" s="158" t="s">
        <v>2496</v>
      </c>
      <c r="H486" s="159">
        <v>23.94</v>
      </c>
      <c r="I486" s="160"/>
      <c r="L486" s="156"/>
      <c r="M486" s="161"/>
      <c r="T486" s="162"/>
      <c r="AT486" s="157" t="s">
        <v>266</v>
      </c>
      <c r="AU486" s="157" t="s">
        <v>85</v>
      </c>
      <c r="AV486" s="13" t="s">
        <v>88</v>
      </c>
      <c r="AW486" s="13" t="s">
        <v>33</v>
      </c>
      <c r="AX486" s="13" t="s">
        <v>8</v>
      </c>
      <c r="AY486" s="157" t="s">
        <v>258</v>
      </c>
    </row>
    <row r="487" spans="2:65" s="1" customFormat="1" ht="24.2" customHeight="1">
      <c r="B487" s="134"/>
      <c r="C487" s="135" t="s">
        <v>862</v>
      </c>
      <c r="D487" s="135" t="s">
        <v>260</v>
      </c>
      <c r="E487" s="136" t="s">
        <v>2497</v>
      </c>
      <c r="F487" s="137" t="s">
        <v>2498</v>
      </c>
      <c r="G487" s="138" t="s">
        <v>343</v>
      </c>
      <c r="H487" s="139">
        <v>33.404000000000003</v>
      </c>
      <c r="I487" s="140"/>
      <c r="J487" s="141">
        <f>ROUND(I487*H487,0)</f>
        <v>0</v>
      </c>
      <c r="K487" s="137" t="s">
        <v>264</v>
      </c>
      <c r="L487" s="32"/>
      <c r="M487" s="142" t="s">
        <v>1</v>
      </c>
      <c r="N487" s="143" t="s">
        <v>42</v>
      </c>
      <c r="P487" s="144">
        <f>O487*H487</f>
        <v>0</v>
      </c>
      <c r="Q487" s="144">
        <v>0</v>
      </c>
      <c r="R487" s="144">
        <f>Q487*H487</f>
        <v>0</v>
      </c>
      <c r="S487" s="144">
        <v>0</v>
      </c>
      <c r="T487" s="145">
        <f>S487*H487</f>
        <v>0</v>
      </c>
      <c r="AR487" s="146" t="s">
        <v>340</v>
      </c>
      <c r="AT487" s="146" t="s">
        <v>260</v>
      </c>
      <c r="AU487" s="146" t="s">
        <v>85</v>
      </c>
      <c r="AY487" s="17" t="s">
        <v>258</v>
      </c>
      <c r="BE487" s="147">
        <f>IF(N487="základní",J487,0)</f>
        <v>0</v>
      </c>
      <c r="BF487" s="147">
        <f>IF(N487="snížená",J487,0)</f>
        <v>0</v>
      </c>
      <c r="BG487" s="147">
        <f>IF(N487="zákl. přenesená",J487,0)</f>
        <v>0</v>
      </c>
      <c r="BH487" s="147">
        <f>IF(N487="sníž. přenesená",J487,0)</f>
        <v>0</v>
      </c>
      <c r="BI487" s="147">
        <f>IF(N487="nulová",J487,0)</f>
        <v>0</v>
      </c>
      <c r="BJ487" s="17" t="s">
        <v>8</v>
      </c>
      <c r="BK487" s="147">
        <f>ROUND(I487*H487,0)</f>
        <v>0</v>
      </c>
      <c r="BL487" s="17" t="s">
        <v>340</v>
      </c>
      <c r="BM487" s="146" t="s">
        <v>2499</v>
      </c>
    </row>
    <row r="488" spans="2:65" s="12" customFormat="1" ht="22.5">
      <c r="B488" s="148"/>
      <c r="D488" s="149" t="s">
        <v>266</v>
      </c>
      <c r="E488" s="150" t="s">
        <v>1</v>
      </c>
      <c r="F488" s="151" t="s">
        <v>2500</v>
      </c>
      <c r="H488" s="152">
        <v>14.96</v>
      </c>
      <c r="I488" s="153"/>
      <c r="L488" s="148"/>
      <c r="M488" s="154"/>
      <c r="T488" s="155"/>
      <c r="AT488" s="150" t="s">
        <v>266</v>
      </c>
      <c r="AU488" s="150" t="s">
        <v>85</v>
      </c>
      <c r="AV488" s="12" t="s">
        <v>85</v>
      </c>
      <c r="AW488" s="12" t="s">
        <v>33</v>
      </c>
      <c r="AX488" s="12" t="s">
        <v>77</v>
      </c>
      <c r="AY488" s="150" t="s">
        <v>258</v>
      </c>
    </row>
    <row r="489" spans="2:65" s="12" customFormat="1" ht="22.5">
      <c r="B489" s="148"/>
      <c r="D489" s="149" t="s">
        <v>266</v>
      </c>
      <c r="E489" s="150" t="s">
        <v>1</v>
      </c>
      <c r="F489" s="151" t="s">
        <v>2501</v>
      </c>
      <c r="H489" s="152">
        <v>18.443999999999999</v>
      </c>
      <c r="I489" s="153"/>
      <c r="L489" s="148"/>
      <c r="M489" s="154"/>
      <c r="T489" s="155"/>
      <c r="AT489" s="150" t="s">
        <v>266</v>
      </c>
      <c r="AU489" s="150" t="s">
        <v>85</v>
      </c>
      <c r="AV489" s="12" t="s">
        <v>85</v>
      </c>
      <c r="AW489" s="12" t="s">
        <v>33</v>
      </c>
      <c r="AX489" s="12" t="s">
        <v>77</v>
      </c>
      <c r="AY489" s="150" t="s">
        <v>258</v>
      </c>
    </row>
    <row r="490" spans="2:65" s="13" customFormat="1">
      <c r="B490" s="156"/>
      <c r="D490" s="149" t="s">
        <v>266</v>
      </c>
      <c r="E490" s="157" t="s">
        <v>165</v>
      </c>
      <c r="F490" s="158" t="s">
        <v>272</v>
      </c>
      <c r="H490" s="159">
        <v>33.404000000000003</v>
      </c>
      <c r="I490" s="160"/>
      <c r="L490" s="156"/>
      <c r="M490" s="161"/>
      <c r="T490" s="162"/>
      <c r="AT490" s="157" t="s">
        <v>266</v>
      </c>
      <c r="AU490" s="157" t="s">
        <v>85</v>
      </c>
      <c r="AV490" s="13" t="s">
        <v>88</v>
      </c>
      <c r="AW490" s="13" t="s">
        <v>33</v>
      </c>
      <c r="AX490" s="13" t="s">
        <v>8</v>
      </c>
      <c r="AY490" s="157" t="s">
        <v>258</v>
      </c>
    </row>
    <row r="491" spans="2:65" s="1" customFormat="1" ht="24.2" customHeight="1">
      <c r="B491" s="134"/>
      <c r="C491" s="135" t="s">
        <v>868</v>
      </c>
      <c r="D491" s="135" t="s">
        <v>260</v>
      </c>
      <c r="E491" s="136" t="s">
        <v>2502</v>
      </c>
      <c r="F491" s="137" t="s">
        <v>2503</v>
      </c>
      <c r="G491" s="138" t="s">
        <v>263</v>
      </c>
      <c r="H491" s="139">
        <v>1.8720000000000001</v>
      </c>
      <c r="I491" s="140"/>
      <c r="J491" s="141">
        <f>ROUND(I491*H491,0)</f>
        <v>0</v>
      </c>
      <c r="K491" s="137" t="s">
        <v>264</v>
      </c>
      <c r="L491" s="32"/>
      <c r="M491" s="142" t="s">
        <v>1</v>
      </c>
      <c r="N491" s="143" t="s">
        <v>42</v>
      </c>
      <c r="P491" s="144">
        <f>O491*H491</f>
        <v>0</v>
      </c>
      <c r="Q491" s="144">
        <v>1.2657399999999999E-2</v>
      </c>
      <c r="R491" s="144">
        <f>Q491*H491</f>
        <v>2.36946528E-2</v>
      </c>
      <c r="S491" s="144">
        <v>0</v>
      </c>
      <c r="T491" s="145">
        <f>S491*H491</f>
        <v>0</v>
      </c>
      <c r="AR491" s="146" t="s">
        <v>340</v>
      </c>
      <c r="AT491" s="146" t="s">
        <v>260</v>
      </c>
      <c r="AU491" s="146" t="s">
        <v>85</v>
      </c>
      <c r="AY491" s="17" t="s">
        <v>258</v>
      </c>
      <c r="BE491" s="147">
        <f>IF(N491="základní",J491,0)</f>
        <v>0</v>
      </c>
      <c r="BF491" s="147">
        <f>IF(N491="snížená",J491,0)</f>
        <v>0</v>
      </c>
      <c r="BG491" s="147">
        <f>IF(N491="zákl. přenesená",J491,0)</f>
        <v>0</v>
      </c>
      <c r="BH491" s="147">
        <f>IF(N491="sníž. přenesená",J491,0)</f>
        <v>0</v>
      </c>
      <c r="BI491" s="147">
        <f>IF(N491="nulová",J491,0)</f>
        <v>0</v>
      </c>
      <c r="BJ491" s="17" t="s">
        <v>8</v>
      </c>
      <c r="BK491" s="147">
        <f>ROUND(I491*H491,0)</f>
        <v>0</v>
      </c>
      <c r="BL491" s="17" t="s">
        <v>340</v>
      </c>
      <c r="BM491" s="146" t="s">
        <v>2504</v>
      </c>
    </row>
    <row r="492" spans="2:65" s="12" customFormat="1">
      <c r="B492" s="148"/>
      <c r="D492" s="149" t="s">
        <v>266</v>
      </c>
      <c r="E492" s="150" t="s">
        <v>1</v>
      </c>
      <c r="F492" s="151" t="s">
        <v>2470</v>
      </c>
      <c r="H492" s="152">
        <v>0.60299999999999998</v>
      </c>
      <c r="I492" s="153"/>
      <c r="L492" s="148"/>
      <c r="M492" s="154"/>
      <c r="T492" s="155"/>
      <c r="AT492" s="150" t="s">
        <v>266</v>
      </c>
      <c r="AU492" s="150" t="s">
        <v>85</v>
      </c>
      <c r="AV492" s="12" t="s">
        <v>85</v>
      </c>
      <c r="AW492" s="12" t="s">
        <v>33</v>
      </c>
      <c r="AX492" s="12" t="s">
        <v>77</v>
      </c>
      <c r="AY492" s="150" t="s">
        <v>258</v>
      </c>
    </row>
    <row r="493" spans="2:65" s="12" customFormat="1">
      <c r="B493" s="148"/>
      <c r="D493" s="149" t="s">
        <v>266</v>
      </c>
      <c r="E493" s="150" t="s">
        <v>1</v>
      </c>
      <c r="F493" s="151" t="s">
        <v>2471</v>
      </c>
      <c r="H493" s="152">
        <v>1.2689999999999999</v>
      </c>
      <c r="I493" s="153"/>
      <c r="L493" s="148"/>
      <c r="M493" s="154"/>
      <c r="T493" s="155"/>
      <c r="AT493" s="150" t="s">
        <v>266</v>
      </c>
      <c r="AU493" s="150" t="s">
        <v>85</v>
      </c>
      <c r="AV493" s="12" t="s">
        <v>85</v>
      </c>
      <c r="AW493" s="12" t="s">
        <v>33</v>
      </c>
      <c r="AX493" s="12" t="s">
        <v>77</v>
      </c>
      <c r="AY493" s="150" t="s">
        <v>258</v>
      </c>
    </row>
    <row r="494" spans="2:65" s="13" customFormat="1">
      <c r="B494" s="156"/>
      <c r="D494" s="149" t="s">
        <v>266</v>
      </c>
      <c r="E494" s="157" t="s">
        <v>1</v>
      </c>
      <c r="F494" s="158" t="s">
        <v>272</v>
      </c>
      <c r="H494" s="159">
        <v>1.8720000000000001</v>
      </c>
      <c r="I494" s="160"/>
      <c r="L494" s="156"/>
      <c r="M494" s="161"/>
      <c r="T494" s="162"/>
      <c r="AT494" s="157" t="s">
        <v>266</v>
      </c>
      <c r="AU494" s="157" t="s">
        <v>85</v>
      </c>
      <c r="AV494" s="13" t="s">
        <v>88</v>
      </c>
      <c r="AW494" s="13" t="s">
        <v>33</v>
      </c>
      <c r="AX494" s="13" t="s">
        <v>8</v>
      </c>
      <c r="AY494" s="157" t="s">
        <v>258</v>
      </c>
    </row>
    <row r="495" spans="2:65" s="1" customFormat="1" ht="21.75" customHeight="1">
      <c r="B495" s="134"/>
      <c r="C495" s="170" t="s">
        <v>881</v>
      </c>
      <c r="D495" s="170" t="s">
        <v>425</v>
      </c>
      <c r="E495" s="171" t="s">
        <v>1193</v>
      </c>
      <c r="F495" s="172" t="s">
        <v>1194</v>
      </c>
      <c r="G495" s="173" t="s">
        <v>263</v>
      </c>
      <c r="H495" s="174">
        <v>1.3959999999999999</v>
      </c>
      <c r="I495" s="175"/>
      <c r="J495" s="176">
        <f>ROUND(I495*H495,0)</f>
        <v>0</v>
      </c>
      <c r="K495" s="172" t="s">
        <v>264</v>
      </c>
      <c r="L495" s="177"/>
      <c r="M495" s="178" t="s">
        <v>1</v>
      </c>
      <c r="N495" s="179" t="s">
        <v>42</v>
      </c>
      <c r="P495" s="144">
        <f>O495*H495</f>
        <v>0</v>
      </c>
      <c r="Q495" s="144">
        <v>0.55000000000000004</v>
      </c>
      <c r="R495" s="144">
        <f>Q495*H495</f>
        <v>0.76780000000000004</v>
      </c>
      <c r="S495" s="144">
        <v>0</v>
      </c>
      <c r="T495" s="145">
        <f>S495*H495</f>
        <v>0</v>
      </c>
      <c r="AR495" s="146" t="s">
        <v>448</v>
      </c>
      <c r="AT495" s="146" t="s">
        <v>425</v>
      </c>
      <c r="AU495" s="146" t="s">
        <v>85</v>
      </c>
      <c r="AY495" s="17" t="s">
        <v>258</v>
      </c>
      <c r="BE495" s="147">
        <f>IF(N495="základní",J495,0)</f>
        <v>0</v>
      </c>
      <c r="BF495" s="147">
        <f>IF(N495="snížená",J495,0)</f>
        <v>0</v>
      </c>
      <c r="BG495" s="147">
        <f>IF(N495="zákl. přenesená",J495,0)</f>
        <v>0</v>
      </c>
      <c r="BH495" s="147">
        <f>IF(N495="sníž. přenesená",J495,0)</f>
        <v>0</v>
      </c>
      <c r="BI495" s="147">
        <f>IF(N495="nulová",J495,0)</f>
        <v>0</v>
      </c>
      <c r="BJ495" s="17" t="s">
        <v>8</v>
      </c>
      <c r="BK495" s="147">
        <f>ROUND(I495*H495,0)</f>
        <v>0</v>
      </c>
      <c r="BL495" s="17" t="s">
        <v>340</v>
      </c>
      <c r="BM495" s="146" t="s">
        <v>2505</v>
      </c>
    </row>
    <row r="496" spans="2:65" s="12" customFormat="1">
      <c r="B496" s="148"/>
      <c r="D496" s="149" t="s">
        <v>266</v>
      </c>
      <c r="E496" s="150" t="s">
        <v>1</v>
      </c>
      <c r="F496" s="151" t="s">
        <v>2506</v>
      </c>
      <c r="H496" s="152">
        <v>1.3959999999999999</v>
      </c>
      <c r="I496" s="153"/>
      <c r="L496" s="148"/>
      <c r="M496" s="154"/>
      <c r="T496" s="155"/>
      <c r="AT496" s="150" t="s">
        <v>266</v>
      </c>
      <c r="AU496" s="150" t="s">
        <v>85</v>
      </c>
      <c r="AV496" s="12" t="s">
        <v>85</v>
      </c>
      <c r="AW496" s="12" t="s">
        <v>33</v>
      </c>
      <c r="AX496" s="12" t="s">
        <v>8</v>
      </c>
      <c r="AY496" s="150" t="s">
        <v>258</v>
      </c>
    </row>
    <row r="497" spans="2:65" s="1" customFormat="1" ht="24.2" customHeight="1">
      <c r="B497" s="134"/>
      <c r="C497" s="135" t="s">
        <v>890</v>
      </c>
      <c r="D497" s="135" t="s">
        <v>260</v>
      </c>
      <c r="E497" s="136" t="s">
        <v>2507</v>
      </c>
      <c r="F497" s="137" t="s">
        <v>2508</v>
      </c>
      <c r="G497" s="138" t="s">
        <v>343</v>
      </c>
      <c r="H497" s="139">
        <v>38.159999999999997</v>
      </c>
      <c r="I497" s="140"/>
      <c r="J497" s="141">
        <f>ROUND(I497*H497,0)</f>
        <v>0</v>
      </c>
      <c r="K497" s="137" t="s">
        <v>264</v>
      </c>
      <c r="L497" s="32"/>
      <c r="M497" s="142" t="s">
        <v>1</v>
      </c>
      <c r="N497" s="143" t="s">
        <v>42</v>
      </c>
      <c r="P497" s="144">
        <f>O497*H497</f>
        <v>0</v>
      </c>
      <c r="Q497" s="144">
        <v>0</v>
      </c>
      <c r="R497" s="144">
        <f>Q497*H497</f>
        <v>0</v>
      </c>
      <c r="S497" s="144">
        <v>0</v>
      </c>
      <c r="T497" s="145">
        <f>S497*H497</f>
        <v>0</v>
      </c>
      <c r="AR497" s="146" t="s">
        <v>340</v>
      </c>
      <c r="AT497" s="146" t="s">
        <v>260</v>
      </c>
      <c r="AU497" s="146" t="s">
        <v>85</v>
      </c>
      <c r="AY497" s="17" t="s">
        <v>258</v>
      </c>
      <c r="BE497" s="147">
        <f>IF(N497="základní",J497,0)</f>
        <v>0</v>
      </c>
      <c r="BF497" s="147">
        <f>IF(N497="snížená",J497,0)</f>
        <v>0</v>
      </c>
      <c r="BG497" s="147">
        <f>IF(N497="zákl. přenesená",J497,0)</f>
        <v>0</v>
      </c>
      <c r="BH497" s="147">
        <f>IF(N497="sníž. přenesená",J497,0)</f>
        <v>0</v>
      </c>
      <c r="BI497" s="147">
        <f>IF(N497="nulová",J497,0)</f>
        <v>0</v>
      </c>
      <c r="BJ497" s="17" t="s">
        <v>8</v>
      </c>
      <c r="BK497" s="147">
        <f>ROUND(I497*H497,0)</f>
        <v>0</v>
      </c>
      <c r="BL497" s="17" t="s">
        <v>340</v>
      </c>
      <c r="BM497" s="146" t="s">
        <v>2509</v>
      </c>
    </row>
    <row r="498" spans="2:65" s="12" customFormat="1">
      <c r="B498" s="148"/>
      <c r="D498" s="149" t="s">
        <v>266</v>
      </c>
      <c r="E498" s="150" t="s">
        <v>1</v>
      </c>
      <c r="F498" s="151" t="s">
        <v>2510</v>
      </c>
      <c r="H498" s="152">
        <v>32</v>
      </c>
      <c r="I498" s="153"/>
      <c r="L498" s="148"/>
      <c r="M498" s="154"/>
      <c r="T498" s="155"/>
      <c r="AT498" s="150" t="s">
        <v>266</v>
      </c>
      <c r="AU498" s="150" t="s">
        <v>85</v>
      </c>
      <c r="AV498" s="12" t="s">
        <v>85</v>
      </c>
      <c r="AW498" s="12" t="s">
        <v>33</v>
      </c>
      <c r="AX498" s="12" t="s">
        <v>77</v>
      </c>
      <c r="AY498" s="150" t="s">
        <v>258</v>
      </c>
    </row>
    <row r="499" spans="2:65" s="12" customFormat="1">
      <c r="B499" s="148"/>
      <c r="D499" s="149" t="s">
        <v>266</v>
      </c>
      <c r="E499" s="150" t="s">
        <v>1</v>
      </c>
      <c r="F499" s="151" t="s">
        <v>2511</v>
      </c>
      <c r="H499" s="152">
        <v>6.16</v>
      </c>
      <c r="I499" s="153"/>
      <c r="L499" s="148"/>
      <c r="M499" s="154"/>
      <c r="T499" s="155"/>
      <c r="AT499" s="150" t="s">
        <v>266</v>
      </c>
      <c r="AU499" s="150" t="s">
        <v>85</v>
      </c>
      <c r="AV499" s="12" t="s">
        <v>85</v>
      </c>
      <c r="AW499" s="12" t="s">
        <v>33</v>
      </c>
      <c r="AX499" s="12" t="s">
        <v>77</v>
      </c>
      <c r="AY499" s="150" t="s">
        <v>258</v>
      </c>
    </row>
    <row r="500" spans="2:65" s="13" customFormat="1">
      <c r="B500" s="156"/>
      <c r="D500" s="149" t="s">
        <v>266</v>
      </c>
      <c r="E500" s="157" t="s">
        <v>2040</v>
      </c>
      <c r="F500" s="158" t="s">
        <v>272</v>
      </c>
      <c r="H500" s="159">
        <v>38.159999999999997</v>
      </c>
      <c r="I500" s="160"/>
      <c r="L500" s="156"/>
      <c r="M500" s="161"/>
      <c r="T500" s="162"/>
      <c r="AT500" s="157" t="s">
        <v>266</v>
      </c>
      <c r="AU500" s="157" t="s">
        <v>85</v>
      </c>
      <c r="AV500" s="13" t="s">
        <v>88</v>
      </c>
      <c r="AW500" s="13" t="s">
        <v>33</v>
      </c>
      <c r="AX500" s="13" t="s">
        <v>8</v>
      </c>
      <c r="AY500" s="157" t="s">
        <v>258</v>
      </c>
    </row>
    <row r="501" spans="2:65" s="1" customFormat="1" ht="16.5" customHeight="1">
      <c r="B501" s="134"/>
      <c r="C501" s="135" t="s">
        <v>899</v>
      </c>
      <c r="D501" s="135" t="s">
        <v>260</v>
      </c>
      <c r="E501" s="136" t="s">
        <v>1188</v>
      </c>
      <c r="F501" s="137" t="s">
        <v>1189</v>
      </c>
      <c r="G501" s="138" t="s">
        <v>420</v>
      </c>
      <c r="H501" s="139">
        <v>4.4000000000000004</v>
      </c>
      <c r="I501" s="140"/>
      <c r="J501" s="141">
        <f>ROUND(I501*H501,0)</f>
        <v>0</v>
      </c>
      <c r="K501" s="137" t="s">
        <v>264</v>
      </c>
      <c r="L501" s="32"/>
      <c r="M501" s="142" t="s">
        <v>1</v>
      </c>
      <c r="N501" s="143" t="s">
        <v>42</v>
      </c>
      <c r="P501" s="144">
        <f>O501*H501</f>
        <v>0</v>
      </c>
      <c r="Q501" s="144">
        <v>2.0999999999999999E-5</v>
      </c>
      <c r="R501" s="144">
        <f>Q501*H501</f>
        <v>9.2399999999999996E-5</v>
      </c>
      <c r="S501" s="144">
        <v>0</v>
      </c>
      <c r="T501" s="145">
        <f>S501*H501</f>
        <v>0</v>
      </c>
      <c r="AR501" s="146" t="s">
        <v>340</v>
      </c>
      <c r="AT501" s="146" t="s">
        <v>260</v>
      </c>
      <c r="AU501" s="146" t="s">
        <v>85</v>
      </c>
      <c r="AY501" s="17" t="s">
        <v>258</v>
      </c>
      <c r="BE501" s="147">
        <f>IF(N501="základní",J501,0)</f>
        <v>0</v>
      </c>
      <c r="BF501" s="147">
        <f>IF(N501="snížená",J501,0)</f>
        <v>0</v>
      </c>
      <c r="BG501" s="147">
        <f>IF(N501="zákl. přenesená",J501,0)</f>
        <v>0</v>
      </c>
      <c r="BH501" s="147">
        <f>IF(N501="sníž. přenesená",J501,0)</f>
        <v>0</v>
      </c>
      <c r="BI501" s="147">
        <f>IF(N501="nulová",J501,0)</f>
        <v>0</v>
      </c>
      <c r="BJ501" s="17" t="s">
        <v>8</v>
      </c>
      <c r="BK501" s="147">
        <f>ROUND(I501*H501,0)</f>
        <v>0</v>
      </c>
      <c r="BL501" s="17" t="s">
        <v>340</v>
      </c>
      <c r="BM501" s="146" t="s">
        <v>2512</v>
      </c>
    </row>
    <row r="502" spans="2:65" s="12" customFormat="1">
      <c r="B502" s="148"/>
      <c r="D502" s="149" t="s">
        <v>266</v>
      </c>
      <c r="E502" s="150" t="s">
        <v>1</v>
      </c>
      <c r="F502" s="151" t="s">
        <v>2513</v>
      </c>
      <c r="H502" s="152">
        <v>4.4000000000000004</v>
      </c>
      <c r="I502" s="153"/>
      <c r="L502" s="148"/>
      <c r="M502" s="154"/>
      <c r="T502" s="155"/>
      <c r="AT502" s="150" t="s">
        <v>266</v>
      </c>
      <c r="AU502" s="150" t="s">
        <v>85</v>
      </c>
      <c r="AV502" s="12" t="s">
        <v>85</v>
      </c>
      <c r="AW502" s="12" t="s">
        <v>33</v>
      </c>
      <c r="AX502" s="12" t="s">
        <v>77</v>
      </c>
      <c r="AY502" s="150" t="s">
        <v>258</v>
      </c>
    </row>
    <row r="503" spans="2:65" s="13" customFormat="1">
      <c r="B503" s="156"/>
      <c r="D503" s="149" t="s">
        <v>266</v>
      </c>
      <c r="E503" s="157" t="s">
        <v>2043</v>
      </c>
      <c r="F503" s="158" t="s">
        <v>272</v>
      </c>
      <c r="H503" s="159">
        <v>4.4000000000000004</v>
      </c>
      <c r="I503" s="160"/>
      <c r="L503" s="156"/>
      <c r="M503" s="161"/>
      <c r="T503" s="162"/>
      <c r="AT503" s="157" t="s">
        <v>266</v>
      </c>
      <c r="AU503" s="157" t="s">
        <v>85</v>
      </c>
      <c r="AV503" s="13" t="s">
        <v>88</v>
      </c>
      <c r="AW503" s="13" t="s">
        <v>33</v>
      </c>
      <c r="AX503" s="13" t="s">
        <v>8</v>
      </c>
      <c r="AY503" s="157" t="s">
        <v>258</v>
      </c>
    </row>
    <row r="504" spans="2:65" s="1" customFormat="1" ht="24.2" customHeight="1">
      <c r="B504" s="134"/>
      <c r="C504" s="135" t="s">
        <v>903</v>
      </c>
      <c r="D504" s="135" t="s">
        <v>260</v>
      </c>
      <c r="E504" s="136" t="s">
        <v>1206</v>
      </c>
      <c r="F504" s="137" t="s">
        <v>1207</v>
      </c>
      <c r="G504" s="138" t="s">
        <v>263</v>
      </c>
      <c r="H504" s="139">
        <v>1.2430000000000001</v>
      </c>
      <c r="I504" s="140"/>
      <c r="J504" s="141">
        <f>ROUND(I504*H504,0)</f>
        <v>0</v>
      </c>
      <c r="K504" s="137" t="s">
        <v>264</v>
      </c>
      <c r="L504" s="32"/>
      <c r="M504" s="142" t="s">
        <v>1</v>
      </c>
      <c r="N504" s="143" t="s">
        <v>42</v>
      </c>
      <c r="P504" s="144">
        <f>O504*H504</f>
        <v>0</v>
      </c>
      <c r="Q504" s="144">
        <v>2.3367804999999998E-2</v>
      </c>
      <c r="R504" s="144">
        <f>Q504*H504</f>
        <v>2.9046181615E-2</v>
      </c>
      <c r="S504" s="144">
        <v>0</v>
      </c>
      <c r="T504" s="145">
        <f>S504*H504</f>
        <v>0</v>
      </c>
      <c r="AR504" s="146" t="s">
        <v>340</v>
      </c>
      <c r="AT504" s="146" t="s">
        <v>260</v>
      </c>
      <c r="AU504" s="146" t="s">
        <v>85</v>
      </c>
      <c r="AY504" s="17" t="s">
        <v>258</v>
      </c>
      <c r="BE504" s="147">
        <f>IF(N504="základní",J504,0)</f>
        <v>0</v>
      </c>
      <c r="BF504" s="147">
        <f>IF(N504="snížená",J504,0)</f>
        <v>0</v>
      </c>
      <c r="BG504" s="147">
        <f>IF(N504="zákl. přenesená",J504,0)</f>
        <v>0</v>
      </c>
      <c r="BH504" s="147">
        <f>IF(N504="sníž. přenesená",J504,0)</f>
        <v>0</v>
      </c>
      <c r="BI504" s="147">
        <f>IF(N504="nulová",J504,0)</f>
        <v>0</v>
      </c>
      <c r="BJ504" s="17" t="s">
        <v>8</v>
      </c>
      <c r="BK504" s="147">
        <f>ROUND(I504*H504,0)</f>
        <v>0</v>
      </c>
      <c r="BL504" s="17" t="s">
        <v>340</v>
      </c>
      <c r="BM504" s="146" t="s">
        <v>2514</v>
      </c>
    </row>
    <row r="505" spans="2:65" s="12" customFormat="1">
      <c r="B505" s="148"/>
      <c r="D505" s="149" t="s">
        <v>266</v>
      </c>
      <c r="E505" s="150" t="s">
        <v>1</v>
      </c>
      <c r="F505" s="151" t="s">
        <v>2472</v>
      </c>
      <c r="H505" s="152">
        <v>1.2210000000000001</v>
      </c>
      <c r="I505" s="153"/>
      <c r="L505" s="148"/>
      <c r="M505" s="154"/>
      <c r="T505" s="155"/>
      <c r="AT505" s="150" t="s">
        <v>266</v>
      </c>
      <c r="AU505" s="150" t="s">
        <v>85</v>
      </c>
      <c r="AV505" s="12" t="s">
        <v>85</v>
      </c>
      <c r="AW505" s="12" t="s">
        <v>33</v>
      </c>
      <c r="AX505" s="12" t="s">
        <v>77</v>
      </c>
      <c r="AY505" s="150" t="s">
        <v>258</v>
      </c>
    </row>
    <row r="506" spans="2:65" s="12" customFormat="1">
      <c r="B506" s="148"/>
      <c r="D506" s="149" t="s">
        <v>266</v>
      </c>
      <c r="E506" s="150" t="s">
        <v>1</v>
      </c>
      <c r="F506" s="151" t="s">
        <v>2473</v>
      </c>
      <c r="H506" s="152">
        <v>2.1999999999999999E-2</v>
      </c>
      <c r="I506" s="153"/>
      <c r="L506" s="148"/>
      <c r="M506" s="154"/>
      <c r="T506" s="155"/>
      <c r="AT506" s="150" t="s">
        <v>266</v>
      </c>
      <c r="AU506" s="150" t="s">
        <v>85</v>
      </c>
      <c r="AV506" s="12" t="s">
        <v>85</v>
      </c>
      <c r="AW506" s="12" t="s">
        <v>33</v>
      </c>
      <c r="AX506" s="12" t="s">
        <v>77</v>
      </c>
      <c r="AY506" s="150" t="s">
        <v>258</v>
      </c>
    </row>
    <row r="507" spans="2:65" s="13" customFormat="1">
      <c r="B507" s="156"/>
      <c r="D507" s="149" t="s">
        <v>266</v>
      </c>
      <c r="E507" s="157" t="s">
        <v>1</v>
      </c>
      <c r="F507" s="158" t="s">
        <v>272</v>
      </c>
      <c r="H507" s="159">
        <v>1.2430000000000001</v>
      </c>
      <c r="I507" s="160"/>
      <c r="L507" s="156"/>
      <c r="M507" s="161"/>
      <c r="T507" s="162"/>
      <c r="AT507" s="157" t="s">
        <v>266</v>
      </c>
      <c r="AU507" s="157" t="s">
        <v>85</v>
      </c>
      <c r="AV507" s="13" t="s">
        <v>88</v>
      </c>
      <c r="AW507" s="13" t="s">
        <v>33</v>
      </c>
      <c r="AX507" s="13" t="s">
        <v>8</v>
      </c>
      <c r="AY507" s="157" t="s">
        <v>258</v>
      </c>
    </row>
    <row r="508" spans="2:65" s="1" customFormat="1" ht="21.75" customHeight="1">
      <c r="B508" s="134"/>
      <c r="C508" s="170" t="s">
        <v>907</v>
      </c>
      <c r="D508" s="170" t="s">
        <v>425</v>
      </c>
      <c r="E508" s="171" t="s">
        <v>1268</v>
      </c>
      <c r="F508" s="172" t="s">
        <v>1269</v>
      </c>
      <c r="G508" s="173" t="s">
        <v>263</v>
      </c>
      <c r="H508" s="174">
        <v>1.343</v>
      </c>
      <c r="I508" s="175"/>
      <c r="J508" s="176">
        <f>ROUND(I508*H508,0)</f>
        <v>0</v>
      </c>
      <c r="K508" s="172" t="s">
        <v>264</v>
      </c>
      <c r="L508" s="177"/>
      <c r="M508" s="178" t="s">
        <v>1</v>
      </c>
      <c r="N508" s="179" t="s">
        <v>42</v>
      </c>
      <c r="P508" s="144">
        <f>O508*H508</f>
        <v>0</v>
      </c>
      <c r="Q508" s="144">
        <v>0.55000000000000004</v>
      </c>
      <c r="R508" s="144">
        <f>Q508*H508</f>
        <v>0.73865000000000003</v>
      </c>
      <c r="S508" s="144">
        <v>0</v>
      </c>
      <c r="T508" s="145">
        <f>S508*H508</f>
        <v>0</v>
      </c>
      <c r="AR508" s="146" t="s">
        <v>448</v>
      </c>
      <c r="AT508" s="146" t="s">
        <v>425</v>
      </c>
      <c r="AU508" s="146" t="s">
        <v>85</v>
      </c>
      <c r="AY508" s="17" t="s">
        <v>258</v>
      </c>
      <c r="BE508" s="147">
        <f>IF(N508="základní",J508,0)</f>
        <v>0</v>
      </c>
      <c r="BF508" s="147">
        <f>IF(N508="snížená",J508,0)</f>
        <v>0</v>
      </c>
      <c r="BG508" s="147">
        <f>IF(N508="zákl. přenesená",J508,0)</f>
        <v>0</v>
      </c>
      <c r="BH508" s="147">
        <f>IF(N508="sníž. přenesená",J508,0)</f>
        <v>0</v>
      </c>
      <c r="BI508" s="147">
        <f>IF(N508="nulová",J508,0)</f>
        <v>0</v>
      </c>
      <c r="BJ508" s="17" t="s">
        <v>8</v>
      </c>
      <c r="BK508" s="147">
        <f>ROUND(I508*H508,0)</f>
        <v>0</v>
      </c>
      <c r="BL508" s="17" t="s">
        <v>340</v>
      </c>
      <c r="BM508" s="146" t="s">
        <v>2515</v>
      </c>
    </row>
    <row r="509" spans="2:65" s="12" customFormat="1">
      <c r="B509" s="148"/>
      <c r="D509" s="149" t="s">
        <v>266</v>
      </c>
      <c r="E509" s="150" t="s">
        <v>1</v>
      </c>
      <c r="F509" s="151" t="s">
        <v>2516</v>
      </c>
      <c r="H509" s="152">
        <v>1.343</v>
      </c>
      <c r="I509" s="153"/>
      <c r="L509" s="148"/>
      <c r="M509" s="154"/>
      <c r="T509" s="155"/>
      <c r="AT509" s="150" t="s">
        <v>266</v>
      </c>
      <c r="AU509" s="150" t="s">
        <v>85</v>
      </c>
      <c r="AV509" s="12" t="s">
        <v>85</v>
      </c>
      <c r="AW509" s="12" t="s">
        <v>33</v>
      </c>
      <c r="AX509" s="12" t="s">
        <v>8</v>
      </c>
      <c r="AY509" s="150" t="s">
        <v>258</v>
      </c>
    </row>
    <row r="510" spans="2:65" s="1" customFormat="1" ht="21.75" customHeight="1">
      <c r="B510" s="134"/>
      <c r="C510" s="170" t="s">
        <v>912</v>
      </c>
      <c r="D510" s="170" t="s">
        <v>425</v>
      </c>
      <c r="E510" s="171" t="s">
        <v>1193</v>
      </c>
      <c r="F510" s="172" t="s">
        <v>1194</v>
      </c>
      <c r="G510" s="173" t="s">
        <v>263</v>
      </c>
      <c r="H510" s="174">
        <v>2.4E-2</v>
      </c>
      <c r="I510" s="175"/>
      <c r="J510" s="176">
        <f>ROUND(I510*H510,0)</f>
        <v>0</v>
      </c>
      <c r="K510" s="172" t="s">
        <v>264</v>
      </c>
      <c r="L510" s="177"/>
      <c r="M510" s="178" t="s">
        <v>1</v>
      </c>
      <c r="N510" s="179" t="s">
        <v>42</v>
      </c>
      <c r="P510" s="144">
        <f>O510*H510</f>
        <v>0</v>
      </c>
      <c r="Q510" s="144">
        <v>0.55000000000000004</v>
      </c>
      <c r="R510" s="144">
        <f>Q510*H510</f>
        <v>1.3200000000000002E-2</v>
      </c>
      <c r="S510" s="144">
        <v>0</v>
      </c>
      <c r="T510" s="145">
        <f>S510*H510</f>
        <v>0</v>
      </c>
      <c r="AR510" s="146" t="s">
        <v>448</v>
      </c>
      <c r="AT510" s="146" t="s">
        <v>425</v>
      </c>
      <c r="AU510" s="146" t="s">
        <v>85</v>
      </c>
      <c r="AY510" s="17" t="s">
        <v>258</v>
      </c>
      <c r="BE510" s="147">
        <f>IF(N510="základní",J510,0)</f>
        <v>0</v>
      </c>
      <c r="BF510" s="147">
        <f>IF(N510="snížená",J510,0)</f>
        <v>0</v>
      </c>
      <c r="BG510" s="147">
        <f>IF(N510="zákl. přenesená",J510,0)</f>
        <v>0</v>
      </c>
      <c r="BH510" s="147">
        <f>IF(N510="sníž. přenesená",J510,0)</f>
        <v>0</v>
      </c>
      <c r="BI510" s="147">
        <f>IF(N510="nulová",J510,0)</f>
        <v>0</v>
      </c>
      <c r="BJ510" s="17" t="s">
        <v>8</v>
      </c>
      <c r="BK510" s="147">
        <f>ROUND(I510*H510,0)</f>
        <v>0</v>
      </c>
      <c r="BL510" s="17" t="s">
        <v>340</v>
      </c>
      <c r="BM510" s="146" t="s">
        <v>2517</v>
      </c>
    </row>
    <row r="511" spans="2:65" s="12" customFormat="1">
      <c r="B511" s="148"/>
      <c r="D511" s="149" t="s">
        <v>266</v>
      </c>
      <c r="E511" s="150" t="s">
        <v>1</v>
      </c>
      <c r="F511" s="151" t="s">
        <v>2518</v>
      </c>
      <c r="H511" s="152">
        <v>2.4E-2</v>
      </c>
      <c r="I511" s="153"/>
      <c r="L511" s="148"/>
      <c r="M511" s="154"/>
      <c r="T511" s="155"/>
      <c r="AT511" s="150" t="s">
        <v>266</v>
      </c>
      <c r="AU511" s="150" t="s">
        <v>85</v>
      </c>
      <c r="AV511" s="12" t="s">
        <v>85</v>
      </c>
      <c r="AW511" s="12" t="s">
        <v>33</v>
      </c>
      <c r="AX511" s="12" t="s">
        <v>8</v>
      </c>
      <c r="AY511" s="150" t="s">
        <v>258</v>
      </c>
    </row>
    <row r="512" spans="2:65" s="1" customFormat="1" ht="24.2" customHeight="1">
      <c r="B512" s="134"/>
      <c r="C512" s="135" t="s">
        <v>921</v>
      </c>
      <c r="D512" s="135" t="s">
        <v>260</v>
      </c>
      <c r="E512" s="136" t="s">
        <v>2519</v>
      </c>
      <c r="F512" s="137" t="s">
        <v>2520</v>
      </c>
      <c r="G512" s="138" t="s">
        <v>420</v>
      </c>
      <c r="H512" s="139">
        <v>25.28</v>
      </c>
      <c r="I512" s="140"/>
      <c r="J512" s="141">
        <f>ROUND(I512*H512,0)</f>
        <v>0</v>
      </c>
      <c r="K512" s="137" t="s">
        <v>264</v>
      </c>
      <c r="L512" s="32"/>
      <c r="M512" s="142" t="s">
        <v>1</v>
      </c>
      <c r="N512" s="143" t="s">
        <v>42</v>
      </c>
      <c r="P512" s="144">
        <f>O512*H512</f>
        <v>0</v>
      </c>
      <c r="Q512" s="144">
        <v>0</v>
      </c>
      <c r="R512" s="144">
        <f>Q512*H512</f>
        <v>0</v>
      </c>
      <c r="S512" s="144">
        <v>0</v>
      </c>
      <c r="T512" s="145">
        <f>S512*H512</f>
        <v>0</v>
      </c>
      <c r="AR512" s="146" t="s">
        <v>340</v>
      </c>
      <c r="AT512" s="146" t="s">
        <v>260</v>
      </c>
      <c r="AU512" s="146" t="s">
        <v>85</v>
      </c>
      <c r="AY512" s="17" t="s">
        <v>258</v>
      </c>
      <c r="BE512" s="147">
        <f>IF(N512="základní",J512,0)</f>
        <v>0</v>
      </c>
      <c r="BF512" s="147">
        <f>IF(N512="snížená",J512,0)</f>
        <v>0</v>
      </c>
      <c r="BG512" s="147">
        <f>IF(N512="zákl. přenesená",J512,0)</f>
        <v>0</v>
      </c>
      <c r="BH512" s="147">
        <f>IF(N512="sníž. přenesená",J512,0)</f>
        <v>0</v>
      </c>
      <c r="BI512" s="147">
        <f>IF(N512="nulová",J512,0)</f>
        <v>0</v>
      </c>
      <c r="BJ512" s="17" t="s">
        <v>8</v>
      </c>
      <c r="BK512" s="147">
        <f>ROUND(I512*H512,0)</f>
        <v>0</v>
      </c>
      <c r="BL512" s="17" t="s">
        <v>340</v>
      </c>
      <c r="BM512" s="146" t="s">
        <v>2521</v>
      </c>
    </row>
    <row r="513" spans="2:65" s="12" customFormat="1">
      <c r="B513" s="148"/>
      <c r="D513" s="149" t="s">
        <v>266</v>
      </c>
      <c r="E513" s="150" t="s">
        <v>201</v>
      </c>
      <c r="F513" s="151" t="s">
        <v>2522</v>
      </c>
      <c r="H513" s="152">
        <v>25.28</v>
      </c>
      <c r="I513" s="153"/>
      <c r="L513" s="148"/>
      <c r="M513" s="154"/>
      <c r="T513" s="155"/>
      <c r="AT513" s="150" t="s">
        <v>266</v>
      </c>
      <c r="AU513" s="150" t="s">
        <v>85</v>
      </c>
      <c r="AV513" s="12" t="s">
        <v>85</v>
      </c>
      <c r="AW513" s="12" t="s">
        <v>33</v>
      </c>
      <c r="AX513" s="12" t="s">
        <v>8</v>
      </c>
      <c r="AY513" s="150" t="s">
        <v>258</v>
      </c>
    </row>
    <row r="514" spans="2:65" s="1" customFormat="1" ht="24.2" customHeight="1">
      <c r="B514" s="134"/>
      <c r="C514" s="135" t="s">
        <v>925</v>
      </c>
      <c r="D514" s="135" t="s">
        <v>260</v>
      </c>
      <c r="E514" s="136" t="s">
        <v>2523</v>
      </c>
      <c r="F514" s="137" t="s">
        <v>2524</v>
      </c>
      <c r="G514" s="138" t="s">
        <v>420</v>
      </c>
      <c r="H514" s="139">
        <v>78.64</v>
      </c>
      <c r="I514" s="140"/>
      <c r="J514" s="141">
        <f>ROUND(I514*H514,0)</f>
        <v>0</v>
      </c>
      <c r="K514" s="137" t="s">
        <v>264</v>
      </c>
      <c r="L514" s="32"/>
      <c r="M514" s="142" t="s">
        <v>1</v>
      </c>
      <c r="N514" s="143" t="s">
        <v>42</v>
      </c>
      <c r="P514" s="144">
        <f>O514*H514</f>
        <v>0</v>
      </c>
      <c r="Q514" s="144">
        <v>0</v>
      </c>
      <c r="R514" s="144">
        <f>Q514*H514</f>
        <v>0</v>
      </c>
      <c r="S514" s="144">
        <v>0</v>
      </c>
      <c r="T514" s="145">
        <f>S514*H514</f>
        <v>0</v>
      </c>
      <c r="AR514" s="146" t="s">
        <v>340</v>
      </c>
      <c r="AT514" s="146" t="s">
        <v>260</v>
      </c>
      <c r="AU514" s="146" t="s">
        <v>85</v>
      </c>
      <c r="AY514" s="17" t="s">
        <v>258</v>
      </c>
      <c r="BE514" s="147">
        <f>IF(N514="základní",J514,0)</f>
        <v>0</v>
      </c>
      <c r="BF514" s="147">
        <f>IF(N514="snížená",J514,0)</f>
        <v>0</v>
      </c>
      <c r="BG514" s="147">
        <f>IF(N514="zákl. přenesená",J514,0)</f>
        <v>0</v>
      </c>
      <c r="BH514" s="147">
        <f>IF(N514="sníž. přenesená",J514,0)</f>
        <v>0</v>
      </c>
      <c r="BI514" s="147">
        <f>IF(N514="nulová",J514,0)</f>
        <v>0</v>
      </c>
      <c r="BJ514" s="17" t="s">
        <v>8</v>
      </c>
      <c r="BK514" s="147">
        <f>ROUND(I514*H514,0)</f>
        <v>0</v>
      </c>
      <c r="BL514" s="17" t="s">
        <v>340</v>
      </c>
      <c r="BM514" s="146" t="s">
        <v>2525</v>
      </c>
    </row>
    <row r="515" spans="2:65" s="12" customFormat="1">
      <c r="B515" s="148"/>
      <c r="D515" s="149" t="s">
        <v>266</v>
      </c>
      <c r="E515" s="150" t="s">
        <v>1</v>
      </c>
      <c r="F515" s="151" t="s">
        <v>2526</v>
      </c>
      <c r="H515" s="152">
        <v>28.24</v>
      </c>
      <c r="I515" s="153"/>
      <c r="L515" s="148"/>
      <c r="M515" s="154"/>
      <c r="T515" s="155"/>
      <c r="AT515" s="150" t="s">
        <v>266</v>
      </c>
      <c r="AU515" s="150" t="s">
        <v>85</v>
      </c>
      <c r="AV515" s="12" t="s">
        <v>85</v>
      </c>
      <c r="AW515" s="12" t="s">
        <v>33</v>
      </c>
      <c r="AX515" s="12" t="s">
        <v>77</v>
      </c>
      <c r="AY515" s="150" t="s">
        <v>258</v>
      </c>
    </row>
    <row r="516" spans="2:65" s="12" customFormat="1">
      <c r="B516" s="148"/>
      <c r="D516" s="149" t="s">
        <v>266</v>
      </c>
      <c r="E516" s="150" t="s">
        <v>1</v>
      </c>
      <c r="F516" s="151" t="s">
        <v>2527</v>
      </c>
      <c r="H516" s="152">
        <v>10</v>
      </c>
      <c r="I516" s="153"/>
      <c r="L516" s="148"/>
      <c r="M516" s="154"/>
      <c r="T516" s="155"/>
      <c r="AT516" s="150" t="s">
        <v>266</v>
      </c>
      <c r="AU516" s="150" t="s">
        <v>85</v>
      </c>
      <c r="AV516" s="12" t="s">
        <v>85</v>
      </c>
      <c r="AW516" s="12" t="s">
        <v>33</v>
      </c>
      <c r="AX516" s="12" t="s">
        <v>77</v>
      </c>
      <c r="AY516" s="150" t="s">
        <v>258</v>
      </c>
    </row>
    <row r="517" spans="2:65" s="13" customFormat="1">
      <c r="B517" s="156"/>
      <c r="D517" s="149" t="s">
        <v>266</v>
      </c>
      <c r="E517" s="157" t="s">
        <v>180</v>
      </c>
      <c r="F517" s="158" t="s">
        <v>272</v>
      </c>
      <c r="H517" s="159">
        <v>38.24</v>
      </c>
      <c r="I517" s="160"/>
      <c r="L517" s="156"/>
      <c r="M517" s="161"/>
      <c r="T517" s="162"/>
      <c r="AT517" s="157" t="s">
        <v>266</v>
      </c>
      <c r="AU517" s="157" t="s">
        <v>85</v>
      </c>
      <c r="AV517" s="13" t="s">
        <v>88</v>
      </c>
      <c r="AW517" s="13" t="s">
        <v>33</v>
      </c>
      <c r="AX517" s="13" t="s">
        <v>77</v>
      </c>
      <c r="AY517" s="157" t="s">
        <v>258</v>
      </c>
    </row>
    <row r="518" spans="2:65" s="12" customFormat="1">
      <c r="B518" s="148"/>
      <c r="D518" s="149" t="s">
        <v>266</v>
      </c>
      <c r="E518" s="150" t="s">
        <v>1</v>
      </c>
      <c r="F518" s="151" t="s">
        <v>2528</v>
      </c>
      <c r="H518" s="152">
        <v>32</v>
      </c>
      <c r="I518" s="153"/>
      <c r="L518" s="148"/>
      <c r="M518" s="154"/>
      <c r="T518" s="155"/>
      <c r="AT518" s="150" t="s">
        <v>266</v>
      </c>
      <c r="AU518" s="150" t="s">
        <v>85</v>
      </c>
      <c r="AV518" s="12" t="s">
        <v>85</v>
      </c>
      <c r="AW518" s="12" t="s">
        <v>33</v>
      </c>
      <c r="AX518" s="12" t="s">
        <v>77</v>
      </c>
      <c r="AY518" s="150" t="s">
        <v>258</v>
      </c>
    </row>
    <row r="519" spans="2:65" s="12" customFormat="1" ht="22.5">
      <c r="B519" s="148"/>
      <c r="D519" s="149" t="s">
        <v>266</v>
      </c>
      <c r="E519" s="150" t="s">
        <v>1</v>
      </c>
      <c r="F519" s="151" t="s">
        <v>2529</v>
      </c>
      <c r="H519" s="152">
        <v>8.4</v>
      </c>
      <c r="I519" s="153"/>
      <c r="L519" s="148"/>
      <c r="M519" s="154"/>
      <c r="T519" s="155"/>
      <c r="AT519" s="150" t="s">
        <v>266</v>
      </c>
      <c r="AU519" s="150" t="s">
        <v>85</v>
      </c>
      <c r="AV519" s="12" t="s">
        <v>85</v>
      </c>
      <c r="AW519" s="12" t="s">
        <v>33</v>
      </c>
      <c r="AX519" s="12" t="s">
        <v>77</v>
      </c>
      <c r="AY519" s="150" t="s">
        <v>258</v>
      </c>
    </row>
    <row r="520" spans="2:65" s="13" customFormat="1">
      <c r="B520" s="156"/>
      <c r="D520" s="149" t="s">
        <v>266</v>
      </c>
      <c r="E520" s="157" t="s">
        <v>183</v>
      </c>
      <c r="F520" s="158" t="s">
        <v>272</v>
      </c>
      <c r="H520" s="159">
        <v>40.4</v>
      </c>
      <c r="I520" s="160"/>
      <c r="L520" s="156"/>
      <c r="M520" s="161"/>
      <c r="T520" s="162"/>
      <c r="AT520" s="157" t="s">
        <v>266</v>
      </c>
      <c r="AU520" s="157" t="s">
        <v>85</v>
      </c>
      <c r="AV520" s="13" t="s">
        <v>88</v>
      </c>
      <c r="AW520" s="13" t="s">
        <v>33</v>
      </c>
      <c r="AX520" s="13" t="s">
        <v>77</v>
      </c>
      <c r="AY520" s="157" t="s">
        <v>258</v>
      </c>
    </row>
    <row r="521" spans="2:65" s="14" customFormat="1">
      <c r="B521" s="163"/>
      <c r="D521" s="149" t="s">
        <v>266</v>
      </c>
      <c r="E521" s="164" t="s">
        <v>1</v>
      </c>
      <c r="F521" s="165" t="s">
        <v>364</v>
      </c>
      <c r="H521" s="166">
        <v>78.64</v>
      </c>
      <c r="I521" s="167"/>
      <c r="L521" s="163"/>
      <c r="M521" s="168"/>
      <c r="T521" s="169"/>
      <c r="AT521" s="164" t="s">
        <v>266</v>
      </c>
      <c r="AU521" s="164" t="s">
        <v>85</v>
      </c>
      <c r="AV521" s="14" t="s">
        <v>91</v>
      </c>
      <c r="AW521" s="14" t="s">
        <v>33</v>
      </c>
      <c r="AX521" s="14" t="s">
        <v>8</v>
      </c>
      <c r="AY521" s="164" t="s">
        <v>258</v>
      </c>
    </row>
    <row r="522" spans="2:65" s="1" customFormat="1" ht="24.2" customHeight="1">
      <c r="B522" s="134"/>
      <c r="C522" s="135" t="s">
        <v>930</v>
      </c>
      <c r="D522" s="135" t="s">
        <v>260</v>
      </c>
      <c r="E522" s="136" t="s">
        <v>2530</v>
      </c>
      <c r="F522" s="137" t="s">
        <v>2531</v>
      </c>
      <c r="G522" s="138" t="s">
        <v>420</v>
      </c>
      <c r="H522" s="139">
        <v>20</v>
      </c>
      <c r="I522" s="140"/>
      <c r="J522" s="141">
        <f>ROUND(I522*H522,0)</f>
        <v>0</v>
      </c>
      <c r="K522" s="137" t="s">
        <v>264</v>
      </c>
      <c r="L522" s="32"/>
      <c r="M522" s="142" t="s">
        <v>1</v>
      </c>
      <c r="N522" s="143" t="s">
        <v>42</v>
      </c>
      <c r="P522" s="144">
        <f>O522*H522</f>
        <v>0</v>
      </c>
      <c r="Q522" s="144">
        <v>0</v>
      </c>
      <c r="R522" s="144">
        <f>Q522*H522</f>
        <v>0</v>
      </c>
      <c r="S522" s="144">
        <v>0</v>
      </c>
      <c r="T522" s="145">
        <f>S522*H522</f>
        <v>0</v>
      </c>
      <c r="AR522" s="146" t="s">
        <v>340</v>
      </c>
      <c r="AT522" s="146" t="s">
        <v>260</v>
      </c>
      <c r="AU522" s="146" t="s">
        <v>85</v>
      </c>
      <c r="AY522" s="17" t="s">
        <v>258</v>
      </c>
      <c r="BE522" s="147">
        <f>IF(N522="základní",J522,0)</f>
        <v>0</v>
      </c>
      <c r="BF522" s="147">
        <f>IF(N522="snížená",J522,0)</f>
        <v>0</v>
      </c>
      <c r="BG522" s="147">
        <f>IF(N522="zákl. přenesená",J522,0)</f>
        <v>0</v>
      </c>
      <c r="BH522" s="147">
        <f>IF(N522="sníž. přenesená",J522,0)</f>
        <v>0</v>
      </c>
      <c r="BI522" s="147">
        <f>IF(N522="nulová",J522,0)</f>
        <v>0</v>
      </c>
      <c r="BJ522" s="17" t="s">
        <v>8</v>
      </c>
      <c r="BK522" s="147">
        <f>ROUND(I522*H522,0)</f>
        <v>0</v>
      </c>
      <c r="BL522" s="17" t="s">
        <v>340</v>
      </c>
      <c r="BM522" s="146" t="s">
        <v>2532</v>
      </c>
    </row>
    <row r="523" spans="2:65" s="12" customFormat="1">
      <c r="B523" s="148"/>
      <c r="D523" s="149" t="s">
        <v>266</v>
      </c>
      <c r="E523" s="150" t="s">
        <v>1</v>
      </c>
      <c r="F523" s="151" t="s">
        <v>2533</v>
      </c>
      <c r="H523" s="152">
        <v>20</v>
      </c>
      <c r="I523" s="153"/>
      <c r="L523" s="148"/>
      <c r="M523" s="154"/>
      <c r="T523" s="155"/>
      <c r="AT523" s="150" t="s">
        <v>266</v>
      </c>
      <c r="AU523" s="150" t="s">
        <v>85</v>
      </c>
      <c r="AV523" s="12" t="s">
        <v>85</v>
      </c>
      <c r="AW523" s="12" t="s">
        <v>33</v>
      </c>
      <c r="AX523" s="12" t="s">
        <v>77</v>
      </c>
      <c r="AY523" s="150" t="s">
        <v>258</v>
      </c>
    </row>
    <row r="524" spans="2:65" s="13" customFormat="1">
      <c r="B524" s="156"/>
      <c r="D524" s="149" t="s">
        <v>266</v>
      </c>
      <c r="E524" s="157" t="s">
        <v>186</v>
      </c>
      <c r="F524" s="158" t="s">
        <v>272</v>
      </c>
      <c r="H524" s="159">
        <v>20</v>
      </c>
      <c r="I524" s="160"/>
      <c r="L524" s="156"/>
      <c r="M524" s="161"/>
      <c r="T524" s="162"/>
      <c r="AT524" s="157" t="s">
        <v>266</v>
      </c>
      <c r="AU524" s="157" t="s">
        <v>85</v>
      </c>
      <c r="AV524" s="13" t="s">
        <v>88</v>
      </c>
      <c r="AW524" s="13" t="s">
        <v>33</v>
      </c>
      <c r="AX524" s="13" t="s">
        <v>8</v>
      </c>
      <c r="AY524" s="157" t="s">
        <v>258</v>
      </c>
    </row>
    <row r="525" spans="2:65" s="1" customFormat="1" ht="24.2" customHeight="1">
      <c r="B525" s="134"/>
      <c r="C525" s="135" t="s">
        <v>934</v>
      </c>
      <c r="D525" s="135" t="s">
        <v>260</v>
      </c>
      <c r="E525" s="136" t="s">
        <v>2534</v>
      </c>
      <c r="F525" s="137" t="s">
        <v>2535</v>
      </c>
      <c r="G525" s="138" t="s">
        <v>263</v>
      </c>
      <c r="H525" s="139">
        <v>2.1829999999999998</v>
      </c>
      <c r="I525" s="140"/>
      <c r="J525" s="141">
        <f>ROUND(I525*H525,0)</f>
        <v>0</v>
      </c>
      <c r="K525" s="137" t="s">
        <v>264</v>
      </c>
      <c r="L525" s="32"/>
      <c r="M525" s="142" t="s">
        <v>1</v>
      </c>
      <c r="N525" s="143" t="s">
        <v>42</v>
      </c>
      <c r="P525" s="144">
        <f>O525*H525</f>
        <v>0</v>
      </c>
      <c r="Q525" s="144">
        <v>2.4474599999999999E-2</v>
      </c>
      <c r="R525" s="144">
        <f>Q525*H525</f>
        <v>5.3428051799999994E-2</v>
      </c>
      <c r="S525" s="144">
        <v>0</v>
      </c>
      <c r="T525" s="145">
        <f>S525*H525</f>
        <v>0</v>
      </c>
      <c r="AR525" s="146" t="s">
        <v>340</v>
      </c>
      <c r="AT525" s="146" t="s">
        <v>260</v>
      </c>
      <c r="AU525" s="146" t="s">
        <v>85</v>
      </c>
      <c r="AY525" s="17" t="s">
        <v>258</v>
      </c>
      <c r="BE525" s="147">
        <f>IF(N525="základní",J525,0)</f>
        <v>0</v>
      </c>
      <c r="BF525" s="147">
        <f>IF(N525="snížená",J525,0)</f>
        <v>0</v>
      </c>
      <c r="BG525" s="147">
        <f>IF(N525="zákl. přenesená",J525,0)</f>
        <v>0</v>
      </c>
      <c r="BH525" s="147">
        <f>IF(N525="sníž. přenesená",J525,0)</f>
        <v>0</v>
      </c>
      <c r="BI525" s="147">
        <f>IF(N525="nulová",J525,0)</f>
        <v>0</v>
      </c>
      <c r="BJ525" s="17" t="s">
        <v>8</v>
      </c>
      <c r="BK525" s="147">
        <f>ROUND(I525*H525,0)</f>
        <v>0</v>
      </c>
      <c r="BL525" s="17" t="s">
        <v>340</v>
      </c>
      <c r="BM525" s="146" t="s">
        <v>2536</v>
      </c>
    </row>
    <row r="526" spans="2:65" s="12" customFormat="1">
      <c r="B526" s="148"/>
      <c r="D526" s="149" t="s">
        <v>266</v>
      </c>
      <c r="E526" s="150" t="s">
        <v>1</v>
      </c>
      <c r="F526" s="151" t="s">
        <v>2474</v>
      </c>
      <c r="H526" s="152">
        <v>0.20200000000000001</v>
      </c>
      <c r="I526" s="153"/>
      <c r="L526" s="148"/>
      <c r="M526" s="154"/>
      <c r="T526" s="155"/>
      <c r="AT526" s="150" t="s">
        <v>266</v>
      </c>
      <c r="AU526" s="150" t="s">
        <v>85</v>
      </c>
      <c r="AV526" s="12" t="s">
        <v>85</v>
      </c>
      <c r="AW526" s="12" t="s">
        <v>33</v>
      </c>
      <c r="AX526" s="12" t="s">
        <v>77</v>
      </c>
      <c r="AY526" s="150" t="s">
        <v>258</v>
      </c>
    </row>
    <row r="527" spans="2:65" s="12" customFormat="1">
      <c r="B527" s="148"/>
      <c r="D527" s="149" t="s">
        <v>266</v>
      </c>
      <c r="E527" s="150" t="s">
        <v>1</v>
      </c>
      <c r="F527" s="151" t="s">
        <v>2475</v>
      </c>
      <c r="H527" s="152">
        <v>0.75</v>
      </c>
      <c r="I527" s="153"/>
      <c r="L527" s="148"/>
      <c r="M527" s="154"/>
      <c r="T527" s="155"/>
      <c r="AT527" s="150" t="s">
        <v>266</v>
      </c>
      <c r="AU527" s="150" t="s">
        <v>85</v>
      </c>
      <c r="AV527" s="12" t="s">
        <v>85</v>
      </c>
      <c r="AW527" s="12" t="s">
        <v>33</v>
      </c>
      <c r="AX527" s="12" t="s">
        <v>77</v>
      </c>
      <c r="AY527" s="150" t="s">
        <v>258</v>
      </c>
    </row>
    <row r="528" spans="2:65" s="12" customFormat="1">
      <c r="B528" s="148"/>
      <c r="D528" s="149" t="s">
        <v>266</v>
      </c>
      <c r="E528" s="150" t="s">
        <v>1</v>
      </c>
      <c r="F528" s="151" t="s">
        <v>2476</v>
      </c>
      <c r="H528" s="152">
        <v>0.72699999999999998</v>
      </c>
      <c r="I528" s="153"/>
      <c r="L528" s="148"/>
      <c r="M528" s="154"/>
      <c r="T528" s="155"/>
      <c r="AT528" s="150" t="s">
        <v>266</v>
      </c>
      <c r="AU528" s="150" t="s">
        <v>85</v>
      </c>
      <c r="AV528" s="12" t="s">
        <v>85</v>
      </c>
      <c r="AW528" s="12" t="s">
        <v>33</v>
      </c>
      <c r="AX528" s="12" t="s">
        <v>77</v>
      </c>
      <c r="AY528" s="150" t="s">
        <v>258</v>
      </c>
    </row>
    <row r="529" spans="2:65" s="12" customFormat="1">
      <c r="B529" s="148"/>
      <c r="D529" s="149" t="s">
        <v>266</v>
      </c>
      <c r="E529" s="150" t="s">
        <v>1</v>
      </c>
      <c r="F529" s="151" t="s">
        <v>2477</v>
      </c>
      <c r="H529" s="152">
        <v>0.504</v>
      </c>
      <c r="I529" s="153"/>
      <c r="L529" s="148"/>
      <c r="M529" s="154"/>
      <c r="T529" s="155"/>
      <c r="AT529" s="150" t="s">
        <v>266</v>
      </c>
      <c r="AU529" s="150" t="s">
        <v>85</v>
      </c>
      <c r="AV529" s="12" t="s">
        <v>85</v>
      </c>
      <c r="AW529" s="12" t="s">
        <v>33</v>
      </c>
      <c r="AX529" s="12" t="s">
        <v>77</v>
      </c>
      <c r="AY529" s="150" t="s">
        <v>258</v>
      </c>
    </row>
    <row r="530" spans="2:65" s="13" customFormat="1">
      <c r="B530" s="156"/>
      <c r="D530" s="149" t="s">
        <v>266</v>
      </c>
      <c r="E530" s="157" t="s">
        <v>1</v>
      </c>
      <c r="F530" s="158" t="s">
        <v>272</v>
      </c>
      <c r="H530" s="159">
        <v>2.1829999999999998</v>
      </c>
      <c r="I530" s="160"/>
      <c r="L530" s="156"/>
      <c r="M530" s="161"/>
      <c r="T530" s="162"/>
      <c r="AT530" s="157" t="s">
        <v>266</v>
      </c>
      <c r="AU530" s="157" t="s">
        <v>85</v>
      </c>
      <c r="AV530" s="13" t="s">
        <v>88</v>
      </c>
      <c r="AW530" s="13" t="s">
        <v>33</v>
      </c>
      <c r="AX530" s="13" t="s">
        <v>8</v>
      </c>
      <c r="AY530" s="157" t="s">
        <v>258</v>
      </c>
    </row>
    <row r="531" spans="2:65" s="1" customFormat="1" ht="21.75" customHeight="1">
      <c r="B531" s="134"/>
      <c r="C531" s="170" t="s">
        <v>941</v>
      </c>
      <c r="D531" s="170" t="s">
        <v>425</v>
      </c>
      <c r="E531" s="171" t="s">
        <v>1240</v>
      </c>
      <c r="F531" s="172" t="s">
        <v>1241</v>
      </c>
      <c r="G531" s="173" t="s">
        <v>263</v>
      </c>
      <c r="H531" s="174">
        <v>0.222</v>
      </c>
      <c r="I531" s="175"/>
      <c r="J531" s="176">
        <f>ROUND(I531*H531,0)</f>
        <v>0</v>
      </c>
      <c r="K531" s="172" t="s">
        <v>264</v>
      </c>
      <c r="L531" s="177"/>
      <c r="M531" s="178" t="s">
        <v>1</v>
      </c>
      <c r="N531" s="179" t="s">
        <v>42</v>
      </c>
      <c r="P531" s="144">
        <f>O531*H531</f>
        <v>0</v>
      </c>
      <c r="Q531" s="144">
        <v>0.55000000000000004</v>
      </c>
      <c r="R531" s="144">
        <f>Q531*H531</f>
        <v>0.12210000000000001</v>
      </c>
      <c r="S531" s="144">
        <v>0</v>
      </c>
      <c r="T531" s="145">
        <f>S531*H531</f>
        <v>0</v>
      </c>
      <c r="AR531" s="146" t="s">
        <v>448</v>
      </c>
      <c r="AT531" s="146" t="s">
        <v>425</v>
      </c>
      <c r="AU531" s="146" t="s">
        <v>85</v>
      </c>
      <c r="AY531" s="17" t="s">
        <v>258</v>
      </c>
      <c r="BE531" s="147">
        <f>IF(N531="základní",J531,0)</f>
        <v>0</v>
      </c>
      <c r="BF531" s="147">
        <f>IF(N531="snížená",J531,0)</f>
        <v>0</v>
      </c>
      <c r="BG531" s="147">
        <f>IF(N531="zákl. přenesená",J531,0)</f>
        <v>0</v>
      </c>
      <c r="BH531" s="147">
        <f>IF(N531="sníž. přenesená",J531,0)</f>
        <v>0</v>
      </c>
      <c r="BI531" s="147">
        <f>IF(N531="nulová",J531,0)</f>
        <v>0</v>
      </c>
      <c r="BJ531" s="17" t="s">
        <v>8</v>
      </c>
      <c r="BK531" s="147">
        <f>ROUND(I531*H531,0)</f>
        <v>0</v>
      </c>
      <c r="BL531" s="17" t="s">
        <v>340</v>
      </c>
      <c r="BM531" s="146" t="s">
        <v>2537</v>
      </c>
    </row>
    <row r="532" spans="2:65" s="12" customFormat="1">
      <c r="B532" s="148"/>
      <c r="D532" s="149" t="s">
        <v>266</v>
      </c>
      <c r="E532" s="150" t="s">
        <v>1</v>
      </c>
      <c r="F532" s="151" t="s">
        <v>2538</v>
      </c>
      <c r="H532" s="152">
        <v>0.222</v>
      </c>
      <c r="I532" s="153"/>
      <c r="L532" s="148"/>
      <c r="M532" s="154"/>
      <c r="T532" s="155"/>
      <c r="AT532" s="150" t="s">
        <v>266</v>
      </c>
      <c r="AU532" s="150" t="s">
        <v>85</v>
      </c>
      <c r="AV532" s="12" t="s">
        <v>85</v>
      </c>
      <c r="AW532" s="12" t="s">
        <v>33</v>
      </c>
      <c r="AX532" s="12" t="s">
        <v>8</v>
      </c>
      <c r="AY532" s="150" t="s">
        <v>258</v>
      </c>
    </row>
    <row r="533" spans="2:65" s="1" customFormat="1" ht="21.75" customHeight="1">
      <c r="B533" s="134"/>
      <c r="C533" s="170" t="s">
        <v>948</v>
      </c>
      <c r="D533" s="170" t="s">
        <v>425</v>
      </c>
      <c r="E533" s="171" t="s">
        <v>1136</v>
      </c>
      <c r="F533" s="172" t="s">
        <v>1137</v>
      </c>
      <c r="G533" s="173" t="s">
        <v>263</v>
      </c>
      <c r="H533" s="174">
        <v>1.6240000000000001</v>
      </c>
      <c r="I533" s="175"/>
      <c r="J533" s="176">
        <f>ROUND(I533*H533,0)</f>
        <v>0</v>
      </c>
      <c r="K533" s="172" t="s">
        <v>264</v>
      </c>
      <c r="L533" s="177"/>
      <c r="M533" s="178" t="s">
        <v>1</v>
      </c>
      <c r="N533" s="179" t="s">
        <v>42</v>
      </c>
      <c r="P533" s="144">
        <f>O533*H533</f>
        <v>0</v>
      </c>
      <c r="Q533" s="144">
        <v>0.55000000000000004</v>
      </c>
      <c r="R533" s="144">
        <f>Q533*H533</f>
        <v>0.8932000000000001</v>
      </c>
      <c r="S533" s="144">
        <v>0</v>
      </c>
      <c r="T533" s="145">
        <f>S533*H533</f>
        <v>0</v>
      </c>
      <c r="AR533" s="146" t="s">
        <v>448</v>
      </c>
      <c r="AT533" s="146" t="s">
        <v>425</v>
      </c>
      <c r="AU533" s="146" t="s">
        <v>85</v>
      </c>
      <c r="AY533" s="17" t="s">
        <v>258</v>
      </c>
      <c r="BE533" s="147">
        <f>IF(N533="základní",J533,0)</f>
        <v>0</v>
      </c>
      <c r="BF533" s="147">
        <f>IF(N533="snížená",J533,0)</f>
        <v>0</v>
      </c>
      <c r="BG533" s="147">
        <f>IF(N533="zákl. přenesená",J533,0)</f>
        <v>0</v>
      </c>
      <c r="BH533" s="147">
        <f>IF(N533="sníž. přenesená",J533,0)</f>
        <v>0</v>
      </c>
      <c r="BI533" s="147">
        <f>IF(N533="nulová",J533,0)</f>
        <v>0</v>
      </c>
      <c r="BJ533" s="17" t="s">
        <v>8</v>
      </c>
      <c r="BK533" s="147">
        <f>ROUND(I533*H533,0)</f>
        <v>0</v>
      </c>
      <c r="BL533" s="17" t="s">
        <v>340</v>
      </c>
      <c r="BM533" s="146" t="s">
        <v>2539</v>
      </c>
    </row>
    <row r="534" spans="2:65" s="12" customFormat="1">
      <c r="B534" s="148"/>
      <c r="D534" s="149" t="s">
        <v>266</v>
      </c>
      <c r="E534" s="150" t="s">
        <v>1</v>
      </c>
      <c r="F534" s="151" t="s">
        <v>2540</v>
      </c>
      <c r="H534" s="152">
        <v>0.82399999999999995</v>
      </c>
      <c r="I534" s="153"/>
      <c r="L534" s="148"/>
      <c r="M534" s="154"/>
      <c r="T534" s="155"/>
      <c r="AT534" s="150" t="s">
        <v>266</v>
      </c>
      <c r="AU534" s="150" t="s">
        <v>85</v>
      </c>
      <c r="AV534" s="12" t="s">
        <v>85</v>
      </c>
      <c r="AW534" s="12" t="s">
        <v>33</v>
      </c>
      <c r="AX534" s="12" t="s">
        <v>77</v>
      </c>
      <c r="AY534" s="150" t="s">
        <v>258</v>
      </c>
    </row>
    <row r="535" spans="2:65" s="12" customFormat="1">
      <c r="B535" s="148"/>
      <c r="D535" s="149" t="s">
        <v>266</v>
      </c>
      <c r="E535" s="150" t="s">
        <v>1</v>
      </c>
      <c r="F535" s="151" t="s">
        <v>2541</v>
      </c>
      <c r="H535" s="152">
        <v>0.8</v>
      </c>
      <c r="I535" s="153"/>
      <c r="L535" s="148"/>
      <c r="M535" s="154"/>
      <c r="T535" s="155"/>
      <c r="AT535" s="150" t="s">
        <v>266</v>
      </c>
      <c r="AU535" s="150" t="s">
        <v>85</v>
      </c>
      <c r="AV535" s="12" t="s">
        <v>85</v>
      </c>
      <c r="AW535" s="12" t="s">
        <v>33</v>
      </c>
      <c r="AX535" s="12" t="s">
        <v>77</v>
      </c>
      <c r="AY535" s="150" t="s">
        <v>258</v>
      </c>
    </row>
    <row r="536" spans="2:65" s="13" customFormat="1">
      <c r="B536" s="156"/>
      <c r="D536" s="149" t="s">
        <v>266</v>
      </c>
      <c r="E536" s="157" t="s">
        <v>1</v>
      </c>
      <c r="F536" s="158" t="s">
        <v>272</v>
      </c>
      <c r="H536" s="159">
        <v>1.6240000000000001</v>
      </c>
      <c r="I536" s="160"/>
      <c r="L536" s="156"/>
      <c r="M536" s="161"/>
      <c r="T536" s="162"/>
      <c r="AT536" s="157" t="s">
        <v>266</v>
      </c>
      <c r="AU536" s="157" t="s">
        <v>85</v>
      </c>
      <c r="AV536" s="13" t="s">
        <v>88</v>
      </c>
      <c r="AW536" s="13" t="s">
        <v>33</v>
      </c>
      <c r="AX536" s="13" t="s">
        <v>8</v>
      </c>
      <c r="AY536" s="157" t="s">
        <v>258</v>
      </c>
    </row>
    <row r="537" spans="2:65" s="1" customFormat="1" ht="21.75" customHeight="1">
      <c r="B537" s="134"/>
      <c r="C537" s="170" t="s">
        <v>952</v>
      </c>
      <c r="D537" s="170" t="s">
        <v>425</v>
      </c>
      <c r="E537" s="171" t="s">
        <v>1148</v>
      </c>
      <c r="F537" s="172" t="s">
        <v>1149</v>
      </c>
      <c r="G537" s="173" t="s">
        <v>263</v>
      </c>
      <c r="H537" s="174">
        <v>0.55400000000000005</v>
      </c>
      <c r="I537" s="175"/>
      <c r="J537" s="176">
        <f>ROUND(I537*H537,0)</f>
        <v>0</v>
      </c>
      <c r="K537" s="172" t="s">
        <v>264</v>
      </c>
      <c r="L537" s="177"/>
      <c r="M537" s="178" t="s">
        <v>1</v>
      </c>
      <c r="N537" s="179" t="s">
        <v>42</v>
      </c>
      <c r="P537" s="144">
        <f>O537*H537</f>
        <v>0</v>
      </c>
      <c r="Q537" s="144">
        <v>0.55000000000000004</v>
      </c>
      <c r="R537" s="144">
        <f>Q537*H537</f>
        <v>0.30470000000000003</v>
      </c>
      <c r="S537" s="144">
        <v>0</v>
      </c>
      <c r="T537" s="145">
        <f>S537*H537</f>
        <v>0</v>
      </c>
      <c r="AR537" s="146" t="s">
        <v>448</v>
      </c>
      <c r="AT537" s="146" t="s">
        <v>425</v>
      </c>
      <c r="AU537" s="146" t="s">
        <v>85</v>
      </c>
      <c r="AY537" s="17" t="s">
        <v>258</v>
      </c>
      <c r="BE537" s="147">
        <f>IF(N537="základní",J537,0)</f>
        <v>0</v>
      </c>
      <c r="BF537" s="147">
        <f>IF(N537="snížená",J537,0)</f>
        <v>0</v>
      </c>
      <c r="BG537" s="147">
        <f>IF(N537="zákl. přenesená",J537,0)</f>
        <v>0</v>
      </c>
      <c r="BH537" s="147">
        <f>IF(N537="sníž. přenesená",J537,0)</f>
        <v>0</v>
      </c>
      <c r="BI537" s="147">
        <f>IF(N537="nulová",J537,0)</f>
        <v>0</v>
      </c>
      <c r="BJ537" s="17" t="s">
        <v>8</v>
      </c>
      <c r="BK537" s="147">
        <f>ROUND(I537*H537,0)</f>
        <v>0</v>
      </c>
      <c r="BL537" s="17" t="s">
        <v>340</v>
      </c>
      <c r="BM537" s="146" t="s">
        <v>2542</v>
      </c>
    </row>
    <row r="538" spans="2:65" s="12" customFormat="1">
      <c r="B538" s="148"/>
      <c r="D538" s="149" t="s">
        <v>266</v>
      </c>
      <c r="E538" s="150" t="s">
        <v>1</v>
      </c>
      <c r="F538" s="151" t="s">
        <v>2543</v>
      </c>
      <c r="H538" s="152">
        <v>0.55400000000000005</v>
      </c>
      <c r="I538" s="153"/>
      <c r="L538" s="148"/>
      <c r="M538" s="154"/>
      <c r="T538" s="155"/>
      <c r="AT538" s="150" t="s">
        <v>266</v>
      </c>
      <c r="AU538" s="150" t="s">
        <v>85</v>
      </c>
      <c r="AV538" s="12" t="s">
        <v>85</v>
      </c>
      <c r="AW538" s="12" t="s">
        <v>33</v>
      </c>
      <c r="AX538" s="12" t="s">
        <v>8</v>
      </c>
      <c r="AY538" s="150" t="s">
        <v>258</v>
      </c>
    </row>
    <row r="539" spans="2:65" s="1" customFormat="1" ht="24.2" customHeight="1">
      <c r="B539" s="134"/>
      <c r="C539" s="135" t="s">
        <v>956</v>
      </c>
      <c r="D539" s="135" t="s">
        <v>260</v>
      </c>
      <c r="E539" s="136" t="s">
        <v>2544</v>
      </c>
      <c r="F539" s="137" t="s">
        <v>2545</v>
      </c>
      <c r="G539" s="138" t="s">
        <v>308</v>
      </c>
      <c r="H539" s="139">
        <v>3.0680000000000001</v>
      </c>
      <c r="I539" s="140"/>
      <c r="J539" s="141">
        <f>ROUND(I539*H539,0)</f>
        <v>0</v>
      </c>
      <c r="K539" s="137" t="s">
        <v>264</v>
      </c>
      <c r="L539" s="32"/>
      <c r="M539" s="142" t="s">
        <v>1</v>
      </c>
      <c r="N539" s="143" t="s">
        <v>42</v>
      </c>
      <c r="P539" s="144">
        <f>O539*H539</f>
        <v>0</v>
      </c>
      <c r="Q539" s="144">
        <v>0</v>
      </c>
      <c r="R539" s="144">
        <f>Q539*H539</f>
        <v>0</v>
      </c>
      <c r="S539" s="144">
        <v>0</v>
      </c>
      <c r="T539" s="145">
        <f>S539*H539</f>
        <v>0</v>
      </c>
      <c r="AR539" s="146" t="s">
        <v>340</v>
      </c>
      <c r="AT539" s="146" t="s">
        <v>260</v>
      </c>
      <c r="AU539" s="146" t="s">
        <v>85</v>
      </c>
      <c r="AY539" s="17" t="s">
        <v>258</v>
      </c>
      <c r="BE539" s="147">
        <f>IF(N539="základní",J539,0)</f>
        <v>0</v>
      </c>
      <c r="BF539" s="147">
        <f>IF(N539="snížená",J539,0)</f>
        <v>0</v>
      </c>
      <c r="BG539" s="147">
        <f>IF(N539="zákl. přenesená",J539,0)</f>
        <v>0</v>
      </c>
      <c r="BH539" s="147">
        <f>IF(N539="sníž. přenesená",J539,0)</f>
        <v>0</v>
      </c>
      <c r="BI539" s="147">
        <f>IF(N539="nulová",J539,0)</f>
        <v>0</v>
      </c>
      <c r="BJ539" s="17" t="s">
        <v>8</v>
      </c>
      <c r="BK539" s="147">
        <f>ROUND(I539*H539,0)</f>
        <v>0</v>
      </c>
      <c r="BL539" s="17" t="s">
        <v>340</v>
      </c>
      <c r="BM539" s="146" t="s">
        <v>2546</v>
      </c>
    </row>
    <row r="540" spans="2:65" s="11" customFormat="1" ht="22.9" customHeight="1">
      <c r="B540" s="122"/>
      <c r="D540" s="123" t="s">
        <v>76</v>
      </c>
      <c r="E540" s="132" t="s">
        <v>1359</v>
      </c>
      <c r="F540" s="132" t="s">
        <v>1360</v>
      </c>
      <c r="I540" s="125"/>
      <c r="J540" s="133">
        <f>BK540</f>
        <v>0</v>
      </c>
      <c r="L540" s="122"/>
      <c r="M540" s="127"/>
      <c r="P540" s="128">
        <f>SUM(P541:P563)</f>
        <v>0</v>
      </c>
      <c r="R540" s="128">
        <f>SUM(R541:R563)</f>
        <v>0.14995866319999998</v>
      </c>
      <c r="T540" s="129">
        <f>SUM(T541:T563)</f>
        <v>0</v>
      </c>
      <c r="AR540" s="123" t="s">
        <v>85</v>
      </c>
      <c r="AT540" s="130" t="s">
        <v>76</v>
      </c>
      <c r="AU540" s="130" t="s">
        <v>8</v>
      </c>
      <c r="AY540" s="123" t="s">
        <v>258</v>
      </c>
      <c r="BK540" s="131">
        <f>SUM(BK541:BK563)</f>
        <v>0</v>
      </c>
    </row>
    <row r="541" spans="2:65" s="1" customFormat="1" ht="16.5" customHeight="1">
      <c r="B541" s="134"/>
      <c r="C541" s="135" t="s">
        <v>960</v>
      </c>
      <c r="D541" s="135" t="s">
        <v>260</v>
      </c>
      <c r="E541" s="136" t="s">
        <v>2547</v>
      </c>
      <c r="F541" s="137" t="s">
        <v>2548</v>
      </c>
      <c r="G541" s="138" t="s">
        <v>420</v>
      </c>
      <c r="H541" s="139">
        <v>12.25</v>
      </c>
      <c r="I541" s="140"/>
      <c r="J541" s="141">
        <f>ROUND(I541*H541,0)</f>
        <v>0</v>
      </c>
      <c r="K541" s="137" t="s">
        <v>264</v>
      </c>
      <c r="L541" s="32"/>
      <c r="M541" s="142" t="s">
        <v>1</v>
      </c>
      <c r="N541" s="143" t="s">
        <v>42</v>
      </c>
      <c r="P541" s="144">
        <f>O541*H541</f>
        <v>0</v>
      </c>
      <c r="Q541" s="144">
        <v>7.8105000000000004E-4</v>
      </c>
      <c r="R541" s="144">
        <f>Q541*H541</f>
        <v>9.5678624999999996E-3</v>
      </c>
      <c r="S541" s="144">
        <v>0</v>
      </c>
      <c r="T541" s="145">
        <f>S541*H541</f>
        <v>0</v>
      </c>
      <c r="AR541" s="146" t="s">
        <v>340</v>
      </c>
      <c r="AT541" s="146" t="s">
        <v>260</v>
      </c>
      <c r="AU541" s="146" t="s">
        <v>85</v>
      </c>
      <c r="AY541" s="17" t="s">
        <v>258</v>
      </c>
      <c r="BE541" s="147">
        <f>IF(N541="základní",J541,0)</f>
        <v>0</v>
      </c>
      <c r="BF541" s="147">
        <f>IF(N541="snížená",J541,0)</f>
        <v>0</v>
      </c>
      <c r="BG541" s="147">
        <f>IF(N541="zákl. přenesená",J541,0)</f>
        <v>0</v>
      </c>
      <c r="BH541" s="147">
        <f>IF(N541="sníž. přenesená",J541,0)</f>
        <v>0</v>
      </c>
      <c r="BI541" s="147">
        <f>IF(N541="nulová",J541,0)</f>
        <v>0</v>
      </c>
      <c r="BJ541" s="17" t="s">
        <v>8</v>
      </c>
      <c r="BK541" s="147">
        <f>ROUND(I541*H541,0)</f>
        <v>0</v>
      </c>
      <c r="BL541" s="17" t="s">
        <v>340</v>
      </c>
      <c r="BM541" s="146" t="s">
        <v>2549</v>
      </c>
    </row>
    <row r="542" spans="2:65" s="12" customFormat="1">
      <c r="B542" s="148"/>
      <c r="D542" s="149" t="s">
        <v>266</v>
      </c>
      <c r="E542" s="150" t="s">
        <v>1</v>
      </c>
      <c r="F542" s="151" t="s">
        <v>2550</v>
      </c>
      <c r="H542" s="152">
        <v>2.2000000000000002</v>
      </c>
      <c r="I542" s="153"/>
      <c r="L542" s="148"/>
      <c r="M542" s="154"/>
      <c r="T542" s="155"/>
      <c r="AT542" s="150" t="s">
        <v>266</v>
      </c>
      <c r="AU542" s="150" t="s">
        <v>85</v>
      </c>
      <c r="AV542" s="12" t="s">
        <v>85</v>
      </c>
      <c r="AW542" s="12" t="s">
        <v>33</v>
      </c>
      <c r="AX542" s="12" t="s">
        <v>77</v>
      </c>
      <c r="AY542" s="150" t="s">
        <v>258</v>
      </c>
    </row>
    <row r="543" spans="2:65" s="12" customFormat="1">
      <c r="B543" s="148"/>
      <c r="D543" s="149" t="s">
        <v>266</v>
      </c>
      <c r="E543" s="150" t="s">
        <v>1</v>
      </c>
      <c r="F543" s="151" t="s">
        <v>2551</v>
      </c>
      <c r="H543" s="152">
        <v>10.050000000000001</v>
      </c>
      <c r="I543" s="153"/>
      <c r="L543" s="148"/>
      <c r="M543" s="154"/>
      <c r="T543" s="155"/>
      <c r="AT543" s="150" t="s">
        <v>266</v>
      </c>
      <c r="AU543" s="150" t="s">
        <v>85</v>
      </c>
      <c r="AV543" s="12" t="s">
        <v>85</v>
      </c>
      <c r="AW543" s="12" t="s">
        <v>33</v>
      </c>
      <c r="AX543" s="12" t="s">
        <v>77</v>
      </c>
      <c r="AY543" s="150" t="s">
        <v>258</v>
      </c>
    </row>
    <row r="544" spans="2:65" s="13" customFormat="1">
      <c r="B544" s="156"/>
      <c r="D544" s="149" t="s">
        <v>266</v>
      </c>
      <c r="E544" s="157" t="s">
        <v>1</v>
      </c>
      <c r="F544" s="158" t="s">
        <v>272</v>
      </c>
      <c r="H544" s="159">
        <v>12.25</v>
      </c>
      <c r="I544" s="160"/>
      <c r="L544" s="156"/>
      <c r="M544" s="161"/>
      <c r="T544" s="162"/>
      <c r="AT544" s="157" t="s">
        <v>266</v>
      </c>
      <c r="AU544" s="157" t="s">
        <v>85</v>
      </c>
      <c r="AV544" s="13" t="s">
        <v>88</v>
      </c>
      <c r="AW544" s="13" t="s">
        <v>33</v>
      </c>
      <c r="AX544" s="13" t="s">
        <v>8</v>
      </c>
      <c r="AY544" s="157" t="s">
        <v>258</v>
      </c>
    </row>
    <row r="545" spans="2:65" s="1" customFormat="1" ht="24.2" customHeight="1">
      <c r="B545" s="134"/>
      <c r="C545" s="135" t="s">
        <v>964</v>
      </c>
      <c r="D545" s="135" t="s">
        <v>260</v>
      </c>
      <c r="E545" s="136" t="s">
        <v>2552</v>
      </c>
      <c r="F545" s="137" t="s">
        <v>2553</v>
      </c>
      <c r="G545" s="138" t="s">
        <v>420</v>
      </c>
      <c r="H545" s="139">
        <v>17.850000000000001</v>
      </c>
      <c r="I545" s="140"/>
      <c r="J545" s="141">
        <f>ROUND(I545*H545,0)</f>
        <v>0</v>
      </c>
      <c r="K545" s="137" t="s">
        <v>264</v>
      </c>
      <c r="L545" s="32"/>
      <c r="M545" s="142" t="s">
        <v>1</v>
      </c>
      <c r="N545" s="143" t="s">
        <v>42</v>
      </c>
      <c r="P545" s="144">
        <f>O545*H545</f>
        <v>0</v>
      </c>
      <c r="Q545" s="144">
        <v>4.0177000000000002E-4</v>
      </c>
      <c r="R545" s="144">
        <f>Q545*H545</f>
        <v>7.1715945000000014E-3</v>
      </c>
      <c r="S545" s="144">
        <v>0</v>
      </c>
      <c r="T545" s="145">
        <f>S545*H545</f>
        <v>0</v>
      </c>
      <c r="AR545" s="146" t="s">
        <v>340</v>
      </c>
      <c r="AT545" s="146" t="s">
        <v>260</v>
      </c>
      <c r="AU545" s="146" t="s">
        <v>85</v>
      </c>
      <c r="AY545" s="17" t="s">
        <v>258</v>
      </c>
      <c r="BE545" s="147">
        <f>IF(N545="základní",J545,0)</f>
        <v>0</v>
      </c>
      <c r="BF545" s="147">
        <f>IF(N545="snížená",J545,0)</f>
        <v>0</v>
      </c>
      <c r="BG545" s="147">
        <f>IF(N545="zákl. přenesená",J545,0)</f>
        <v>0</v>
      </c>
      <c r="BH545" s="147">
        <f>IF(N545="sníž. přenesená",J545,0)</f>
        <v>0</v>
      </c>
      <c r="BI545" s="147">
        <f>IF(N545="nulová",J545,0)</f>
        <v>0</v>
      </c>
      <c r="BJ545" s="17" t="s">
        <v>8</v>
      </c>
      <c r="BK545" s="147">
        <f>ROUND(I545*H545,0)</f>
        <v>0</v>
      </c>
      <c r="BL545" s="17" t="s">
        <v>340</v>
      </c>
      <c r="BM545" s="146" t="s">
        <v>2554</v>
      </c>
    </row>
    <row r="546" spans="2:65" s="12" customFormat="1">
      <c r="B546" s="148"/>
      <c r="D546" s="149" t="s">
        <v>266</v>
      </c>
      <c r="E546" s="150" t="s">
        <v>1</v>
      </c>
      <c r="F546" s="151" t="s">
        <v>2555</v>
      </c>
      <c r="H546" s="152">
        <v>7.8</v>
      </c>
      <c r="I546" s="153"/>
      <c r="L546" s="148"/>
      <c r="M546" s="154"/>
      <c r="T546" s="155"/>
      <c r="AT546" s="150" t="s">
        <v>266</v>
      </c>
      <c r="AU546" s="150" t="s">
        <v>85</v>
      </c>
      <c r="AV546" s="12" t="s">
        <v>85</v>
      </c>
      <c r="AW546" s="12" t="s">
        <v>33</v>
      </c>
      <c r="AX546" s="12" t="s">
        <v>77</v>
      </c>
      <c r="AY546" s="150" t="s">
        <v>258</v>
      </c>
    </row>
    <row r="547" spans="2:65" s="12" customFormat="1">
      <c r="B547" s="148"/>
      <c r="D547" s="149" t="s">
        <v>266</v>
      </c>
      <c r="E547" s="150" t="s">
        <v>1</v>
      </c>
      <c r="F547" s="151" t="s">
        <v>2556</v>
      </c>
      <c r="H547" s="152">
        <v>10.050000000000001</v>
      </c>
      <c r="I547" s="153"/>
      <c r="L547" s="148"/>
      <c r="M547" s="154"/>
      <c r="T547" s="155"/>
      <c r="AT547" s="150" t="s">
        <v>266</v>
      </c>
      <c r="AU547" s="150" t="s">
        <v>85</v>
      </c>
      <c r="AV547" s="12" t="s">
        <v>85</v>
      </c>
      <c r="AW547" s="12" t="s">
        <v>33</v>
      </c>
      <c r="AX547" s="12" t="s">
        <v>77</v>
      </c>
      <c r="AY547" s="150" t="s">
        <v>258</v>
      </c>
    </row>
    <row r="548" spans="2:65" s="13" customFormat="1">
      <c r="B548" s="156"/>
      <c r="D548" s="149" t="s">
        <v>266</v>
      </c>
      <c r="E548" s="157" t="s">
        <v>1</v>
      </c>
      <c r="F548" s="158" t="s">
        <v>272</v>
      </c>
      <c r="H548" s="159">
        <v>17.850000000000001</v>
      </c>
      <c r="I548" s="160"/>
      <c r="L548" s="156"/>
      <c r="M548" s="161"/>
      <c r="T548" s="162"/>
      <c r="AT548" s="157" t="s">
        <v>266</v>
      </c>
      <c r="AU548" s="157" t="s">
        <v>85</v>
      </c>
      <c r="AV548" s="13" t="s">
        <v>88</v>
      </c>
      <c r="AW548" s="13" t="s">
        <v>33</v>
      </c>
      <c r="AX548" s="13" t="s">
        <v>8</v>
      </c>
      <c r="AY548" s="157" t="s">
        <v>258</v>
      </c>
    </row>
    <row r="549" spans="2:65" s="1" customFormat="1" ht="24.2" customHeight="1">
      <c r="B549" s="134"/>
      <c r="C549" s="135" t="s">
        <v>968</v>
      </c>
      <c r="D549" s="135" t="s">
        <v>260</v>
      </c>
      <c r="E549" s="136" t="s">
        <v>1455</v>
      </c>
      <c r="F549" s="137" t="s">
        <v>1456</v>
      </c>
      <c r="G549" s="138" t="s">
        <v>343</v>
      </c>
      <c r="H549" s="139">
        <v>42.548000000000002</v>
      </c>
      <c r="I549" s="140"/>
      <c r="J549" s="141">
        <f>ROUND(I549*H549,0)</f>
        <v>0</v>
      </c>
      <c r="K549" s="137" t="s">
        <v>264</v>
      </c>
      <c r="L549" s="32"/>
      <c r="M549" s="142" t="s">
        <v>1</v>
      </c>
      <c r="N549" s="143" t="s">
        <v>42</v>
      </c>
      <c r="P549" s="144">
        <f>O549*H549</f>
        <v>0</v>
      </c>
      <c r="Q549" s="144">
        <v>2.6594000000000001E-3</v>
      </c>
      <c r="R549" s="144">
        <f>Q549*H549</f>
        <v>0.11315215120000001</v>
      </c>
      <c r="S549" s="144">
        <v>0</v>
      </c>
      <c r="T549" s="145">
        <f>S549*H549</f>
        <v>0</v>
      </c>
      <c r="AR549" s="146" t="s">
        <v>340</v>
      </c>
      <c r="AT549" s="146" t="s">
        <v>260</v>
      </c>
      <c r="AU549" s="146" t="s">
        <v>85</v>
      </c>
      <c r="AY549" s="17" t="s">
        <v>258</v>
      </c>
      <c r="BE549" s="147">
        <f>IF(N549="základní",J549,0)</f>
        <v>0</v>
      </c>
      <c r="BF549" s="147">
        <f>IF(N549="snížená",J549,0)</f>
        <v>0</v>
      </c>
      <c r="BG549" s="147">
        <f>IF(N549="zákl. přenesená",J549,0)</f>
        <v>0</v>
      </c>
      <c r="BH549" s="147">
        <f>IF(N549="sníž. přenesená",J549,0)</f>
        <v>0</v>
      </c>
      <c r="BI549" s="147">
        <f>IF(N549="nulová",J549,0)</f>
        <v>0</v>
      </c>
      <c r="BJ549" s="17" t="s">
        <v>8</v>
      </c>
      <c r="BK549" s="147">
        <f>ROUND(I549*H549,0)</f>
        <v>0</v>
      </c>
      <c r="BL549" s="17" t="s">
        <v>340</v>
      </c>
      <c r="BM549" s="146" t="s">
        <v>2557</v>
      </c>
    </row>
    <row r="550" spans="2:65" s="12" customFormat="1" ht="22.5">
      <c r="B550" s="148"/>
      <c r="D550" s="149" t="s">
        <v>266</v>
      </c>
      <c r="E550" s="150" t="s">
        <v>1</v>
      </c>
      <c r="F550" s="151" t="s">
        <v>2558</v>
      </c>
      <c r="H550" s="152">
        <v>34.673000000000002</v>
      </c>
      <c r="I550" s="153"/>
      <c r="L550" s="148"/>
      <c r="M550" s="154"/>
      <c r="T550" s="155"/>
      <c r="AT550" s="150" t="s">
        <v>266</v>
      </c>
      <c r="AU550" s="150" t="s">
        <v>85</v>
      </c>
      <c r="AV550" s="12" t="s">
        <v>85</v>
      </c>
      <c r="AW550" s="12" t="s">
        <v>33</v>
      </c>
      <c r="AX550" s="12" t="s">
        <v>77</v>
      </c>
      <c r="AY550" s="150" t="s">
        <v>258</v>
      </c>
    </row>
    <row r="551" spans="2:65" s="12" customFormat="1" ht="22.5">
      <c r="B551" s="148"/>
      <c r="D551" s="149" t="s">
        <v>266</v>
      </c>
      <c r="E551" s="150" t="s">
        <v>1</v>
      </c>
      <c r="F551" s="151" t="s">
        <v>2559</v>
      </c>
      <c r="H551" s="152">
        <v>7.875</v>
      </c>
      <c r="I551" s="153"/>
      <c r="L551" s="148"/>
      <c r="M551" s="154"/>
      <c r="T551" s="155"/>
      <c r="AT551" s="150" t="s">
        <v>266</v>
      </c>
      <c r="AU551" s="150" t="s">
        <v>85</v>
      </c>
      <c r="AV551" s="12" t="s">
        <v>85</v>
      </c>
      <c r="AW551" s="12" t="s">
        <v>33</v>
      </c>
      <c r="AX551" s="12" t="s">
        <v>77</v>
      </c>
      <c r="AY551" s="150" t="s">
        <v>258</v>
      </c>
    </row>
    <row r="552" spans="2:65" s="13" customFormat="1">
      <c r="B552" s="156"/>
      <c r="D552" s="149" t="s">
        <v>266</v>
      </c>
      <c r="E552" s="157" t="s">
        <v>168</v>
      </c>
      <c r="F552" s="158" t="s">
        <v>272</v>
      </c>
      <c r="H552" s="159">
        <v>42.548000000000002</v>
      </c>
      <c r="I552" s="160"/>
      <c r="L552" s="156"/>
      <c r="M552" s="161"/>
      <c r="T552" s="162"/>
      <c r="AT552" s="157" t="s">
        <v>266</v>
      </c>
      <c r="AU552" s="157" t="s">
        <v>85</v>
      </c>
      <c r="AV552" s="13" t="s">
        <v>88</v>
      </c>
      <c r="AW552" s="13" t="s">
        <v>33</v>
      </c>
      <c r="AX552" s="13" t="s">
        <v>8</v>
      </c>
      <c r="AY552" s="157" t="s">
        <v>258</v>
      </c>
    </row>
    <row r="553" spans="2:65" s="1" customFormat="1" ht="24.2" customHeight="1">
      <c r="B553" s="134"/>
      <c r="C553" s="135" t="s">
        <v>974</v>
      </c>
      <c r="D553" s="135" t="s">
        <v>260</v>
      </c>
      <c r="E553" s="136" t="s">
        <v>1490</v>
      </c>
      <c r="F553" s="137" t="s">
        <v>1491</v>
      </c>
      <c r="G553" s="138" t="s">
        <v>420</v>
      </c>
      <c r="H553" s="139">
        <v>6.4</v>
      </c>
      <c r="I553" s="140"/>
      <c r="J553" s="141">
        <f>ROUND(I553*H553,0)</f>
        <v>0</v>
      </c>
      <c r="K553" s="137" t="s">
        <v>264</v>
      </c>
      <c r="L553" s="32"/>
      <c r="M553" s="142" t="s">
        <v>1</v>
      </c>
      <c r="N553" s="143" t="s">
        <v>42</v>
      </c>
      <c r="P553" s="144">
        <f>O553*H553</f>
        <v>0</v>
      </c>
      <c r="Q553" s="144">
        <v>7.4005000000000002E-4</v>
      </c>
      <c r="R553" s="144">
        <f>Q553*H553</f>
        <v>4.7363200000000005E-3</v>
      </c>
      <c r="S553" s="144">
        <v>0</v>
      </c>
      <c r="T553" s="145">
        <f>S553*H553</f>
        <v>0</v>
      </c>
      <c r="AR553" s="146" t="s">
        <v>340</v>
      </c>
      <c r="AT553" s="146" t="s">
        <v>260</v>
      </c>
      <c r="AU553" s="146" t="s">
        <v>85</v>
      </c>
      <c r="AY553" s="17" t="s">
        <v>258</v>
      </c>
      <c r="BE553" s="147">
        <f>IF(N553="základní",J553,0)</f>
        <v>0</v>
      </c>
      <c r="BF553" s="147">
        <f>IF(N553="snížená",J553,0)</f>
        <v>0</v>
      </c>
      <c r="BG553" s="147">
        <f>IF(N553="zákl. přenesená",J553,0)</f>
        <v>0</v>
      </c>
      <c r="BH553" s="147">
        <f>IF(N553="sníž. přenesená",J553,0)</f>
        <v>0</v>
      </c>
      <c r="BI553" s="147">
        <f>IF(N553="nulová",J553,0)</f>
        <v>0</v>
      </c>
      <c r="BJ553" s="17" t="s">
        <v>8</v>
      </c>
      <c r="BK553" s="147">
        <f>ROUND(I553*H553,0)</f>
        <v>0</v>
      </c>
      <c r="BL553" s="17" t="s">
        <v>340</v>
      </c>
      <c r="BM553" s="146" t="s">
        <v>2560</v>
      </c>
    </row>
    <row r="554" spans="2:65" s="12" customFormat="1">
      <c r="B554" s="148"/>
      <c r="D554" s="149" t="s">
        <v>266</v>
      </c>
      <c r="E554" s="150" t="s">
        <v>1</v>
      </c>
      <c r="F554" s="151" t="s">
        <v>2561</v>
      </c>
      <c r="H554" s="152">
        <v>6.4</v>
      </c>
      <c r="I554" s="153"/>
      <c r="L554" s="148"/>
      <c r="M554" s="154"/>
      <c r="T554" s="155"/>
      <c r="AT554" s="150" t="s">
        <v>266</v>
      </c>
      <c r="AU554" s="150" t="s">
        <v>85</v>
      </c>
      <c r="AV554" s="12" t="s">
        <v>85</v>
      </c>
      <c r="AW554" s="12" t="s">
        <v>33</v>
      </c>
      <c r="AX554" s="12" t="s">
        <v>8</v>
      </c>
      <c r="AY554" s="150" t="s">
        <v>258</v>
      </c>
    </row>
    <row r="555" spans="2:65" s="1" customFormat="1" ht="24.2" customHeight="1">
      <c r="B555" s="134"/>
      <c r="C555" s="135" t="s">
        <v>982</v>
      </c>
      <c r="D555" s="135" t="s">
        <v>260</v>
      </c>
      <c r="E555" s="136" t="s">
        <v>2562</v>
      </c>
      <c r="F555" s="137" t="s">
        <v>2563</v>
      </c>
      <c r="G555" s="138" t="s">
        <v>315</v>
      </c>
      <c r="H555" s="139">
        <v>1</v>
      </c>
      <c r="I555" s="140"/>
      <c r="J555" s="141">
        <f>ROUND(I555*H555,0)</f>
        <v>0</v>
      </c>
      <c r="K555" s="137" t="s">
        <v>264</v>
      </c>
      <c r="L555" s="32"/>
      <c r="M555" s="142" t="s">
        <v>1</v>
      </c>
      <c r="N555" s="143" t="s">
        <v>42</v>
      </c>
      <c r="P555" s="144">
        <f>O555*H555</f>
        <v>0</v>
      </c>
      <c r="Q555" s="144">
        <v>2.7284000000000002E-3</v>
      </c>
      <c r="R555" s="144">
        <f>Q555*H555</f>
        <v>2.7284000000000002E-3</v>
      </c>
      <c r="S555" s="144">
        <v>0</v>
      </c>
      <c r="T555" s="145">
        <f>S555*H555</f>
        <v>0</v>
      </c>
      <c r="AR555" s="146" t="s">
        <v>340</v>
      </c>
      <c r="AT555" s="146" t="s">
        <v>260</v>
      </c>
      <c r="AU555" s="146" t="s">
        <v>85</v>
      </c>
      <c r="AY555" s="17" t="s">
        <v>258</v>
      </c>
      <c r="BE555" s="147">
        <f>IF(N555="základní",J555,0)</f>
        <v>0</v>
      </c>
      <c r="BF555" s="147">
        <f>IF(N555="snížená",J555,0)</f>
        <v>0</v>
      </c>
      <c r="BG555" s="147">
        <f>IF(N555="zákl. přenesená",J555,0)</f>
        <v>0</v>
      </c>
      <c r="BH555" s="147">
        <f>IF(N555="sníž. přenesená",J555,0)</f>
        <v>0</v>
      </c>
      <c r="BI555" s="147">
        <f>IF(N555="nulová",J555,0)</f>
        <v>0</v>
      </c>
      <c r="BJ555" s="17" t="s">
        <v>8</v>
      </c>
      <c r="BK555" s="147">
        <f>ROUND(I555*H555,0)</f>
        <v>0</v>
      </c>
      <c r="BL555" s="17" t="s">
        <v>340</v>
      </c>
      <c r="BM555" s="146" t="s">
        <v>2564</v>
      </c>
    </row>
    <row r="556" spans="2:65" s="12" customFormat="1">
      <c r="B556" s="148"/>
      <c r="D556" s="149" t="s">
        <v>266</v>
      </c>
      <c r="E556" s="150" t="s">
        <v>1</v>
      </c>
      <c r="F556" s="151" t="s">
        <v>2565</v>
      </c>
      <c r="H556" s="152">
        <v>1</v>
      </c>
      <c r="I556" s="153"/>
      <c r="L556" s="148"/>
      <c r="M556" s="154"/>
      <c r="T556" s="155"/>
      <c r="AT556" s="150" t="s">
        <v>266</v>
      </c>
      <c r="AU556" s="150" t="s">
        <v>85</v>
      </c>
      <c r="AV556" s="12" t="s">
        <v>85</v>
      </c>
      <c r="AW556" s="12" t="s">
        <v>33</v>
      </c>
      <c r="AX556" s="12" t="s">
        <v>8</v>
      </c>
      <c r="AY556" s="150" t="s">
        <v>258</v>
      </c>
    </row>
    <row r="557" spans="2:65" s="1" customFormat="1" ht="21.75" customHeight="1">
      <c r="B557" s="134"/>
      <c r="C557" s="135" t="s">
        <v>986</v>
      </c>
      <c r="D557" s="135" t="s">
        <v>260</v>
      </c>
      <c r="E557" s="136" t="s">
        <v>1529</v>
      </c>
      <c r="F557" s="137" t="s">
        <v>1530</v>
      </c>
      <c r="G557" s="138" t="s">
        <v>420</v>
      </c>
      <c r="H557" s="139">
        <v>10.1</v>
      </c>
      <c r="I557" s="140"/>
      <c r="J557" s="141">
        <f>ROUND(I557*H557,0)</f>
        <v>0</v>
      </c>
      <c r="K557" s="137" t="s">
        <v>264</v>
      </c>
      <c r="L557" s="32"/>
      <c r="M557" s="142" t="s">
        <v>1</v>
      </c>
      <c r="N557" s="143" t="s">
        <v>42</v>
      </c>
      <c r="P557" s="144">
        <f>O557*H557</f>
        <v>0</v>
      </c>
      <c r="Q557" s="144">
        <v>9.0835000000000004E-4</v>
      </c>
      <c r="R557" s="144">
        <f>Q557*H557</f>
        <v>9.1743350000000005E-3</v>
      </c>
      <c r="S557" s="144">
        <v>0</v>
      </c>
      <c r="T557" s="145">
        <f>S557*H557</f>
        <v>0</v>
      </c>
      <c r="AR557" s="146" t="s">
        <v>340</v>
      </c>
      <c r="AT557" s="146" t="s">
        <v>260</v>
      </c>
      <c r="AU557" s="146" t="s">
        <v>85</v>
      </c>
      <c r="AY557" s="17" t="s">
        <v>258</v>
      </c>
      <c r="BE557" s="147">
        <f>IF(N557="základní",J557,0)</f>
        <v>0</v>
      </c>
      <c r="BF557" s="147">
        <f>IF(N557="snížená",J557,0)</f>
        <v>0</v>
      </c>
      <c r="BG557" s="147">
        <f>IF(N557="zákl. přenesená",J557,0)</f>
        <v>0</v>
      </c>
      <c r="BH557" s="147">
        <f>IF(N557="sníž. přenesená",J557,0)</f>
        <v>0</v>
      </c>
      <c r="BI557" s="147">
        <f>IF(N557="nulová",J557,0)</f>
        <v>0</v>
      </c>
      <c r="BJ557" s="17" t="s">
        <v>8</v>
      </c>
      <c r="BK557" s="147">
        <f>ROUND(I557*H557,0)</f>
        <v>0</v>
      </c>
      <c r="BL557" s="17" t="s">
        <v>340</v>
      </c>
      <c r="BM557" s="146" t="s">
        <v>2566</v>
      </c>
    </row>
    <row r="558" spans="2:65" s="12" customFormat="1">
      <c r="B558" s="148"/>
      <c r="D558" s="149" t="s">
        <v>266</v>
      </c>
      <c r="E558" s="150" t="s">
        <v>1</v>
      </c>
      <c r="F558" s="151" t="s">
        <v>2567</v>
      </c>
      <c r="H558" s="152">
        <v>10.1</v>
      </c>
      <c r="I558" s="153"/>
      <c r="L558" s="148"/>
      <c r="M558" s="154"/>
      <c r="T558" s="155"/>
      <c r="AT558" s="150" t="s">
        <v>266</v>
      </c>
      <c r="AU558" s="150" t="s">
        <v>85</v>
      </c>
      <c r="AV558" s="12" t="s">
        <v>85</v>
      </c>
      <c r="AW558" s="12" t="s">
        <v>33</v>
      </c>
      <c r="AX558" s="12" t="s">
        <v>8</v>
      </c>
      <c r="AY558" s="150" t="s">
        <v>258</v>
      </c>
    </row>
    <row r="559" spans="2:65" s="1" customFormat="1" ht="24.2" customHeight="1">
      <c r="B559" s="134"/>
      <c r="C559" s="135" t="s">
        <v>991</v>
      </c>
      <c r="D559" s="135" t="s">
        <v>260</v>
      </c>
      <c r="E559" s="136" t="s">
        <v>1534</v>
      </c>
      <c r="F559" s="137" t="s">
        <v>1535</v>
      </c>
      <c r="G559" s="138" t="s">
        <v>315</v>
      </c>
      <c r="H559" s="139">
        <v>1</v>
      </c>
      <c r="I559" s="140"/>
      <c r="J559" s="141">
        <f>ROUND(I559*H559,0)</f>
        <v>0</v>
      </c>
      <c r="K559" s="137" t="s">
        <v>264</v>
      </c>
      <c r="L559" s="32"/>
      <c r="M559" s="142" t="s">
        <v>1</v>
      </c>
      <c r="N559" s="143" t="s">
        <v>42</v>
      </c>
      <c r="P559" s="144">
        <f>O559*H559</f>
        <v>0</v>
      </c>
      <c r="Q559" s="144">
        <v>1.94E-4</v>
      </c>
      <c r="R559" s="144">
        <f>Q559*H559</f>
        <v>1.94E-4</v>
      </c>
      <c r="S559" s="144">
        <v>0</v>
      </c>
      <c r="T559" s="145">
        <f>S559*H559</f>
        <v>0</v>
      </c>
      <c r="AR559" s="146" t="s">
        <v>340</v>
      </c>
      <c r="AT559" s="146" t="s">
        <v>260</v>
      </c>
      <c r="AU559" s="146" t="s">
        <v>85</v>
      </c>
      <c r="AY559" s="17" t="s">
        <v>258</v>
      </c>
      <c r="BE559" s="147">
        <f>IF(N559="základní",J559,0)</f>
        <v>0</v>
      </c>
      <c r="BF559" s="147">
        <f>IF(N559="snížená",J559,0)</f>
        <v>0</v>
      </c>
      <c r="BG559" s="147">
        <f>IF(N559="zákl. přenesená",J559,0)</f>
        <v>0</v>
      </c>
      <c r="BH559" s="147">
        <f>IF(N559="sníž. přenesená",J559,0)</f>
        <v>0</v>
      </c>
      <c r="BI559" s="147">
        <f>IF(N559="nulová",J559,0)</f>
        <v>0</v>
      </c>
      <c r="BJ559" s="17" t="s">
        <v>8</v>
      </c>
      <c r="BK559" s="147">
        <f>ROUND(I559*H559,0)</f>
        <v>0</v>
      </c>
      <c r="BL559" s="17" t="s">
        <v>340</v>
      </c>
      <c r="BM559" s="146" t="s">
        <v>2568</v>
      </c>
    </row>
    <row r="560" spans="2:65" s="12" customFormat="1">
      <c r="B560" s="148"/>
      <c r="D560" s="149" t="s">
        <v>266</v>
      </c>
      <c r="E560" s="150" t="s">
        <v>1</v>
      </c>
      <c r="F560" s="151" t="s">
        <v>2569</v>
      </c>
      <c r="H560" s="152">
        <v>1</v>
      </c>
      <c r="I560" s="153"/>
      <c r="L560" s="148"/>
      <c r="M560" s="154"/>
      <c r="T560" s="155"/>
      <c r="AT560" s="150" t="s">
        <v>266</v>
      </c>
      <c r="AU560" s="150" t="s">
        <v>85</v>
      </c>
      <c r="AV560" s="12" t="s">
        <v>85</v>
      </c>
      <c r="AW560" s="12" t="s">
        <v>33</v>
      </c>
      <c r="AX560" s="12" t="s">
        <v>8</v>
      </c>
      <c r="AY560" s="150" t="s">
        <v>258</v>
      </c>
    </row>
    <row r="561" spans="2:65" s="1" customFormat="1" ht="24.2" customHeight="1">
      <c r="B561" s="134"/>
      <c r="C561" s="135" t="s">
        <v>995</v>
      </c>
      <c r="D561" s="135" t="s">
        <v>260</v>
      </c>
      <c r="E561" s="136" t="s">
        <v>1543</v>
      </c>
      <c r="F561" s="137" t="s">
        <v>1544</v>
      </c>
      <c r="G561" s="138" t="s">
        <v>420</v>
      </c>
      <c r="H561" s="139">
        <v>3</v>
      </c>
      <c r="I561" s="140"/>
      <c r="J561" s="141">
        <f>ROUND(I561*H561,0)</f>
        <v>0</v>
      </c>
      <c r="K561" s="137" t="s">
        <v>264</v>
      </c>
      <c r="L561" s="32"/>
      <c r="M561" s="142" t="s">
        <v>1</v>
      </c>
      <c r="N561" s="143" t="s">
        <v>42</v>
      </c>
      <c r="P561" s="144">
        <f>O561*H561</f>
        <v>0</v>
      </c>
      <c r="Q561" s="144">
        <v>1.078E-3</v>
      </c>
      <c r="R561" s="144">
        <f>Q561*H561</f>
        <v>3.2339999999999999E-3</v>
      </c>
      <c r="S561" s="144">
        <v>0</v>
      </c>
      <c r="T561" s="145">
        <f>S561*H561</f>
        <v>0</v>
      </c>
      <c r="AR561" s="146" t="s">
        <v>340</v>
      </c>
      <c r="AT561" s="146" t="s">
        <v>260</v>
      </c>
      <c r="AU561" s="146" t="s">
        <v>85</v>
      </c>
      <c r="AY561" s="17" t="s">
        <v>258</v>
      </c>
      <c r="BE561" s="147">
        <f>IF(N561="základní",J561,0)</f>
        <v>0</v>
      </c>
      <c r="BF561" s="147">
        <f>IF(N561="snížená",J561,0)</f>
        <v>0</v>
      </c>
      <c r="BG561" s="147">
        <f>IF(N561="zákl. přenesená",J561,0)</f>
        <v>0</v>
      </c>
      <c r="BH561" s="147">
        <f>IF(N561="sníž. přenesená",J561,0)</f>
        <v>0</v>
      </c>
      <c r="BI561" s="147">
        <f>IF(N561="nulová",J561,0)</f>
        <v>0</v>
      </c>
      <c r="BJ561" s="17" t="s">
        <v>8</v>
      </c>
      <c r="BK561" s="147">
        <f>ROUND(I561*H561,0)</f>
        <v>0</v>
      </c>
      <c r="BL561" s="17" t="s">
        <v>340</v>
      </c>
      <c r="BM561" s="146" t="s">
        <v>2570</v>
      </c>
    </row>
    <row r="562" spans="2:65" s="12" customFormat="1">
      <c r="B562" s="148"/>
      <c r="D562" s="149" t="s">
        <v>266</v>
      </c>
      <c r="E562" s="150" t="s">
        <v>1</v>
      </c>
      <c r="F562" s="151" t="s">
        <v>2571</v>
      </c>
      <c r="H562" s="152">
        <v>3</v>
      </c>
      <c r="I562" s="153"/>
      <c r="L562" s="148"/>
      <c r="M562" s="154"/>
      <c r="T562" s="155"/>
      <c r="AT562" s="150" t="s">
        <v>266</v>
      </c>
      <c r="AU562" s="150" t="s">
        <v>85</v>
      </c>
      <c r="AV562" s="12" t="s">
        <v>85</v>
      </c>
      <c r="AW562" s="12" t="s">
        <v>33</v>
      </c>
      <c r="AX562" s="12" t="s">
        <v>8</v>
      </c>
      <c r="AY562" s="150" t="s">
        <v>258</v>
      </c>
    </row>
    <row r="563" spans="2:65" s="1" customFormat="1" ht="24.2" customHeight="1">
      <c r="B563" s="134"/>
      <c r="C563" s="135" t="s">
        <v>1000</v>
      </c>
      <c r="D563" s="135" t="s">
        <v>260</v>
      </c>
      <c r="E563" s="136" t="s">
        <v>2572</v>
      </c>
      <c r="F563" s="137" t="s">
        <v>2573</v>
      </c>
      <c r="G563" s="138" t="s">
        <v>308</v>
      </c>
      <c r="H563" s="139">
        <v>0.15</v>
      </c>
      <c r="I563" s="140"/>
      <c r="J563" s="141">
        <f>ROUND(I563*H563,0)</f>
        <v>0</v>
      </c>
      <c r="K563" s="137" t="s">
        <v>264</v>
      </c>
      <c r="L563" s="32"/>
      <c r="M563" s="142" t="s">
        <v>1</v>
      </c>
      <c r="N563" s="143" t="s">
        <v>42</v>
      </c>
      <c r="P563" s="144">
        <f>O563*H563</f>
        <v>0</v>
      </c>
      <c r="Q563" s="144">
        <v>0</v>
      </c>
      <c r="R563" s="144">
        <f>Q563*H563</f>
        <v>0</v>
      </c>
      <c r="S563" s="144">
        <v>0</v>
      </c>
      <c r="T563" s="145">
        <f>S563*H563</f>
        <v>0</v>
      </c>
      <c r="AR563" s="146" t="s">
        <v>340</v>
      </c>
      <c r="AT563" s="146" t="s">
        <v>260</v>
      </c>
      <c r="AU563" s="146" t="s">
        <v>85</v>
      </c>
      <c r="AY563" s="17" t="s">
        <v>258</v>
      </c>
      <c r="BE563" s="147">
        <f>IF(N563="základní",J563,0)</f>
        <v>0</v>
      </c>
      <c r="BF563" s="147">
        <f>IF(N563="snížená",J563,0)</f>
        <v>0</v>
      </c>
      <c r="BG563" s="147">
        <f>IF(N563="zákl. přenesená",J563,0)</f>
        <v>0</v>
      </c>
      <c r="BH563" s="147">
        <f>IF(N563="sníž. přenesená",J563,0)</f>
        <v>0</v>
      </c>
      <c r="BI563" s="147">
        <f>IF(N563="nulová",J563,0)</f>
        <v>0</v>
      </c>
      <c r="BJ563" s="17" t="s">
        <v>8</v>
      </c>
      <c r="BK563" s="147">
        <f>ROUND(I563*H563,0)</f>
        <v>0</v>
      </c>
      <c r="BL563" s="17" t="s">
        <v>340</v>
      </c>
      <c r="BM563" s="146" t="s">
        <v>2574</v>
      </c>
    </row>
    <row r="564" spans="2:65" s="11" customFormat="1" ht="22.9" customHeight="1">
      <c r="B564" s="122"/>
      <c r="D564" s="123" t="s">
        <v>76</v>
      </c>
      <c r="E564" s="132" t="s">
        <v>1553</v>
      </c>
      <c r="F564" s="132" t="s">
        <v>1554</v>
      </c>
      <c r="I564" s="125"/>
      <c r="J564" s="133">
        <f>BK564</f>
        <v>0</v>
      </c>
      <c r="L564" s="122"/>
      <c r="M564" s="127"/>
      <c r="P564" s="128">
        <f>SUM(P565:P569)</f>
        <v>0</v>
      </c>
      <c r="R564" s="128">
        <f>SUM(R565:R569)</f>
        <v>2.106135E-2</v>
      </c>
      <c r="T564" s="129">
        <f>SUM(T565:T569)</f>
        <v>0</v>
      </c>
      <c r="AR564" s="123" t="s">
        <v>85</v>
      </c>
      <c r="AT564" s="130" t="s">
        <v>76</v>
      </c>
      <c r="AU564" s="130" t="s">
        <v>8</v>
      </c>
      <c r="AY564" s="123" t="s">
        <v>258</v>
      </c>
      <c r="BK564" s="131">
        <f>SUM(BK565:BK569)</f>
        <v>0</v>
      </c>
    </row>
    <row r="565" spans="2:65" s="1" customFormat="1" ht="16.5" customHeight="1">
      <c r="B565" s="134"/>
      <c r="C565" s="135" t="s">
        <v>1006</v>
      </c>
      <c r="D565" s="135" t="s">
        <v>260</v>
      </c>
      <c r="E565" s="136" t="s">
        <v>1570</v>
      </c>
      <c r="F565" s="137" t="s">
        <v>1571</v>
      </c>
      <c r="G565" s="138" t="s">
        <v>343</v>
      </c>
      <c r="H565" s="139">
        <v>42.548000000000002</v>
      </c>
      <c r="I565" s="140"/>
      <c r="J565" s="141">
        <f>ROUND(I565*H565,0)</f>
        <v>0</v>
      </c>
      <c r="K565" s="137" t="s">
        <v>264</v>
      </c>
      <c r="L565" s="32"/>
      <c r="M565" s="142" t="s">
        <v>1</v>
      </c>
      <c r="N565" s="143" t="s">
        <v>42</v>
      </c>
      <c r="P565" s="144">
        <f>O565*H565</f>
        <v>0</v>
      </c>
      <c r="Q565" s="144">
        <v>0</v>
      </c>
      <c r="R565" s="144">
        <f>Q565*H565</f>
        <v>0</v>
      </c>
      <c r="S565" s="144">
        <v>0</v>
      </c>
      <c r="T565" s="145">
        <f>S565*H565</f>
        <v>0</v>
      </c>
      <c r="AR565" s="146" t="s">
        <v>340</v>
      </c>
      <c r="AT565" s="146" t="s">
        <v>260</v>
      </c>
      <c r="AU565" s="146" t="s">
        <v>85</v>
      </c>
      <c r="AY565" s="17" t="s">
        <v>258</v>
      </c>
      <c r="BE565" s="147">
        <f>IF(N565="základní",J565,0)</f>
        <v>0</v>
      </c>
      <c r="BF565" s="147">
        <f>IF(N565="snížená",J565,0)</f>
        <v>0</v>
      </c>
      <c r="BG565" s="147">
        <f>IF(N565="zákl. přenesená",J565,0)</f>
        <v>0</v>
      </c>
      <c r="BH565" s="147">
        <f>IF(N565="sníž. přenesená",J565,0)</f>
        <v>0</v>
      </c>
      <c r="BI565" s="147">
        <f>IF(N565="nulová",J565,0)</f>
        <v>0</v>
      </c>
      <c r="BJ565" s="17" t="s">
        <v>8</v>
      </c>
      <c r="BK565" s="147">
        <f>ROUND(I565*H565,0)</f>
        <v>0</v>
      </c>
      <c r="BL565" s="17" t="s">
        <v>340</v>
      </c>
      <c r="BM565" s="146" t="s">
        <v>2575</v>
      </c>
    </row>
    <row r="566" spans="2:65" s="12" customFormat="1">
      <c r="B566" s="148"/>
      <c r="D566" s="149" t="s">
        <v>266</v>
      </c>
      <c r="E566" s="150" t="s">
        <v>1</v>
      </c>
      <c r="F566" s="151" t="s">
        <v>168</v>
      </c>
      <c r="H566" s="152">
        <v>42.548000000000002</v>
      </c>
      <c r="I566" s="153"/>
      <c r="L566" s="148"/>
      <c r="M566" s="154"/>
      <c r="T566" s="155"/>
      <c r="AT566" s="150" t="s">
        <v>266</v>
      </c>
      <c r="AU566" s="150" t="s">
        <v>85</v>
      </c>
      <c r="AV566" s="12" t="s">
        <v>85</v>
      </c>
      <c r="AW566" s="12" t="s">
        <v>33</v>
      </c>
      <c r="AX566" s="12" t="s">
        <v>8</v>
      </c>
      <c r="AY566" s="150" t="s">
        <v>258</v>
      </c>
    </row>
    <row r="567" spans="2:65" s="1" customFormat="1" ht="16.5" customHeight="1">
      <c r="B567" s="134"/>
      <c r="C567" s="170" t="s">
        <v>1010</v>
      </c>
      <c r="D567" s="170" t="s">
        <v>425</v>
      </c>
      <c r="E567" s="171" t="s">
        <v>1574</v>
      </c>
      <c r="F567" s="172" t="s">
        <v>2576</v>
      </c>
      <c r="G567" s="173" t="s">
        <v>343</v>
      </c>
      <c r="H567" s="174">
        <v>46.802999999999997</v>
      </c>
      <c r="I567" s="175"/>
      <c r="J567" s="176">
        <f>ROUND(I567*H567,0)</f>
        <v>0</v>
      </c>
      <c r="K567" s="172" t="s">
        <v>1</v>
      </c>
      <c r="L567" s="177"/>
      <c r="M567" s="178" t="s">
        <v>1</v>
      </c>
      <c r="N567" s="179" t="s">
        <v>42</v>
      </c>
      <c r="P567" s="144">
        <f>O567*H567</f>
        <v>0</v>
      </c>
      <c r="Q567" s="144">
        <v>4.4999999999999999E-4</v>
      </c>
      <c r="R567" s="144">
        <f>Q567*H567</f>
        <v>2.106135E-2</v>
      </c>
      <c r="S567" s="144">
        <v>0</v>
      </c>
      <c r="T567" s="145">
        <f>S567*H567</f>
        <v>0</v>
      </c>
      <c r="AR567" s="146" t="s">
        <v>448</v>
      </c>
      <c r="AT567" s="146" t="s">
        <v>425</v>
      </c>
      <c r="AU567" s="146" t="s">
        <v>85</v>
      </c>
      <c r="AY567" s="17" t="s">
        <v>258</v>
      </c>
      <c r="BE567" s="147">
        <f>IF(N567="základní",J567,0)</f>
        <v>0</v>
      </c>
      <c r="BF567" s="147">
        <f>IF(N567="snížená",J567,0)</f>
        <v>0</v>
      </c>
      <c r="BG567" s="147">
        <f>IF(N567="zákl. přenesená",J567,0)</f>
        <v>0</v>
      </c>
      <c r="BH567" s="147">
        <f>IF(N567="sníž. přenesená",J567,0)</f>
        <v>0</v>
      </c>
      <c r="BI567" s="147">
        <f>IF(N567="nulová",J567,0)</f>
        <v>0</v>
      </c>
      <c r="BJ567" s="17" t="s">
        <v>8</v>
      </c>
      <c r="BK567" s="147">
        <f>ROUND(I567*H567,0)</f>
        <v>0</v>
      </c>
      <c r="BL567" s="17" t="s">
        <v>340</v>
      </c>
      <c r="BM567" s="146" t="s">
        <v>2577</v>
      </c>
    </row>
    <row r="568" spans="2:65" s="12" customFormat="1">
      <c r="B568" s="148"/>
      <c r="D568" s="149" t="s">
        <v>266</v>
      </c>
      <c r="E568" s="150" t="s">
        <v>1</v>
      </c>
      <c r="F568" s="151" t="s">
        <v>2578</v>
      </c>
      <c r="H568" s="152">
        <v>46.802999999999997</v>
      </c>
      <c r="I568" s="153"/>
      <c r="L568" s="148"/>
      <c r="M568" s="154"/>
      <c r="T568" s="155"/>
      <c r="AT568" s="150" t="s">
        <v>266</v>
      </c>
      <c r="AU568" s="150" t="s">
        <v>85</v>
      </c>
      <c r="AV568" s="12" t="s">
        <v>85</v>
      </c>
      <c r="AW568" s="12" t="s">
        <v>33</v>
      </c>
      <c r="AX568" s="12" t="s">
        <v>8</v>
      </c>
      <c r="AY568" s="150" t="s">
        <v>258</v>
      </c>
    </row>
    <row r="569" spans="2:65" s="1" customFormat="1" ht="24.2" customHeight="1">
      <c r="B569" s="134"/>
      <c r="C569" s="135" t="s">
        <v>1015</v>
      </c>
      <c r="D569" s="135" t="s">
        <v>260</v>
      </c>
      <c r="E569" s="136" t="s">
        <v>2579</v>
      </c>
      <c r="F569" s="137" t="s">
        <v>2580</v>
      </c>
      <c r="G569" s="138" t="s">
        <v>308</v>
      </c>
      <c r="H569" s="139">
        <v>2.1000000000000001E-2</v>
      </c>
      <c r="I569" s="140"/>
      <c r="J569" s="141">
        <f>ROUND(I569*H569,0)</f>
        <v>0</v>
      </c>
      <c r="K569" s="137" t="s">
        <v>264</v>
      </c>
      <c r="L569" s="32"/>
      <c r="M569" s="142" t="s">
        <v>1</v>
      </c>
      <c r="N569" s="143" t="s">
        <v>42</v>
      </c>
      <c r="P569" s="144">
        <f>O569*H569</f>
        <v>0</v>
      </c>
      <c r="Q569" s="144">
        <v>0</v>
      </c>
      <c r="R569" s="144">
        <f>Q569*H569</f>
        <v>0</v>
      </c>
      <c r="S569" s="144">
        <v>0</v>
      </c>
      <c r="T569" s="145">
        <f>S569*H569</f>
        <v>0</v>
      </c>
      <c r="AR569" s="146" t="s">
        <v>340</v>
      </c>
      <c r="AT569" s="146" t="s">
        <v>260</v>
      </c>
      <c r="AU569" s="146" t="s">
        <v>85</v>
      </c>
      <c r="AY569" s="17" t="s">
        <v>258</v>
      </c>
      <c r="BE569" s="147">
        <f>IF(N569="základní",J569,0)</f>
        <v>0</v>
      </c>
      <c r="BF569" s="147">
        <f>IF(N569="snížená",J569,0)</f>
        <v>0</v>
      </c>
      <c r="BG569" s="147">
        <f>IF(N569="zákl. přenesená",J569,0)</f>
        <v>0</v>
      </c>
      <c r="BH569" s="147">
        <f>IF(N569="sníž. přenesená",J569,0)</f>
        <v>0</v>
      </c>
      <c r="BI569" s="147">
        <f>IF(N569="nulová",J569,0)</f>
        <v>0</v>
      </c>
      <c r="BJ569" s="17" t="s">
        <v>8</v>
      </c>
      <c r="BK569" s="147">
        <f>ROUND(I569*H569,0)</f>
        <v>0</v>
      </c>
      <c r="BL569" s="17" t="s">
        <v>340</v>
      </c>
      <c r="BM569" s="146" t="s">
        <v>2581</v>
      </c>
    </row>
    <row r="570" spans="2:65" s="11" customFormat="1" ht="22.9" customHeight="1">
      <c r="B570" s="122"/>
      <c r="D570" s="123" t="s">
        <v>76</v>
      </c>
      <c r="E570" s="132" t="s">
        <v>1582</v>
      </c>
      <c r="F570" s="132" t="s">
        <v>1583</v>
      </c>
      <c r="I570" s="125"/>
      <c r="J570" s="133">
        <f>BK570</f>
        <v>0</v>
      </c>
      <c r="L570" s="122"/>
      <c r="M570" s="127"/>
      <c r="P570" s="128">
        <f>SUM(P571:P578)</f>
        <v>0</v>
      </c>
      <c r="R570" s="128">
        <f>SUM(R571:R578)</f>
        <v>0.14500000000000002</v>
      </c>
      <c r="T570" s="129">
        <f>SUM(T571:T578)</f>
        <v>0</v>
      </c>
      <c r="AR570" s="123" t="s">
        <v>85</v>
      </c>
      <c r="AT570" s="130" t="s">
        <v>76</v>
      </c>
      <c r="AU570" s="130" t="s">
        <v>8</v>
      </c>
      <c r="AY570" s="123" t="s">
        <v>258</v>
      </c>
      <c r="BK570" s="131">
        <f>SUM(BK571:BK578)</f>
        <v>0</v>
      </c>
    </row>
    <row r="571" spans="2:65" s="1" customFormat="1" ht="24.2" customHeight="1">
      <c r="B571" s="134"/>
      <c r="C571" s="135" t="s">
        <v>1019</v>
      </c>
      <c r="D571" s="135" t="s">
        <v>260</v>
      </c>
      <c r="E571" s="136" t="s">
        <v>2582</v>
      </c>
      <c r="F571" s="137" t="s">
        <v>2583</v>
      </c>
      <c r="G571" s="138" t="s">
        <v>315</v>
      </c>
      <c r="H571" s="139">
        <v>1</v>
      </c>
      <c r="I571" s="140"/>
      <c r="J571" s="141">
        <f>ROUND(I571*H571,0)</f>
        <v>0</v>
      </c>
      <c r="K571" s="137" t="s">
        <v>264</v>
      </c>
      <c r="L571" s="32"/>
      <c r="M571" s="142" t="s">
        <v>1</v>
      </c>
      <c r="N571" s="143" t="s">
        <v>42</v>
      </c>
      <c r="P571" s="144">
        <f>O571*H571</f>
        <v>0</v>
      </c>
      <c r="Q571" s="144">
        <v>0</v>
      </c>
      <c r="R571" s="144">
        <f>Q571*H571</f>
        <v>0</v>
      </c>
      <c r="S571" s="144">
        <v>0</v>
      </c>
      <c r="T571" s="145">
        <f>S571*H571</f>
        <v>0</v>
      </c>
      <c r="AR571" s="146" t="s">
        <v>340</v>
      </c>
      <c r="AT571" s="146" t="s">
        <v>260</v>
      </c>
      <c r="AU571" s="146" t="s">
        <v>85</v>
      </c>
      <c r="AY571" s="17" t="s">
        <v>258</v>
      </c>
      <c r="BE571" s="147">
        <f>IF(N571="základní",J571,0)</f>
        <v>0</v>
      </c>
      <c r="BF571" s="147">
        <f>IF(N571="snížená",J571,0)</f>
        <v>0</v>
      </c>
      <c r="BG571" s="147">
        <f>IF(N571="zákl. přenesená",J571,0)</f>
        <v>0</v>
      </c>
      <c r="BH571" s="147">
        <f>IF(N571="sníž. přenesená",J571,0)</f>
        <v>0</v>
      </c>
      <c r="BI571" s="147">
        <f>IF(N571="nulová",J571,0)</f>
        <v>0</v>
      </c>
      <c r="BJ571" s="17" t="s">
        <v>8</v>
      </c>
      <c r="BK571" s="147">
        <f>ROUND(I571*H571,0)</f>
        <v>0</v>
      </c>
      <c r="BL571" s="17" t="s">
        <v>340</v>
      </c>
      <c r="BM571" s="146" t="s">
        <v>2584</v>
      </c>
    </row>
    <row r="572" spans="2:65" s="12" customFormat="1">
      <c r="B572" s="148"/>
      <c r="D572" s="149" t="s">
        <v>266</v>
      </c>
      <c r="E572" s="150" t="s">
        <v>1</v>
      </c>
      <c r="F572" s="151" t="s">
        <v>2585</v>
      </c>
      <c r="H572" s="152">
        <v>1</v>
      </c>
      <c r="I572" s="153"/>
      <c r="L572" s="148"/>
      <c r="M572" s="154"/>
      <c r="T572" s="155"/>
      <c r="AT572" s="150" t="s">
        <v>266</v>
      </c>
      <c r="AU572" s="150" t="s">
        <v>85</v>
      </c>
      <c r="AV572" s="12" t="s">
        <v>85</v>
      </c>
      <c r="AW572" s="12" t="s">
        <v>33</v>
      </c>
      <c r="AX572" s="12" t="s">
        <v>8</v>
      </c>
      <c r="AY572" s="150" t="s">
        <v>258</v>
      </c>
    </row>
    <row r="573" spans="2:65" s="1" customFormat="1" ht="21.75" customHeight="1">
      <c r="B573" s="134"/>
      <c r="C573" s="170" t="s">
        <v>1024</v>
      </c>
      <c r="D573" s="170" t="s">
        <v>425</v>
      </c>
      <c r="E573" s="171" t="s">
        <v>2586</v>
      </c>
      <c r="F573" s="172" t="s">
        <v>2587</v>
      </c>
      <c r="G573" s="173" t="s">
        <v>315</v>
      </c>
      <c r="H573" s="174">
        <v>1</v>
      </c>
      <c r="I573" s="175"/>
      <c r="J573" s="176">
        <f>ROUND(I573*H573,0)</f>
        <v>0</v>
      </c>
      <c r="K573" s="172" t="s">
        <v>1</v>
      </c>
      <c r="L573" s="177"/>
      <c r="M573" s="178" t="s">
        <v>1</v>
      </c>
      <c r="N573" s="179" t="s">
        <v>42</v>
      </c>
      <c r="P573" s="144">
        <f>O573*H573</f>
        <v>0</v>
      </c>
      <c r="Q573" s="144">
        <v>4.4999999999999998E-2</v>
      </c>
      <c r="R573" s="144">
        <f>Q573*H573</f>
        <v>4.4999999999999998E-2</v>
      </c>
      <c r="S573" s="144">
        <v>0</v>
      </c>
      <c r="T573" s="145">
        <f>S573*H573</f>
        <v>0</v>
      </c>
      <c r="AR573" s="146" t="s">
        <v>448</v>
      </c>
      <c r="AT573" s="146" t="s">
        <v>425</v>
      </c>
      <c r="AU573" s="146" t="s">
        <v>85</v>
      </c>
      <c r="AY573" s="17" t="s">
        <v>258</v>
      </c>
      <c r="BE573" s="147">
        <f>IF(N573="základní",J573,0)</f>
        <v>0</v>
      </c>
      <c r="BF573" s="147">
        <f>IF(N573="snížená",J573,0)</f>
        <v>0</v>
      </c>
      <c r="BG573" s="147">
        <f>IF(N573="zákl. přenesená",J573,0)</f>
        <v>0</v>
      </c>
      <c r="BH573" s="147">
        <f>IF(N573="sníž. přenesená",J573,0)</f>
        <v>0</v>
      </c>
      <c r="BI573" s="147">
        <f>IF(N573="nulová",J573,0)</f>
        <v>0</v>
      </c>
      <c r="BJ573" s="17" t="s">
        <v>8</v>
      </c>
      <c r="BK573" s="147">
        <f>ROUND(I573*H573,0)</f>
        <v>0</v>
      </c>
      <c r="BL573" s="17" t="s">
        <v>340</v>
      </c>
      <c r="BM573" s="146" t="s">
        <v>2588</v>
      </c>
    </row>
    <row r="574" spans="2:65" s="1" customFormat="1" ht="16.5" customHeight="1">
      <c r="B574" s="134"/>
      <c r="C574" s="135" t="s">
        <v>1028</v>
      </c>
      <c r="D574" s="135" t="s">
        <v>260</v>
      </c>
      <c r="E574" s="136" t="s">
        <v>2589</v>
      </c>
      <c r="F574" s="137" t="s">
        <v>2590</v>
      </c>
      <c r="G574" s="138" t="s">
        <v>420</v>
      </c>
      <c r="H574" s="139">
        <v>3.6</v>
      </c>
      <c r="I574" s="140"/>
      <c r="J574" s="141">
        <f>ROUND(I574*H574,0)</f>
        <v>0</v>
      </c>
      <c r="K574" s="137" t="s">
        <v>1</v>
      </c>
      <c r="L574" s="32"/>
      <c r="M574" s="142" t="s">
        <v>1</v>
      </c>
      <c r="N574" s="143" t="s">
        <v>42</v>
      </c>
      <c r="P574" s="144">
        <f>O574*H574</f>
        <v>0</v>
      </c>
      <c r="Q574" s="144">
        <v>0</v>
      </c>
      <c r="R574" s="144">
        <f>Q574*H574</f>
        <v>0</v>
      </c>
      <c r="S574" s="144">
        <v>0</v>
      </c>
      <c r="T574" s="145">
        <f>S574*H574</f>
        <v>0</v>
      </c>
      <c r="AR574" s="146" t="s">
        <v>340</v>
      </c>
      <c r="AT574" s="146" t="s">
        <v>260</v>
      </c>
      <c r="AU574" s="146" t="s">
        <v>85</v>
      </c>
      <c r="AY574" s="17" t="s">
        <v>258</v>
      </c>
      <c r="BE574" s="147">
        <f>IF(N574="základní",J574,0)</f>
        <v>0</v>
      </c>
      <c r="BF574" s="147">
        <f>IF(N574="snížená",J574,0)</f>
        <v>0</v>
      </c>
      <c r="BG574" s="147">
        <f>IF(N574="zákl. přenesená",J574,0)</f>
        <v>0</v>
      </c>
      <c r="BH574" s="147">
        <f>IF(N574="sníž. přenesená",J574,0)</f>
        <v>0</v>
      </c>
      <c r="BI574" s="147">
        <f>IF(N574="nulová",J574,0)</f>
        <v>0</v>
      </c>
      <c r="BJ574" s="17" t="s">
        <v>8</v>
      </c>
      <c r="BK574" s="147">
        <f>ROUND(I574*H574,0)</f>
        <v>0</v>
      </c>
      <c r="BL574" s="17" t="s">
        <v>340</v>
      </c>
      <c r="BM574" s="146" t="s">
        <v>2591</v>
      </c>
    </row>
    <row r="575" spans="2:65" s="12" customFormat="1">
      <c r="B575" s="148"/>
      <c r="D575" s="149" t="s">
        <v>266</v>
      </c>
      <c r="E575" s="150" t="s">
        <v>1</v>
      </c>
      <c r="F575" s="151" t="s">
        <v>2592</v>
      </c>
      <c r="H575" s="152">
        <v>3.6</v>
      </c>
      <c r="I575" s="153"/>
      <c r="L575" s="148"/>
      <c r="M575" s="154"/>
      <c r="T575" s="155"/>
      <c r="AT575" s="150" t="s">
        <v>266</v>
      </c>
      <c r="AU575" s="150" t="s">
        <v>85</v>
      </c>
      <c r="AV575" s="12" t="s">
        <v>85</v>
      </c>
      <c r="AW575" s="12" t="s">
        <v>33</v>
      </c>
      <c r="AX575" s="12" t="s">
        <v>8</v>
      </c>
      <c r="AY575" s="150" t="s">
        <v>258</v>
      </c>
    </row>
    <row r="576" spans="2:65" s="1" customFormat="1" ht="16.5" customHeight="1">
      <c r="B576" s="134"/>
      <c r="C576" s="170" t="s">
        <v>1032</v>
      </c>
      <c r="D576" s="170" t="s">
        <v>425</v>
      </c>
      <c r="E576" s="171" t="s">
        <v>2593</v>
      </c>
      <c r="F576" s="172" t="s">
        <v>2594</v>
      </c>
      <c r="G576" s="173" t="s">
        <v>315</v>
      </c>
      <c r="H576" s="174">
        <v>2</v>
      </c>
      <c r="I576" s="175"/>
      <c r="J576" s="176">
        <f>ROUND(I576*H576,0)</f>
        <v>0</v>
      </c>
      <c r="K576" s="172" t="s">
        <v>1</v>
      </c>
      <c r="L576" s="177"/>
      <c r="M576" s="178" t="s">
        <v>1</v>
      </c>
      <c r="N576" s="179" t="s">
        <v>42</v>
      </c>
      <c r="P576" s="144">
        <f>O576*H576</f>
        <v>0</v>
      </c>
      <c r="Q576" s="144">
        <v>0.05</v>
      </c>
      <c r="R576" s="144">
        <f>Q576*H576</f>
        <v>0.1</v>
      </c>
      <c r="S576" s="144">
        <v>0</v>
      </c>
      <c r="T576" s="145">
        <f>S576*H576</f>
        <v>0</v>
      </c>
      <c r="AR576" s="146" t="s">
        <v>448</v>
      </c>
      <c r="AT576" s="146" t="s">
        <v>425</v>
      </c>
      <c r="AU576" s="146" t="s">
        <v>85</v>
      </c>
      <c r="AY576" s="17" t="s">
        <v>258</v>
      </c>
      <c r="BE576" s="147">
        <f>IF(N576="základní",J576,0)</f>
        <v>0</v>
      </c>
      <c r="BF576" s="147">
        <f>IF(N576="snížená",J576,0)</f>
        <v>0</v>
      </c>
      <c r="BG576" s="147">
        <f>IF(N576="zákl. přenesená",J576,0)</f>
        <v>0</v>
      </c>
      <c r="BH576" s="147">
        <f>IF(N576="sníž. přenesená",J576,0)</f>
        <v>0</v>
      </c>
      <c r="BI576" s="147">
        <f>IF(N576="nulová",J576,0)</f>
        <v>0</v>
      </c>
      <c r="BJ576" s="17" t="s">
        <v>8</v>
      </c>
      <c r="BK576" s="147">
        <f>ROUND(I576*H576,0)</f>
        <v>0</v>
      </c>
      <c r="BL576" s="17" t="s">
        <v>340</v>
      </c>
      <c r="BM576" s="146" t="s">
        <v>2595</v>
      </c>
    </row>
    <row r="577" spans="2:65" s="12" customFormat="1">
      <c r="B577" s="148"/>
      <c r="D577" s="149" t="s">
        <v>266</v>
      </c>
      <c r="E577" s="150" t="s">
        <v>1</v>
      </c>
      <c r="F577" s="151" t="s">
        <v>85</v>
      </c>
      <c r="H577" s="152">
        <v>2</v>
      </c>
      <c r="I577" s="153"/>
      <c r="L577" s="148"/>
      <c r="M577" s="154"/>
      <c r="T577" s="155"/>
      <c r="AT577" s="150" t="s">
        <v>266</v>
      </c>
      <c r="AU577" s="150" t="s">
        <v>85</v>
      </c>
      <c r="AV577" s="12" t="s">
        <v>85</v>
      </c>
      <c r="AW577" s="12" t="s">
        <v>33</v>
      </c>
      <c r="AX577" s="12" t="s">
        <v>8</v>
      </c>
      <c r="AY577" s="150" t="s">
        <v>258</v>
      </c>
    </row>
    <row r="578" spans="2:65" s="1" customFormat="1" ht="24.2" customHeight="1">
      <c r="B578" s="134"/>
      <c r="C578" s="135" t="s">
        <v>1036</v>
      </c>
      <c r="D578" s="135" t="s">
        <v>260</v>
      </c>
      <c r="E578" s="136" t="s">
        <v>2596</v>
      </c>
      <c r="F578" s="137" t="s">
        <v>2597</v>
      </c>
      <c r="G578" s="138" t="s">
        <v>308</v>
      </c>
      <c r="H578" s="139">
        <v>0.14499999999999999</v>
      </c>
      <c r="I578" s="140"/>
      <c r="J578" s="141">
        <f>ROUND(I578*H578,0)</f>
        <v>0</v>
      </c>
      <c r="K578" s="137" t="s">
        <v>264</v>
      </c>
      <c r="L578" s="32"/>
      <c r="M578" s="142" t="s">
        <v>1</v>
      </c>
      <c r="N578" s="143" t="s">
        <v>42</v>
      </c>
      <c r="P578" s="144">
        <f>O578*H578</f>
        <v>0</v>
      </c>
      <c r="Q578" s="144">
        <v>0</v>
      </c>
      <c r="R578" s="144">
        <f>Q578*H578</f>
        <v>0</v>
      </c>
      <c r="S578" s="144">
        <v>0</v>
      </c>
      <c r="T578" s="145">
        <f>S578*H578</f>
        <v>0</v>
      </c>
      <c r="AR578" s="146" t="s">
        <v>340</v>
      </c>
      <c r="AT578" s="146" t="s">
        <v>260</v>
      </c>
      <c r="AU578" s="146" t="s">
        <v>85</v>
      </c>
      <c r="AY578" s="17" t="s">
        <v>258</v>
      </c>
      <c r="BE578" s="147">
        <f>IF(N578="základní",J578,0)</f>
        <v>0</v>
      </c>
      <c r="BF578" s="147">
        <f>IF(N578="snížená",J578,0)</f>
        <v>0</v>
      </c>
      <c r="BG578" s="147">
        <f>IF(N578="zákl. přenesená",J578,0)</f>
        <v>0</v>
      </c>
      <c r="BH578" s="147">
        <f>IF(N578="sníž. přenesená",J578,0)</f>
        <v>0</v>
      </c>
      <c r="BI578" s="147">
        <f>IF(N578="nulová",J578,0)</f>
        <v>0</v>
      </c>
      <c r="BJ578" s="17" t="s">
        <v>8</v>
      </c>
      <c r="BK578" s="147">
        <f>ROUND(I578*H578,0)</f>
        <v>0</v>
      </c>
      <c r="BL578" s="17" t="s">
        <v>340</v>
      </c>
      <c r="BM578" s="146" t="s">
        <v>2598</v>
      </c>
    </row>
    <row r="579" spans="2:65" s="11" customFormat="1" ht="22.9" customHeight="1">
      <c r="B579" s="122"/>
      <c r="D579" s="123" t="s">
        <v>76</v>
      </c>
      <c r="E579" s="132" t="s">
        <v>1701</v>
      </c>
      <c r="F579" s="132" t="s">
        <v>1702</v>
      </c>
      <c r="I579" s="125"/>
      <c r="J579" s="133">
        <f>BK579</f>
        <v>0</v>
      </c>
      <c r="L579" s="122"/>
      <c r="M579" s="127"/>
      <c r="P579" s="128">
        <f>SUM(P580:P608)</f>
        <v>0</v>
      </c>
      <c r="R579" s="128">
        <f>SUM(R580:R608)</f>
        <v>0.555296067</v>
      </c>
      <c r="T579" s="129">
        <f>SUM(T580:T608)</f>
        <v>0</v>
      </c>
      <c r="AR579" s="123" t="s">
        <v>85</v>
      </c>
      <c r="AT579" s="130" t="s">
        <v>76</v>
      </c>
      <c r="AU579" s="130" t="s">
        <v>8</v>
      </c>
      <c r="AY579" s="123" t="s">
        <v>258</v>
      </c>
      <c r="BK579" s="131">
        <f>SUM(BK580:BK608)</f>
        <v>0</v>
      </c>
    </row>
    <row r="580" spans="2:65" s="1" customFormat="1" ht="24.2" customHeight="1">
      <c r="B580" s="134"/>
      <c r="C580" s="135" t="s">
        <v>1040</v>
      </c>
      <c r="D580" s="135" t="s">
        <v>260</v>
      </c>
      <c r="E580" s="136" t="s">
        <v>2599</v>
      </c>
      <c r="F580" s="137" t="s">
        <v>2600</v>
      </c>
      <c r="G580" s="138" t="s">
        <v>2133</v>
      </c>
      <c r="H580" s="139">
        <v>495.661</v>
      </c>
      <c r="I580" s="140"/>
      <c r="J580" s="141">
        <f>ROUND(I580*H580,0)</f>
        <v>0</v>
      </c>
      <c r="K580" s="137" t="s">
        <v>264</v>
      </c>
      <c r="L580" s="32"/>
      <c r="M580" s="142" t="s">
        <v>1</v>
      </c>
      <c r="N580" s="143" t="s">
        <v>42</v>
      </c>
      <c r="P580" s="144">
        <f>O580*H580</f>
        <v>0</v>
      </c>
      <c r="Q580" s="144">
        <v>4.6999999999999997E-5</v>
      </c>
      <c r="R580" s="144">
        <f>Q580*H580</f>
        <v>2.3296067E-2</v>
      </c>
      <c r="S580" s="144">
        <v>0</v>
      </c>
      <c r="T580" s="145">
        <f>S580*H580</f>
        <v>0</v>
      </c>
      <c r="AR580" s="146" t="s">
        <v>340</v>
      </c>
      <c r="AT580" s="146" t="s">
        <v>260</v>
      </c>
      <c r="AU580" s="146" t="s">
        <v>85</v>
      </c>
      <c r="AY580" s="17" t="s">
        <v>258</v>
      </c>
      <c r="BE580" s="147">
        <f>IF(N580="základní",J580,0)</f>
        <v>0</v>
      </c>
      <c r="BF580" s="147">
        <f>IF(N580="snížená",J580,0)</f>
        <v>0</v>
      </c>
      <c r="BG580" s="147">
        <f>IF(N580="zákl. přenesená",J580,0)</f>
        <v>0</v>
      </c>
      <c r="BH580" s="147">
        <f>IF(N580="sníž. přenesená",J580,0)</f>
        <v>0</v>
      </c>
      <c r="BI580" s="147">
        <f>IF(N580="nulová",J580,0)</f>
        <v>0</v>
      </c>
      <c r="BJ580" s="17" t="s">
        <v>8</v>
      </c>
      <c r="BK580" s="147">
        <f>ROUND(I580*H580,0)</f>
        <v>0</v>
      </c>
      <c r="BL580" s="17" t="s">
        <v>340</v>
      </c>
      <c r="BM580" s="146" t="s">
        <v>2601</v>
      </c>
    </row>
    <row r="581" spans="2:65" s="12" customFormat="1" ht="22.5">
      <c r="B581" s="148"/>
      <c r="D581" s="149" t="s">
        <v>266</v>
      </c>
      <c r="E581" s="150" t="s">
        <v>1</v>
      </c>
      <c r="F581" s="151" t="s">
        <v>2602</v>
      </c>
      <c r="H581" s="152">
        <v>281.851</v>
      </c>
      <c r="I581" s="153"/>
      <c r="L581" s="148"/>
      <c r="M581" s="154"/>
      <c r="T581" s="155"/>
      <c r="AT581" s="150" t="s">
        <v>266</v>
      </c>
      <c r="AU581" s="150" t="s">
        <v>85</v>
      </c>
      <c r="AV581" s="12" t="s">
        <v>85</v>
      </c>
      <c r="AW581" s="12" t="s">
        <v>33</v>
      </c>
      <c r="AX581" s="12" t="s">
        <v>77</v>
      </c>
      <c r="AY581" s="150" t="s">
        <v>258</v>
      </c>
    </row>
    <row r="582" spans="2:65" s="12" customFormat="1">
      <c r="B582" s="148"/>
      <c r="D582" s="149" t="s">
        <v>266</v>
      </c>
      <c r="E582" s="150" t="s">
        <v>1</v>
      </c>
      <c r="F582" s="151" t="s">
        <v>2603</v>
      </c>
      <c r="H582" s="152">
        <v>23.55</v>
      </c>
      <c r="I582" s="153"/>
      <c r="L582" s="148"/>
      <c r="M582" s="154"/>
      <c r="T582" s="155"/>
      <c r="AT582" s="150" t="s">
        <v>266</v>
      </c>
      <c r="AU582" s="150" t="s">
        <v>85</v>
      </c>
      <c r="AV582" s="12" t="s">
        <v>85</v>
      </c>
      <c r="AW582" s="12" t="s">
        <v>33</v>
      </c>
      <c r="AX582" s="12" t="s">
        <v>77</v>
      </c>
      <c r="AY582" s="150" t="s">
        <v>258</v>
      </c>
    </row>
    <row r="583" spans="2:65" s="12" customFormat="1" ht="22.5">
      <c r="B583" s="148"/>
      <c r="D583" s="149" t="s">
        <v>266</v>
      </c>
      <c r="E583" s="150" t="s">
        <v>1</v>
      </c>
      <c r="F583" s="151" t="s">
        <v>2604</v>
      </c>
      <c r="H583" s="152">
        <v>130</v>
      </c>
      <c r="I583" s="153"/>
      <c r="L583" s="148"/>
      <c r="M583" s="154"/>
      <c r="T583" s="155"/>
      <c r="AT583" s="150" t="s">
        <v>266</v>
      </c>
      <c r="AU583" s="150" t="s">
        <v>85</v>
      </c>
      <c r="AV583" s="12" t="s">
        <v>85</v>
      </c>
      <c r="AW583" s="12" t="s">
        <v>33</v>
      </c>
      <c r="AX583" s="12" t="s">
        <v>77</v>
      </c>
      <c r="AY583" s="150" t="s">
        <v>258</v>
      </c>
    </row>
    <row r="584" spans="2:65" s="13" customFormat="1">
      <c r="B584" s="156"/>
      <c r="D584" s="149" t="s">
        <v>266</v>
      </c>
      <c r="E584" s="157" t="s">
        <v>1</v>
      </c>
      <c r="F584" s="158" t="s">
        <v>2605</v>
      </c>
      <c r="H584" s="159">
        <v>435.40100000000001</v>
      </c>
      <c r="I584" s="160"/>
      <c r="L584" s="156"/>
      <c r="M584" s="161"/>
      <c r="T584" s="162"/>
      <c r="AT584" s="157" t="s">
        <v>266</v>
      </c>
      <c r="AU584" s="157" t="s">
        <v>85</v>
      </c>
      <c r="AV584" s="13" t="s">
        <v>88</v>
      </c>
      <c r="AW584" s="13" t="s">
        <v>33</v>
      </c>
      <c r="AX584" s="13" t="s">
        <v>77</v>
      </c>
      <c r="AY584" s="157" t="s">
        <v>258</v>
      </c>
    </row>
    <row r="585" spans="2:65" s="12" customFormat="1">
      <c r="B585" s="148"/>
      <c r="D585" s="149" t="s">
        <v>266</v>
      </c>
      <c r="E585" s="150" t="s">
        <v>1</v>
      </c>
      <c r="F585" s="151" t="s">
        <v>2606</v>
      </c>
      <c r="H585" s="152">
        <v>28.26</v>
      </c>
      <c r="I585" s="153"/>
      <c r="L585" s="148"/>
      <c r="M585" s="154"/>
      <c r="T585" s="155"/>
      <c r="AT585" s="150" t="s">
        <v>266</v>
      </c>
      <c r="AU585" s="150" t="s">
        <v>85</v>
      </c>
      <c r="AV585" s="12" t="s">
        <v>85</v>
      </c>
      <c r="AW585" s="12" t="s">
        <v>33</v>
      </c>
      <c r="AX585" s="12" t="s">
        <v>77</v>
      </c>
      <c r="AY585" s="150" t="s">
        <v>258</v>
      </c>
    </row>
    <row r="586" spans="2:65" s="12" customFormat="1">
      <c r="B586" s="148"/>
      <c r="D586" s="149" t="s">
        <v>266</v>
      </c>
      <c r="E586" s="150" t="s">
        <v>1</v>
      </c>
      <c r="F586" s="151" t="s">
        <v>2607</v>
      </c>
      <c r="H586" s="152">
        <v>32</v>
      </c>
      <c r="I586" s="153"/>
      <c r="L586" s="148"/>
      <c r="M586" s="154"/>
      <c r="T586" s="155"/>
      <c r="AT586" s="150" t="s">
        <v>266</v>
      </c>
      <c r="AU586" s="150" t="s">
        <v>85</v>
      </c>
      <c r="AV586" s="12" t="s">
        <v>85</v>
      </c>
      <c r="AW586" s="12" t="s">
        <v>33</v>
      </c>
      <c r="AX586" s="12" t="s">
        <v>77</v>
      </c>
      <c r="AY586" s="150" t="s">
        <v>258</v>
      </c>
    </row>
    <row r="587" spans="2:65" s="13" customFormat="1">
      <c r="B587" s="156"/>
      <c r="D587" s="149" t="s">
        <v>266</v>
      </c>
      <c r="E587" s="157" t="s">
        <v>1</v>
      </c>
      <c r="F587" s="158" t="s">
        <v>2608</v>
      </c>
      <c r="H587" s="159">
        <v>60.26</v>
      </c>
      <c r="I587" s="160"/>
      <c r="L587" s="156"/>
      <c r="M587" s="161"/>
      <c r="T587" s="162"/>
      <c r="AT587" s="157" t="s">
        <v>266</v>
      </c>
      <c r="AU587" s="157" t="s">
        <v>85</v>
      </c>
      <c r="AV587" s="13" t="s">
        <v>88</v>
      </c>
      <c r="AW587" s="13" t="s">
        <v>33</v>
      </c>
      <c r="AX587" s="13" t="s">
        <v>77</v>
      </c>
      <c r="AY587" s="157" t="s">
        <v>258</v>
      </c>
    </row>
    <row r="588" spans="2:65" s="14" customFormat="1">
      <c r="B588" s="163"/>
      <c r="D588" s="149" t="s">
        <v>266</v>
      </c>
      <c r="E588" s="164" t="s">
        <v>1</v>
      </c>
      <c r="F588" s="165" t="s">
        <v>364</v>
      </c>
      <c r="H588" s="166">
        <v>495.661</v>
      </c>
      <c r="I588" s="167"/>
      <c r="L588" s="163"/>
      <c r="M588" s="168"/>
      <c r="T588" s="169"/>
      <c r="AT588" s="164" t="s">
        <v>266</v>
      </c>
      <c r="AU588" s="164" t="s">
        <v>85</v>
      </c>
      <c r="AV588" s="14" t="s">
        <v>91</v>
      </c>
      <c r="AW588" s="14" t="s">
        <v>33</v>
      </c>
      <c r="AX588" s="14" t="s">
        <v>8</v>
      </c>
      <c r="AY588" s="164" t="s">
        <v>258</v>
      </c>
    </row>
    <row r="589" spans="2:65" s="1" customFormat="1" ht="24.2" customHeight="1">
      <c r="B589" s="134"/>
      <c r="C589" s="170" t="s">
        <v>1047</v>
      </c>
      <c r="D589" s="170" t="s">
        <v>425</v>
      </c>
      <c r="E589" s="171" t="s">
        <v>2609</v>
      </c>
      <c r="F589" s="172" t="s">
        <v>2610</v>
      </c>
      <c r="G589" s="173" t="s">
        <v>308</v>
      </c>
      <c r="H589" s="174">
        <v>0.31</v>
      </c>
      <c r="I589" s="175"/>
      <c r="J589" s="176">
        <f>ROUND(I589*H589,0)</f>
        <v>0</v>
      </c>
      <c r="K589" s="172" t="s">
        <v>264</v>
      </c>
      <c r="L589" s="177"/>
      <c r="M589" s="178" t="s">
        <v>1</v>
      </c>
      <c r="N589" s="179" t="s">
        <v>42</v>
      </c>
      <c r="P589" s="144">
        <f>O589*H589</f>
        <v>0</v>
      </c>
      <c r="Q589" s="144">
        <v>1</v>
      </c>
      <c r="R589" s="144">
        <f>Q589*H589</f>
        <v>0.31</v>
      </c>
      <c r="S589" s="144">
        <v>0</v>
      </c>
      <c r="T589" s="145">
        <f>S589*H589</f>
        <v>0</v>
      </c>
      <c r="AR589" s="146" t="s">
        <v>448</v>
      </c>
      <c r="AT589" s="146" t="s">
        <v>425</v>
      </c>
      <c r="AU589" s="146" t="s">
        <v>85</v>
      </c>
      <c r="AY589" s="17" t="s">
        <v>258</v>
      </c>
      <c r="BE589" s="147">
        <f>IF(N589="základní",J589,0)</f>
        <v>0</v>
      </c>
      <c r="BF589" s="147">
        <f>IF(N589="snížená",J589,0)</f>
        <v>0</v>
      </c>
      <c r="BG589" s="147">
        <f>IF(N589="zákl. přenesená",J589,0)</f>
        <v>0</v>
      </c>
      <c r="BH589" s="147">
        <f>IF(N589="sníž. přenesená",J589,0)</f>
        <v>0</v>
      </c>
      <c r="BI589" s="147">
        <f>IF(N589="nulová",J589,0)</f>
        <v>0</v>
      </c>
      <c r="BJ589" s="17" t="s">
        <v>8</v>
      </c>
      <c r="BK589" s="147">
        <f>ROUND(I589*H589,0)</f>
        <v>0</v>
      </c>
      <c r="BL589" s="17" t="s">
        <v>340</v>
      </c>
      <c r="BM589" s="146" t="s">
        <v>2611</v>
      </c>
    </row>
    <row r="590" spans="2:65" s="12" customFormat="1" ht="22.5">
      <c r="B590" s="148"/>
      <c r="D590" s="149" t="s">
        <v>266</v>
      </c>
      <c r="E590" s="150" t="s">
        <v>1</v>
      </c>
      <c r="F590" s="151" t="s">
        <v>2612</v>
      </c>
      <c r="H590" s="152">
        <v>0.31</v>
      </c>
      <c r="I590" s="153"/>
      <c r="L590" s="148"/>
      <c r="M590" s="154"/>
      <c r="T590" s="155"/>
      <c r="AT590" s="150" t="s">
        <v>266</v>
      </c>
      <c r="AU590" s="150" t="s">
        <v>85</v>
      </c>
      <c r="AV590" s="12" t="s">
        <v>85</v>
      </c>
      <c r="AW590" s="12" t="s">
        <v>33</v>
      </c>
      <c r="AX590" s="12" t="s">
        <v>8</v>
      </c>
      <c r="AY590" s="150" t="s">
        <v>258</v>
      </c>
    </row>
    <row r="591" spans="2:65" s="1" customFormat="1" ht="21.75" customHeight="1">
      <c r="B591" s="134"/>
      <c r="C591" s="170" t="s">
        <v>1053</v>
      </c>
      <c r="D591" s="170" t="s">
        <v>425</v>
      </c>
      <c r="E591" s="171" t="s">
        <v>2613</v>
      </c>
      <c r="F591" s="172" t="s">
        <v>2614</v>
      </c>
      <c r="G591" s="173" t="s">
        <v>308</v>
      </c>
      <c r="H591" s="174">
        <v>2.5999999999999999E-2</v>
      </c>
      <c r="I591" s="175"/>
      <c r="J591" s="176">
        <f>ROUND(I591*H591,0)</f>
        <v>0</v>
      </c>
      <c r="K591" s="172" t="s">
        <v>264</v>
      </c>
      <c r="L591" s="177"/>
      <c r="M591" s="178" t="s">
        <v>1</v>
      </c>
      <c r="N591" s="179" t="s">
        <v>42</v>
      </c>
      <c r="P591" s="144">
        <f>O591*H591</f>
        <v>0</v>
      </c>
      <c r="Q591" s="144">
        <v>1</v>
      </c>
      <c r="R591" s="144">
        <f>Q591*H591</f>
        <v>2.5999999999999999E-2</v>
      </c>
      <c r="S591" s="144">
        <v>0</v>
      </c>
      <c r="T591" s="145">
        <f>S591*H591</f>
        <v>0</v>
      </c>
      <c r="AR591" s="146" t="s">
        <v>448</v>
      </c>
      <c r="AT591" s="146" t="s">
        <v>425</v>
      </c>
      <c r="AU591" s="146" t="s">
        <v>85</v>
      </c>
      <c r="AY591" s="17" t="s">
        <v>258</v>
      </c>
      <c r="BE591" s="147">
        <f>IF(N591="základní",J591,0)</f>
        <v>0</v>
      </c>
      <c r="BF591" s="147">
        <f>IF(N591="snížená",J591,0)</f>
        <v>0</v>
      </c>
      <c r="BG591" s="147">
        <f>IF(N591="zákl. přenesená",J591,0)</f>
        <v>0</v>
      </c>
      <c r="BH591" s="147">
        <f>IF(N591="sníž. přenesená",J591,0)</f>
        <v>0</v>
      </c>
      <c r="BI591" s="147">
        <f>IF(N591="nulová",J591,0)</f>
        <v>0</v>
      </c>
      <c r="BJ591" s="17" t="s">
        <v>8</v>
      </c>
      <c r="BK591" s="147">
        <f>ROUND(I591*H591,0)</f>
        <v>0</v>
      </c>
      <c r="BL591" s="17" t="s">
        <v>340</v>
      </c>
      <c r="BM591" s="146" t="s">
        <v>2615</v>
      </c>
    </row>
    <row r="592" spans="2:65" s="12" customFormat="1">
      <c r="B592" s="148"/>
      <c r="D592" s="149" t="s">
        <v>266</v>
      </c>
      <c r="E592" s="150" t="s">
        <v>1</v>
      </c>
      <c r="F592" s="151" t="s">
        <v>2616</v>
      </c>
      <c r="H592" s="152">
        <v>2.5999999999999999E-2</v>
      </c>
      <c r="I592" s="153"/>
      <c r="L592" s="148"/>
      <c r="M592" s="154"/>
      <c r="T592" s="155"/>
      <c r="AT592" s="150" t="s">
        <v>266</v>
      </c>
      <c r="AU592" s="150" t="s">
        <v>85</v>
      </c>
      <c r="AV592" s="12" t="s">
        <v>85</v>
      </c>
      <c r="AW592" s="12" t="s">
        <v>33</v>
      </c>
      <c r="AX592" s="12" t="s">
        <v>8</v>
      </c>
      <c r="AY592" s="150" t="s">
        <v>258</v>
      </c>
    </row>
    <row r="593" spans="2:65" s="1" customFormat="1" ht="16.5" customHeight="1">
      <c r="B593" s="134"/>
      <c r="C593" s="170" t="s">
        <v>1059</v>
      </c>
      <c r="D593" s="170" t="s">
        <v>425</v>
      </c>
      <c r="E593" s="171" t="s">
        <v>2617</v>
      </c>
      <c r="F593" s="172" t="s">
        <v>2618</v>
      </c>
      <c r="G593" s="173" t="s">
        <v>2133</v>
      </c>
      <c r="H593" s="174">
        <v>130</v>
      </c>
      <c r="I593" s="175"/>
      <c r="J593" s="176">
        <f>ROUND(I593*H593,0)</f>
        <v>0</v>
      </c>
      <c r="K593" s="172" t="s">
        <v>1</v>
      </c>
      <c r="L593" s="177"/>
      <c r="M593" s="178" t="s">
        <v>1</v>
      </c>
      <c r="N593" s="179" t="s">
        <v>42</v>
      </c>
      <c r="P593" s="144">
        <f>O593*H593</f>
        <v>0</v>
      </c>
      <c r="Q593" s="144">
        <v>1E-3</v>
      </c>
      <c r="R593" s="144">
        <f>Q593*H593</f>
        <v>0.13</v>
      </c>
      <c r="S593" s="144">
        <v>0</v>
      </c>
      <c r="T593" s="145">
        <f>S593*H593</f>
        <v>0</v>
      </c>
      <c r="AR593" s="146" t="s">
        <v>448</v>
      </c>
      <c r="AT593" s="146" t="s">
        <v>425</v>
      </c>
      <c r="AU593" s="146" t="s">
        <v>85</v>
      </c>
      <c r="AY593" s="17" t="s">
        <v>258</v>
      </c>
      <c r="BE593" s="147">
        <f>IF(N593="základní",J593,0)</f>
        <v>0</v>
      </c>
      <c r="BF593" s="147">
        <f>IF(N593="snížená",J593,0)</f>
        <v>0</v>
      </c>
      <c r="BG593" s="147">
        <f>IF(N593="zákl. přenesená",J593,0)</f>
        <v>0</v>
      </c>
      <c r="BH593" s="147">
        <f>IF(N593="sníž. přenesená",J593,0)</f>
        <v>0</v>
      </c>
      <c r="BI593" s="147">
        <f>IF(N593="nulová",J593,0)</f>
        <v>0</v>
      </c>
      <c r="BJ593" s="17" t="s">
        <v>8</v>
      </c>
      <c r="BK593" s="147">
        <f>ROUND(I593*H593,0)</f>
        <v>0</v>
      </c>
      <c r="BL593" s="17" t="s">
        <v>340</v>
      </c>
      <c r="BM593" s="146" t="s">
        <v>2619</v>
      </c>
    </row>
    <row r="594" spans="2:65" s="12" customFormat="1">
      <c r="B594" s="148"/>
      <c r="D594" s="149" t="s">
        <v>266</v>
      </c>
      <c r="E594" s="150" t="s">
        <v>1</v>
      </c>
      <c r="F594" s="151" t="s">
        <v>2620</v>
      </c>
      <c r="H594" s="152">
        <v>130</v>
      </c>
      <c r="I594" s="153"/>
      <c r="L594" s="148"/>
      <c r="M594" s="154"/>
      <c r="T594" s="155"/>
      <c r="AT594" s="150" t="s">
        <v>266</v>
      </c>
      <c r="AU594" s="150" t="s">
        <v>85</v>
      </c>
      <c r="AV594" s="12" t="s">
        <v>85</v>
      </c>
      <c r="AW594" s="12" t="s">
        <v>33</v>
      </c>
      <c r="AX594" s="12" t="s">
        <v>8</v>
      </c>
      <c r="AY594" s="150" t="s">
        <v>258</v>
      </c>
    </row>
    <row r="595" spans="2:65" s="1" customFormat="1" ht="24.2" customHeight="1">
      <c r="B595" s="134"/>
      <c r="C595" s="170" t="s">
        <v>1063</v>
      </c>
      <c r="D595" s="170" t="s">
        <v>425</v>
      </c>
      <c r="E595" s="171" t="s">
        <v>2621</v>
      </c>
      <c r="F595" s="172" t="s">
        <v>2622</v>
      </c>
      <c r="G595" s="173" t="s">
        <v>308</v>
      </c>
      <c r="H595" s="174">
        <v>3.5000000000000003E-2</v>
      </c>
      <c r="I595" s="175"/>
      <c r="J595" s="176">
        <f>ROUND(I595*H595,0)</f>
        <v>0</v>
      </c>
      <c r="K595" s="172" t="s">
        <v>264</v>
      </c>
      <c r="L595" s="177"/>
      <c r="M595" s="178" t="s">
        <v>1</v>
      </c>
      <c r="N595" s="179" t="s">
        <v>42</v>
      </c>
      <c r="P595" s="144">
        <f>O595*H595</f>
        <v>0</v>
      </c>
      <c r="Q595" s="144">
        <v>1</v>
      </c>
      <c r="R595" s="144">
        <f>Q595*H595</f>
        <v>3.5000000000000003E-2</v>
      </c>
      <c r="S595" s="144">
        <v>0</v>
      </c>
      <c r="T595" s="145">
        <f>S595*H595</f>
        <v>0</v>
      </c>
      <c r="AR595" s="146" t="s">
        <v>448</v>
      </c>
      <c r="AT595" s="146" t="s">
        <v>425</v>
      </c>
      <c r="AU595" s="146" t="s">
        <v>85</v>
      </c>
      <c r="AY595" s="17" t="s">
        <v>258</v>
      </c>
      <c r="BE595" s="147">
        <f>IF(N595="základní",J595,0)</f>
        <v>0</v>
      </c>
      <c r="BF595" s="147">
        <f>IF(N595="snížená",J595,0)</f>
        <v>0</v>
      </c>
      <c r="BG595" s="147">
        <f>IF(N595="zákl. přenesená",J595,0)</f>
        <v>0</v>
      </c>
      <c r="BH595" s="147">
        <f>IF(N595="sníž. přenesená",J595,0)</f>
        <v>0</v>
      </c>
      <c r="BI595" s="147">
        <f>IF(N595="nulová",J595,0)</f>
        <v>0</v>
      </c>
      <c r="BJ595" s="17" t="s">
        <v>8</v>
      </c>
      <c r="BK595" s="147">
        <f>ROUND(I595*H595,0)</f>
        <v>0</v>
      </c>
      <c r="BL595" s="17" t="s">
        <v>340</v>
      </c>
      <c r="BM595" s="146" t="s">
        <v>2623</v>
      </c>
    </row>
    <row r="596" spans="2:65" s="12" customFormat="1">
      <c r="B596" s="148"/>
      <c r="D596" s="149" t="s">
        <v>266</v>
      </c>
      <c r="E596" s="150" t="s">
        <v>1</v>
      </c>
      <c r="F596" s="151" t="s">
        <v>2624</v>
      </c>
      <c r="H596" s="152">
        <v>3.5000000000000003E-2</v>
      </c>
      <c r="I596" s="153"/>
      <c r="L596" s="148"/>
      <c r="M596" s="154"/>
      <c r="T596" s="155"/>
      <c r="AT596" s="150" t="s">
        <v>266</v>
      </c>
      <c r="AU596" s="150" t="s">
        <v>85</v>
      </c>
      <c r="AV596" s="12" t="s">
        <v>85</v>
      </c>
      <c r="AW596" s="12" t="s">
        <v>33</v>
      </c>
      <c r="AX596" s="12" t="s">
        <v>8</v>
      </c>
      <c r="AY596" s="150" t="s">
        <v>258</v>
      </c>
    </row>
    <row r="597" spans="2:65" s="1" customFormat="1" ht="21.75" customHeight="1">
      <c r="B597" s="134"/>
      <c r="C597" s="170" t="s">
        <v>1070</v>
      </c>
      <c r="D597" s="170" t="s">
        <v>425</v>
      </c>
      <c r="E597" s="171" t="s">
        <v>2613</v>
      </c>
      <c r="F597" s="172" t="s">
        <v>2614</v>
      </c>
      <c r="G597" s="173" t="s">
        <v>308</v>
      </c>
      <c r="H597" s="174">
        <v>3.1E-2</v>
      </c>
      <c r="I597" s="175"/>
      <c r="J597" s="176">
        <f>ROUND(I597*H597,0)</f>
        <v>0</v>
      </c>
      <c r="K597" s="172" t="s">
        <v>264</v>
      </c>
      <c r="L597" s="177"/>
      <c r="M597" s="178" t="s">
        <v>1</v>
      </c>
      <c r="N597" s="179" t="s">
        <v>42</v>
      </c>
      <c r="P597" s="144">
        <f>O597*H597</f>
        <v>0</v>
      </c>
      <c r="Q597" s="144">
        <v>1</v>
      </c>
      <c r="R597" s="144">
        <f>Q597*H597</f>
        <v>3.1E-2</v>
      </c>
      <c r="S597" s="144">
        <v>0</v>
      </c>
      <c r="T597" s="145">
        <f>S597*H597</f>
        <v>0</v>
      </c>
      <c r="AR597" s="146" t="s">
        <v>448</v>
      </c>
      <c r="AT597" s="146" t="s">
        <v>425</v>
      </c>
      <c r="AU597" s="146" t="s">
        <v>85</v>
      </c>
      <c r="AY597" s="17" t="s">
        <v>258</v>
      </c>
      <c r="BE597" s="147">
        <f>IF(N597="základní",J597,0)</f>
        <v>0</v>
      </c>
      <c r="BF597" s="147">
        <f>IF(N597="snížená",J597,0)</f>
        <v>0</v>
      </c>
      <c r="BG597" s="147">
        <f>IF(N597="zákl. přenesená",J597,0)</f>
        <v>0</v>
      </c>
      <c r="BH597" s="147">
        <f>IF(N597="sníž. přenesená",J597,0)</f>
        <v>0</v>
      </c>
      <c r="BI597" s="147">
        <f>IF(N597="nulová",J597,0)</f>
        <v>0</v>
      </c>
      <c r="BJ597" s="17" t="s">
        <v>8</v>
      </c>
      <c r="BK597" s="147">
        <f>ROUND(I597*H597,0)</f>
        <v>0</v>
      </c>
      <c r="BL597" s="17" t="s">
        <v>340</v>
      </c>
      <c r="BM597" s="146" t="s">
        <v>2625</v>
      </c>
    </row>
    <row r="598" spans="2:65" s="12" customFormat="1">
      <c r="B598" s="148"/>
      <c r="D598" s="149" t="s">
        <v>266</v>
      </c>
      <c r="E598" s="150" t="s">
        <v>1</v>
      </c>
      <c r="F598" s="151" t="s">
        <v>2626</v>
      </c>
      <c r="H598" s="152">
        <v>3.1E-2</v>
      </c>
      <c r="I598" s="153"/>
      <c r="L598" s="148"/>
      <c r="M598" s="154"/>
      <c r="T598" s="155"/>
      <c r="AT598" s="150" t="s">
        <v>266</v>
      </c>
      <c r="AU598" s="150" t="s">
        <v>85</v>
      </c>
      <c r="AV598" s="12" t="s">
        <v>85</v>
      </c>
      <c r="AW598" s="12" t="s">
        <v>33</v>
      </c>
      <c r="AX598" s="12" t="s">
        <v>8</v>
      </c>
      <c r="AY598" s="150" t="s">
        <v>258</v>
      </c>
    </row>
    <row r="599" spans="2:65" s="1" customFormat="1" ht="16.5" customHeight="1">
      <c r="B599" s="134"/>
      <c r="C599" s="170" t="s">
        <v>1074</v>
      </c>
      <c r="D599" s="170" t="s">
        <v>425</v>
      </c>
      <c r="E599" s="171" t="s">
        <v>2627</v>
      </c>
      <c r="F599" s="172" t="s">
        <v>2628</v>
      </c>
      <c r="G599" s="173" t="s">
        <v>2133</v>
      </c>
      <c r="H599" s="174">
        <v>495.661</v>
      </c>
      <c r="I599" s="175"/>
      <c r="J599" s="176">
        <f>ROUND(I599*H599,0)</f>
        <v>0</v>
      </c>
      <c r="K599" s="172" t="s">
        <v>1</v>
      </c>
      <c r="L599" s="177"/>
      <c r="M599" s="178" t="s">
        <v>1</v>
      </c>
      <c r="N599" s="179" t="s">
        <v>42</v>
      </c>
      <c r="P599" s="144">
        <f>O599*H599</f>
        <v>0</v>
      </c>
      <c r="Q599" s="144">
        <v>0</v>
      </c>
      <c r="R599" s="144">
        <f>Q599*H599</f>
        <v>0</v>
      </c>
      <c r="S599" s="144">
        <v>0</v>
      </c>
      <c r="T599" s="145">
        <f>S599*H599</f>
        <v>0</v>
      </c>
      <c r="AR599" s="146" t="s">
        <v>448</v>
      </c>
      <c r="AT599" s="146" t="s">
        <v>425</v>
      </c>
      <c r="AU599" s="146" t="s">
        <v>85</v>
      </c>
      <c r="AY599" s="17" t="s">
        <v>258</v>
      </c>
      <c r="BE599" s="147">
        <f>IF(N599="základní",J599,0)</f>
        <v>0</v>
      </c>
      <c r="BF599" s="147">
        <f>IF(N599="snížená",J599,0)</f>
        <v>0</v>
      </c>
      <c r="BG599" s="147">
        <f>IF(N599="zákl. přenesená",J599,0)</f>
        <v>0</v>
      </c>
      <c r="BH599" s="147">
        <f>IF(N599="sníž. přenesená",J599,0)</f>
        <v>0</v>
      </c>
      <c r="BI599" s="147">
        <f>IF(N599="nulová",J599,0)</f>
        <v>0</v>
      </c>
      <c r="BJ599" s="17" t="s">
        <v>8</v>
      </c>
      <c r="BK599" s="147">
        <f>ROUND(I599*H599,0)</f>
        <v>0</v>
      </c>
      <c r="BL599" s="17" t="s">
        <v>340</v>
      </c>
      <c r="BM599" s="146" t="s">
        <v>2629</v>
      </c>
    </row>
    <row r="600" spans="2:65" s="12" customFormat="1" ht="22.5">
      <c r="B600" s="148"/>
      <c r="D600" s="149" t="s">
        <v>266</v>
      </c>
      <c r="E600" s="150" t="s">
        <v>1</v>
      </c>
      <c r="F600" s="151" t="s">
        <v>2602</v>
      </c>
      <c r="H600" s="152">
        <v>281.851</v>
      </c>
      <c r="I600" s="153"/>
      <c r="L600" s="148"/>
      <c r="M600" s="154"/>
      <c r="T600" s="155"/>
      <c r="AT600" s="150" t="s">
        <v>266</v>
      </c>
      <c r="AU600" s="150" t="s">
        <v>85</v>
      </c>
      <c r="AV600" s="12" t="s">
        <v>85</v>
      </c>
      <c r="AW600" s="12" t="s">
        <v>33</v>
      </c>
      <c r="AX600" s="12" t="s">
        <v>77</v>
      </c>
      <c r="AY600" s="150" t="s">
        <v>258</v>
      </c>
    </row>
    <row r="601" spans="2:65" s="12" customFormat="1">
      <c r="B601" s="148"/>
      <c r="D601" s="149" t="s">
        <v>266</v>
      </c>
      <c r="E601" s="150" t="s">
        <v>1</v>
      </c>
      <c r="F601" s="151" t="s">
        <v>2603</v>
      </c>
      <c r="H601" s="152">
        <v>23.55</v>
      </c>
      <c r="I601" s="153"/>
      <c r="L601" s="148"/>
      <c r="M601" s="154"/>
      <c r="T601" s="155"/>
      <c r="AT601" s="150" t="s">
        <v>266</v>
      </c>
      <c r="AU601" s="150" t="s">
        <v>85</v>
      </c>
      <c r="AV601" s="12" t="s">
        <v>85</v>
      </c>
      <c r="AW601" s="12" t="s">
        <v>33</v>
      </c>
      <c r="AX601" s="12" t="s">
        <v>77</v>
      </c>
      <c r="AY601" s="150" t="s">
        <v>258</v>
      </c>
    </row>
    <row r="602" spans="2:65" s="12" customFormat="1">
      <c r="B602" s="148"/>
      <c r="D602" s="149" t="s">
        <v>266</v>
      </c>
      <c r="E602" s="150" t="s">
        <v>1</v>
      </c>
      <c r="F602" s="151" t="s">
        <v>2620</v>
      </c>
      <c r="H602" s="152">
        <v>130</v>
      </c>
      <c r="I602" s="153"/>
      <c r="L602" s="148"/>
      <c r="M602" s="154"/>
      <c r="T602" s="155"/>
      <c r="AT602" s="150" t="s">
        <v>266</v>
      </c>
      <c r="AU602" s="150" t="s">
        <v>85</v>
      </c>
      <c r="AV602" s="12" t="s">
        <v>85</v>
      </c>
      <c r="AW602" s="12" t="s">
        <v>33</v>
      </c>
      <c r="AX602" s="12" t="s">
        <v>77</v>
      </c>
      <c r="AY602" s="150" t="s">
        <v>258</v>
      </c>
    </row>
    <row r="603" spans="2:65" s="13" customFormat="1">
      <c r="B603" s="156"/>
      <c r="D603" s="149" t="s">
        <v>266</v>
      </c>
      <c r="E603" s="157" t="s">
        <v>1</v>
      </c>
      <c r="F603" s="158" t="s">
        <v>2605</v>
      </c>
      <c r="H603" s="159">
        <v>435.40100000000001</v>
      </c>
      <c r="I603" s="160"/>
      <c r="L603" s="156"/>
      <c r="M603" s="161"/>
      <c r="T603" s="162"/>
      <c r="AT603" s="157" t="s">
        <v>266</v>
      </c>
      <c r="AU603" s="157" t="s">
        <v>85</v>
      </c>
      <c r="AV603" s="13" t="s">
        <v>88</v>
      </c>
      <c r="AW603" s="13" t="s">
        <v>33</v>
      </c>
      <c r="AX603" s="13" t="s">
        <v>77</v>
      </c>
      <c r="AY603" s="157" t="s">
        <v>258</v>
      </c>
    </row>
    <row r="604" spans="2:65" s="12" customFormat="1">
      <c r="B604" s="148"/>
      <c r="D604" s="149" t="s">
        <v>266</v>
      </c>
      <c r="E604" s="150" t="s">
        <v>1</v>
      </c>
      <c r="F604" s="151" t="s">
        <v>2606</v>
      </c>
      <c r="H604" s="152">
        <v>28.26</v>
      </c>
      <c r="I604" s="153"/>
      <c r="L604" s="148"/>
      <c r="M604" s="154"/>
      <c r="T604" s="155"/>
      <c r="AT604" s="150" t="s">
        <v>266</v>
      </c>
      <c r="AU604" s="150" t="s">
        <v>85</v>
      </c>
      <c r="AV604" s="12" t="s">
        <v>85</v>
      </c>
      <c r="AW604" s="12" t="s">
        <v>33</v>
      </c>
      <c r="AX604" s="12" t="s">
        <v>77</v>
      </c>
      <c r="AY604" s="150" t="s">
        <v>258</v>
      </c>
    </row>
    <row r="605" spans="2:65" s="12" customFormat="1">
      <c r="B605" s="148"/>
      <c r="D605" s="149" t="s">
        <v>266</v>
      </c>
      <c r="E605" s="150" t="s">
        <v>1</v>
      </c>
      <c r="F605" s="151" t="s">
        <v>2607</v>
      </c>
      <c r="H605" s="152">
        <v>32</v>
      </c>
      <c r="I605" s="153"/>
      <c r="L605" s="148"/>
      <c r="M605" s="154"/>
      <c r="T605" s="155"/>
      <c r="AT605" s="150" t="s">
        <v>266</v>
      </c>
      <c r="AU605" s="150" t="s">
        <v>85</v>
      </c>
      <c r="AV605" s="12" t="s">
        <v>85</v>
      </c>
      <c r="AW605" s="12" t="s">
        <v>33</v>
      </c>
      <c r="AX605" s="12" t="s">
        <v>77</v>
      </c>
      <c r="AY605" s="150" t="s">
        <v>258</v>
      </c>
    </row>
    <row r="606" spans="2:65" s="13" customFormat="1">
      <c r="B606" s="156"/>
      <c r="D606" s="149" t="s">
        <v>266</v>
      </c>
      <c r="E606" s="157" t="s">
        <v>1</v>
      </c>
      <c r="F606" s="158" t="s">
        <v>2608</v>
      </c>
      <c r="H606" s="159">
        <v>60.26</v>
      </c>
      <c r="I606" s="160"/>
      <c r="L606" s="156"/>
      <c r="M606" s="161"/>
      <c r="T606" s="162"/>
      <c r="AT606" s="157" t="s">
        <v>266</v>
      </c>
      <c r="AU606" s="157" t="s">
        <v>85</v>
      </c>
      <c r="AV606" s="13" t="s">
        <v>88</v>
      </c>
      <c r="AW606" s="13" t="s">
        <v>33</v>
      </c>
      <c r="AX606" s="13" t="s">
        <v>77</v>
      </c>
      <c r="AY606" s="157" t="s">
        <v>258</v>
      </c>
    </row>
    <row r="607" spans="2:65" s="14" customFormat="1">
      <c r="B607" s="163"/>
      <c r="D607" s="149" t="s">
        <v>266</v>
      </c>
      <c r="E607" s="164" t="s">
        <v>1</v>
      </c>
      <c r="F607" s="165" t="s">
        <v>364</v>
      </c>
      <c r="H607" s="166">
        <v>495.661</v>
      </c>
      <c r="I607" s="167"/>
      <c r="L607" s="163"/>
      <c r="M607" s="168"/>
      <c r="T607" s="169"/>
      <c r="AT607" s="164" t="s">
        <v>266</v>
      </c>
      <c r="AU607" s="164" t="s">
        <v>85</v>
      </c>
      <c r="AV607" s="14" t="s">
        <v>91</v>
      </c>
      <c r="AW607" s="14" t="s">
        <v>33</v>
      </c>
      <c r="AX607" s="14" t="s">
        <v>8</v>
      </c>
      <c r="AY607" s="164" t="s">
        <v>258</v>
      </c>
    </row>
    <row r="608" spans="2:65" s="1" customFormat="1" ht="24.2" customHeight="1">
      <c r="B608" s="134"/>
      <c r="C608" s="135" t="s">
        <v>1078</v>
      </c>
      <c r="D608" s="135" t="s">
        <v>260</v>
      </c>
      <c r="E608" s="136" t="s">
        <v>2630</v>
      </c>
      <c r="F608" s="137" t="s">
        <v>2631</v>
      </c>
      <c r="G608" s="138" t="s">
        <v>308</v>
      </c>
      <c r="H608" s="139">
        <v>0.55500000000000005</v>
      </c>
      <c r="I608" s="140"/>
      <c r="J608" s="141">
        <f>ROUND(I608*H608,0)</f>
        <v>0</v>
      </c>
      <c r="K608" s="137" t="s">
        <v>264</v>
      </c>
      <c r="L608" s="32"/>
      <c r="M608" s="142" t="s">
        <v>1</v>
      </c>
      <c r="N608" s="143" t="s">
        <v>42</v>
      </c>
      <c r="P608" s="144">
        <f>O608*H608</f>
        <v>0</v>
      </c>
      <c r="Q608" s="144">
        <v>0</v>
      </c>
      <c r="R608" s="144">
        <f>Q608*H608</f>
        <v>0</v>
      </c>
      <c r="S608" s="144">
        <v>0</v>
      </c>
      <c r="T608" s="145">
        <f>S608*H608</f>
        <v>0</v>
      </c>
      <c r="AR608" s="146" t="s">
        <v>340</v>
      </c>
      <c r="AT608" s="146" t="s">
        <v>260</v>
      </c>
      <c r="AU608" s="146" t="s">
        <v>85</v>
      </c>
      <c r="AY608" s="17" t="s">
        <v>258</v>
      </c>
      <c r="BE608" s="147">
        <f>IF(N608="základní",J608,0)</f>
        <v>0</v>
      </c>
      <c r="BF608" s="147">
        <f>IF(N608="snížená",J608,0)</f>
        <v>0</v>
      </c>
      <c r="BG608" s="147">
        <f>IF(N608="zákl. přenesená",J608,0)</f>
        <v>0</v>
      </c>
      <c r="BH608" s="147">
        <f>IF(N608="sníž. přenesená",J608,0)</f>
        <v>0</v>
      </c>
      <c r="BI608" s="147">
        <f>IF(N608="nulová",J608,0)</f>
        <v>0</v>
      </c>
      <c r="BJ608" s="17" t="s">
        <v>8</v>
      </c>
      <c r="BK608" s="147">
        <f>ROUND(I608*H608,0)</f>
        <v>0</v>
      </c>
      <c r="BL608" s="17" t="s">
        <v>340</v>
      </c>
      <c r="BM608" s="146" t="s">
        <v>2632</v>
      </c>
    </row>
    <row r="609" spans="2:65" s="11" customFormat="1" ht="22.9" customHeight="1">
      <c r="B609" s="122"/>
      <c r="D609" s="123" t="s">
        <v>76</v>
      </c>
      <c r="E609" s="132" t="s">
        <v>2633</v>
      </c>
      <c r="F609" s="132" t="s">
        <v>2634</v>
      </c>
      <c r="I609" s="125"/>
      <c r="J609" s="133">
        <f>BK609</f>
        <v>0</v>
      </c>
      <c r="L609" s="122"/>
      <c r="M609" s="127"/>
      <c r="P609" s="128">
        <f>SUM(P610:P618)</f>
        <v>0</v>
      </c>
      <c r="R609" s="128">
        <f>SUM(R610:R618)</f>
        <v>0.52140172200000001</v>
      </c>
      <c r="T609" s="129">
        <f>SUM(T610:T618)</f>
        <v>0</v>
      </c>
      <c r="AR609" s="123" t="s">
        <v>85</v>
      </c>
      <c r="AT609" s="130" t="s">
        <v>76</v>
      </c>
      <c r="AU609" s="130" t="s">
        <v>8</v>
      </c>
      <c r="AY609" s="123" t="s">
        <v>258</v>
      </c>
      <c r="BK609" s="131">
        <f>SUM(BK610:BK618)</f>
        <v>0</v>
      </c>
    </row>
    <row r="610" spans="2:65" s="1" customFormat="1" ht="24.2" customHeight="1">
      <c r="B610" s="134"/>
      <c r="C610" s="135" t="s">
        <v>1082</v>
      </c>
      <c r="D610" s="135" t="s">
        <v>260</v>
      </c>
      <c r="E610" s="136" t="s">
        <v>2635</v>
      </c>
      <c r="F610" s="137" t="s">
        <v>2636</v>
      </c>
      <c r="G610" s="138" t="s">
        <v>420</v>
      </c>
      <c r="H610" s="139">
        <v>6</v>
      </c>
      <c r="I610" s="140"/>
      <c r="J610" s="141">
        <f>ROUND(I610*H610,0)</f>
        <v>0</v>
      </c>
      <c r="K610" s="137" t="s">
        <v>264</v>
      </c>
      <c r="L610" s="32"/>
      <c r="M610" s="142" t="s">
        <v>1</v>
      </c>
      <c r="N610" s="143" t="s">
        <v>42</v>
      </c>
      <c r="P610" s="144">
        <f>O610*H610</f>
        <v>0</v>
      </c>
      <c r="Q610" s="144">
        <v>1.4000189E-2</v>
      </c>
      <c r="R610" s="144">
        <f>Q610*H610</f>
        <v>8.4001134000000005E-2</v>
      </c>
      <c r="S610" s="144">
        <v>0</v>
      </c>
      <c r="T610" s="145">
        <f>S610*H610</f>
        <v>0</v>
      </c>
      <c r="AR610" s="146" t="s">
        <v>340</v>
      </c>
      <c r="AT610" s="146" t="s">
        <v>260</v>
      </c>
      <c r="AU610" s="146" t="s">
        <v>85</v>
      </c>
      <c r="AY610" s="17" t="s">
        <v>258</v>
      </c>
      <c r="BE610" s="147">
        <f>IF(N610="základní",J610,0)</f>
        <v>0</v>
      </c>
      <c r="BF610" s="147">
        <f>IF(N610="snížená",J610,0)</f>
        <v>0</v>
      </c>
      <c r="BG610" s="147">
        <f>IF(N610="zákl. přenesená",J610,0)</f>
        <v>0</v>
      </c>
      <c r="BH610" s="147">
        <f>IF(N610="sníž. přenesená",J610,0)</f>
        <v>0</v>
      </c>
      <c r="BI610" s="147">
        <f>IF(N610="nulová",J610,0)</f>
        <v>0</v>
      </c>
      <c r="BJ610" s="17" t="s">
        <v>8</v>
      </c>
      <c r="BK610" s="147">
        <f>ROUND(I610*H610,0)</f>
        <v>0</v>
      </c>
      <c r="BL610" s="17" t="s">
        <v>340</v>
      </c>
      <c r="BM610" s="146" t="s">
        <v>2637</v>
      </c>
    </row>
    <row r="611" spans="2:65" s="12" customFormat="1">
      <c r="B611" s="148"/>
      <c r="D611" s="149" t="s">
        <v>266</v>
      </c>
      <c r="E611" s="150" t="s">
        <v>1</v>
      </c>
      <c r="F611" s="151" t="s">
        <v>2305</v>
      </c>
      <c r="H611" s="152">
        <v>6</v>
      </c>
      <c r="I611" s="153"/>
      <c r="L611" s="148"/>
      <c r="M611" s="154"/>
      <c r="T611" s="155"/>
      <c r="AT611" s="150" t="s">
        <v>266</v>
      </c>
      <c r="AU611" s="150" t="s">
        <v>85</v>
      </c>
      <c r="AV611" s="12" t="s">
        <v>85</v>
      </c>
      <c r="AW611" s="12" t="s">
        <v>33</v>
      </c>
      <c r="AX611" s="12" t="s">
        <v>8</v>
      </c>
      <c r="AY611" s="150" t="s">
        <v>258</v>
      </c>
    </row>
    <row r="612" spans="2:65" s="1" customFormat="1" ht="16.5" customHeight="1">
      <c r="B612" s="134"/>
      <c r="C612" s="170" t="s">
        <v>1088</v>
      </c>
      <c r="D612" s="170" t="s">
        <v>425</v>
      </c>
      <c r="E612" s="171" t="s">
        <v>2638</v>
      </c>
      <c r="F612" s="172" t="s">
        <v>2639</v>
      </c>
      <c r="G612" s="173" t="s">
        <v>420</v>
      </c>
      <c r="H612" s="174">
        <v>6.3</v>
      </c>
      <c r="I612" s="175"/>
      <c r="J612" s="176">
        <f>ROUND(I612*H612,0)</f>
        <v>0</v>
      </c>
      <c r="K612" s="172" t="s">
        <v>264</v>
      </c>
      <c r="L612" s="177"/>
      <c r="M612" s="178" t="s">
        <v>1</v>
      </c>
      <c r="N612" s="179" t="s">
        <v>42</v>
      </c>
      <c r="P612" s="144">
        <f>O612*H612</f>
        <v>0</v>
      </c>
      <c r="Q612" s="144">
        <v>4.8000000000000001E-2</v>
      </c>
      <c r="R612" s="144">
        <f>Q612*H612</f>
        <v>0.3024</v>
      </c>
      <c r="S612" s="144">
        <v>0</v>
      </c>
      <c r="T612" s="145">
        <f>S612*H612</f>
        <v>0</v>
      </c>
      <c r="AR612" s="146" t="s">
        <v>448</v>
      </c>
      <c r="AT612" s="146" t="s">
        <v>425</v>
      </c>
      <c r="AU612" s="146" t="s">
        <v>85</v>
      </c>
      <c r="AY612" s="17" t="s">
        <v>258</v>
      </c>
      <c r="BE612" s="147">
        <f>IF(N612="základní",J612,0)</f>
        <v>0</v>
      </c>
      <c r="BF612" s="147">
        <f>IF(N612="snížená",J612,0)</f>
        <v>0</v>
      </c>
      <c r="BG612" s="147">
        <f>IF(N612="zákl. přenesená",J612,0)</f>
        <v>0</v>
      </c>
      <c r="BH612" s="147">
        <f>IF(N612="sníž. přenesená",J612,0)</f>
        <v>0</v>
      </c>
      <c r="BI612" s="147">
        <f>IF(N612="nulová",J612,0)</f>
        <v>0</v>
      </c>
      <c r="BJ612" s="17" t="s">
        <v>8</v>
      </c>
      <c r="BK612" s="147">
        <f>ROUND(I612*H612,0)</f>
        <v>0</v>
      </c>
      <c r="BL612" s="17" t="s">
        <v>340</v>
      </c>
      <c r="BM612" s="146" t="s">
        <v>2640</v>
      </c>
    </row>
    <row r="613" spans="2:65" s="12" customFormat="1">
      <c r="B613" s="148"/>
      <c r="D613" s="149" t="s">
        <v>266</v>
      </c>
      <c r="E613" s="150" t="s">
        <v>1</v>
      </c>
      <c r="F613" s="151" t="s">
        <v>2641</v>
      </c>
      <c r="H613" s="152">
        <v>6.3</v>
      </c>
      <c r="I613" s="153"/>
      <c r="L613" s="148"/>
      <c r="M613" s="154"/>
      <c r="T613" s="155"/>
      <c r="AT613" s="150" t="s">
        <v>266</v>
      </c>
      <c r="AU613" s="150" t="s">
        <v>85</v>
      </c>
      <c r="AV613" s="12" t="s">
        <v>85</v>
      </c>
      <c r="AW613" s="12" t="s">
        <v>33</v>
      </c>
      <c r="AX613" s="12" t="s">
        <v>8</v>
      </c>
      <c r="AY613" s="150" t="s">
        <v>258</v>
      </c>
    </row>
    <row r="614" spans="2:65" s="1" customFormat="1" ht="33" customHeight="1">
      <c r="B614" s="134"/>
      <c r="C614" s="135" t="s">
        <v>1092</v>
      </c>
      <c r="D614" s="135" t="s">
        <v>260</v>
      </c>
      <c r="E614" s="136" t="s">
        <v>2642</v>
      </c>
      <c r="F614" s="137" t="s">
        <v>2643</v>
      </c>
      <c r="G614" s="138" t="s">
        <v>420</v>
      </c>
      <c r="H614" s="139">
        <v>6</v>
      </c>
      <c r="I614" s="140"/>
      <c r="J614" s="141">
        <f>ROUND(I614*H614,0)</f>
        <v>0</v>
      </c>
      <c r="K614" s="137" t="s">
        <v>264</v>
      </c>
      <c r="L614" s="32"/>
      <c r="M614" s="142" t="s">
        <v>1</v>
      </c>
      <c r="N614" s="143" t="s">
        <v>42</v>
      </c>
      <c r="P614" s="144">
        <f>O614*H614</f>
        <v>0</v>
      </c>
      <c r="Q614" s="144">
        <v>7.8000980000000001E-3</v>
      </c>
      <c r="R614" s="144">
        <f>Q614*H614</f>
        <v>4.6800588000000004E-2</v>
      </c>
      <c r="S614" s="144">
        <v>0</v>
      </c>
      <c r="T614" s="145">
        <f>S614*H614</f>
        <v>0</v>
      </c>
      <c r="AR614" s="146" t="s">
        <v>340</v>
      </c>
      <c r="AT614" s="146" t="s">
        <v>260</v>
      </c>
      <c r="AU614" s="146" t="s">
        <v>85</v>
      </c>
      <c r="AY614" s="17" t="s">
        <v>258</v>
      </c>
      <c r="BE614" s="147">
        <f>IF(N614="základní",J614,0)</f>
        <v>0</v>
      </c>
      <c r="BF614" s="147">
        <f>IF(N614="snížená",J614,0)</f>
        <v>0</v>
      </c>
      <c r="BG614" s="147">
        <f>IF(N614="zákl. přenesená",J614,0)</f>
        <v>0</v>
      </c>
      <c r="BH614" s="147">
        <f>IF(N614="sníž. přenesená",J614,0)</f>
        <v>0</v>
      </c>
      <c r="BI614" s="147">
        <f>IF(N614="nulová",J614,0)</f>
        <v>0</v>
      </c>
      <c r="BJ614" s="17" t="s">
        <v>8</v>
      </c>
      <c r="BK614" s="147">
        <f>ROUND(I614*H614,0)</f>
        <v>0</v>
      </c>
      <c r="BL614" s="17" t="s">
        <v>340</v>
      </c>
      <c r="BM614" s="146" t="s">
        <v>2644</v>
      </c>
    </row>
    <row r="615" spans="2:65" s="12" customFormat="1">
      <c r="B615" s="148"/>
      <c r="D615" s="149" t="s">
        <v>266</v>
      </c>
      <c r="E615" s="150" t="s">
        <v>1</v>
      </c>
      <c r="F615" s="151" t="s">
        <v>2305</v>
      </c>
      <c r="H615" s="152">
        <v>6</v>
      </c>
      <c r="I615" s="153"/>
      <c r="L615" s="148"/>
      <c r="M615" s="154"/>
      <c r="T615" s="155"/>
      <c r="AT615" s="150" t="s">
        <v>266</v>
      </c>
      <c r="AU615" s="150" t="s">
        <v>85</v>
      </c>
      <c r="AV615" s="12" t="s">
        <v>85</v>
      </c>
      <c r="AW615" s="12" t="s">
        <v>33</v>
      </c>
      <c r="AX615" s="12" t="s">
        <v>8</v>
      </c>
      <c r="AY615" s="150" t="s">
        <v>258</v>
      </c>
    </row>
    <row r="616" spans="2:65" s="1" customFormat="1" ht="16.5" customHeight="1">
      <c r="B616" s="134"/>
      <c r="C616" s="170" t="s">
        <v>1097</v>
      </c>
      <c r="D616" s="170" t="s">
        <v>425</v>
      </c>
      <c r="E616" s="171" t="s">
        <v>2645</v>
      </c>
      <c r="F616" s="172" t="s">
        <v>2646</v>
      </c>
      <c r="G616" s="173" t="s">
        <v>420</v>
      </c>
      <c r="H616" s="174">
        <v>6.3</v>
      </c>
      <c r="I616" s="175"/>
      <c r="J616" s="176">
        <f>ROUND(I616*H616,0)</f>
        <v>0</v>
      </c>
      <c r="K616" s="172" t="s">
        <v>264</v>
      </c>
      <c r="L616" s="177"/>
      <c r="M616" s="178" t="s">
        <v>1</v>
      </c>
      <c r="N616" s="179" t="s">
        <v>42</v>
      </c>
      <c r="P616" s="144">
        <f>O616*H616</f>
        <v>0</v>
      </c>
      <c r="Q616" s="144">
        <v>1.4E-2</v>
      </c>
      <c r="R616" s="144">
        <f>Q616*H616</f>
        <v>8.8200000000000001E-2</v>
      </c>
      <c r="S616" s="144">
        <v>0</v>
      </c>
      <c r="T616" s="145">
        <f>S616*H616</f>
        <v>0</v>
      </c>
      <c r="AR616" s="146" t="s">
        <v>448</v>
      </c>
      <c r="AT616" s="146" t="s">
        <v>425</v>
      </c>
      <c r="AU616" s="146" t="s">
        <v>85</v>
      </c>
      <c r="AY616" s="17" t="s">
        <v>258</v>
      </c>
      <c r="BE616" s="147">
        <f>IF(N616="základní",J616,0)</f>
        <v>0</v>
      </c>
      <c r="BF616" s="147">
        <f>IF(N616="snížená",J616,0)</f>
        <v>0</v>
      </c>
      <c r="BG616" s="147">
        <f>IF(N616="zákl. přenesená",J616,0)</f>
        <v>0</v>
      </c>
      <c r="BH616" s="147">
        <f>IF(N616="sníž. přenesená",J616,0)</f>
        <v>0</v>
      </c>
      <c r="BI616" s="147">
        <f>IF(N616="nulová",J616,0)</f>
        <v>0</v>
      </c>
      <c r="BJ616" s="17" t="s">
        <v>8</v>
      </c>
      <c r="BK616" s="147">
        <f>ROUND(I616*H616,0)</f>
        <v>0</v>
      </c>
      <c r="BL616" s="17" t="s">
        <v>340</v>
      </c>
      <c r="BM616" s="146" t="s">
        <v>2647</v>
      </c>
    </row>
    <row r="617" spans="2:65" s="12" customFormat="1">
      <c r="B617" s="148"/>
      <c r="D617" s="149" t="s">
        <v>266</v>
      </c>
      <c r="E617" s="150" t="s">
        <v>1</v>
      </c>
      <c r="F617" s="151" t="s">
        <v>2641</v>
      </c>
      <c r="H617" s="152">
        <v>6.3</v>
      </c>
      <c r="I617" s="153"/>
      <c r="L617" s="148"/>
      <c r="M617" s="154"/>
      <c r="T617" s="155"/>
      <c r="AT617" s="150" t="s">
        <v>266</v>
      </c>
      <c r="AU617" s="150" t="s">
        <v>85</v>
      </c>
      <c r="AV617" s="12" t="s">
        <v>85</v>
      </c>
      <c r="AW617" s="12" t="s">
        <v>33</v>
      </c>
      <c r="AX617" s="12" t="s">
        <v>8</v>
      </c>
      <c r="AY617" s="150" t="s">
        <v>258</v>
      </c>
    </row>
    <row r="618" spans="2:65" s="1" customFormat="1" ht="24.2" customHeight="1">
      <c r="B618" s="134"/>
      <c r="C618" s="135" t="s">
        <v>1102</v>
      </c>
      <c r="D618" s="135" t="s">
        <v>260</v>
      </c>
      <c r="E618" s="136" t="s">
        <v>2648</v>
      </c>
      <c r="F618" s="137" t="s">
        <v>2649</v>
      </c>
      <c r="G618" s="138" t="s">
        <v>308</v>
      </c>
      <c r="H618" s="139">
        <v>0.52100000000000002</v>
      </c>
      <c r="I618" s="140"/>
      <c r="J618" s="141">
        <f>ROUND(I618*H618,0)</f>
        <v>0</v>
      </c>
      <c r="K618" s="137" t="s">
        <v>264</v>
      </c>
      <c r="L618" s="32"/>
      <c r="M618" s="142" t="s">
        <v>1</v>
      </c>
      <c r="N618" s="143" t="s">
        <v>42</v>
      </c>
      <c r="P618" s="144">
        <f>O618*H618</f>
        <v>0</v>
      </c>
      <c r="Q618" s="144">
        <v>0</v>
      </c>
      <c r="R618" s="144">
        <f>Q618*H618</f>
        <v>0</v>
      </c>
      <c r="S618" s="144">
        <v>0</v>
      </c>
      <c r="T618" s="145">
        <f>S618*H618</f>
        <v>0</v>
      </c>
      <c r="AR618" s="146" t="s">
        <v>340</v>
      </c>
      <c r="AT618" s="146" t="s">
        <v>260</v>
      </c>
      <c r="AU618" s="146" t="s">
        <v>85</v>
      </c>
      <c r="AY618" s="17" t="s">
        <v>258</v>
      </c>
      <c r="BE618" s="147">
        <f>IF(N618="základní",J618,0)</f>
        <v>0</v>
      </c>
      <c r="BF618" s="147">
        <f>IF(N618="snížená",J618,0)</f>
        <v>0</v>
      </c>
      <c r="BG618" s="147">
        <f>IF(N618="zákl. přenesená",J618,0)</f>
        <v>0</v>
      </c>
      <c r="BH618" s="147">
        <f>IF(N618="sníž. přenesená",J618,0)</f>
        <v>0</v>
      </c>
      <c r="BI618" s="147">
        <f>IF(N618="nulová",J618,0)</f>
        <v>0</v>
      </c>
      <c r="BJ618" s="17" t="s">
        <v>8</v>
      </c>
      <c r="BK618" s="147">
        <f>ROUND(I618*H618,0)</f>
        <v>0</v>
      </c>
      <c r="BL618" s="17" t="s">
        <v>340</v>
      </c>
      <c r="BM618" s="146" t="s">
        <v>2650</v>
      </c>
    </row>
    <row r="619" spans="2:65" s="11" customFormat="1" ht="22.9" customHeight="1">
      <c r="B619" s="122"/>
      <c r="D619" s="123" t="s">
        <v>76</v>
      </c>
      <c r="E619" s="132" t="s">
        <v>1858</v>
      </c>
      <c r="F619" s="132" t="s">
        <v>1859</v>
      </c>
      <c r="I619" s="125"/>
      <c r="J619" s="133">
        <f>BK619</f>
        <v>0</v>
      </c>
      <c r="L619" s="122"/>
      <c r="M619" s="127"/>
      <c r="P619" s="128">
        <f>SUM(P620:P635)</f>
        <v>0</v>
      </c>
      <c r="R619" s="128">
        <f>SUM(R620:R635)</f>
        <v>0.1967527</v>
      </c>
      <c r="T619" s="129">
        <f>SUM(T620:T635)</f>
        <v>0</v>
      </c>
      <c r="AR619" s="123" t="s">
        <v>85</v>
      </c>
      <c r="AT619" s="130" t="s">
        <v>76</v>
      </c>
      <c r="AU619" s="130" t="s">
        <v>8</v>
      </c>
      <c r="AY619" s="123" t="s">
        <v>258</v>
      </c>
      <c r="BK619" s="131">
        <f>SUM(BK620:BK635)</f>
        <v>0</v>
      </c>
    </row>
    <row r="620" spans="2:65" s="1" customFormat="1" ht="24.2" customHeight="1">
      <c r="B620" s="134"/>
      <c r="C620" s="135" t="s">
        <v>1107</v>
      </c>
      <c r="D620" s="135" t="s">
        <v>260</v>
      </c>
      <c r="E620" s="136" t="s">
        <v>2651</v>
      </c>
      <c r="F620" s="137" t="s">
        <v>2652</v>
      </c>
      <c r="G620" s="138" t="s">
        <v>343</v>
      </c>
      <c r="H620" s="139">
        <v>227.226</v>
      </c>
      <c r="I620" s="140"/>
      <c r="J620" s="141">
        <f>ROUND(I620*H620,0)</f>
        <v>0</v>
      </c>
      <c r="K620" s="137" t="s">
        <v>264</v>
      </c>
      <c r="L620" s="32"/>
      <c r="M620" s="142" t="s">
        <v>1</v>
      </c>
      <c r="N620" s="143" t="s">
        <v>42</v>
      </c>
      <c r="P620" s="144">
        <f>O620*H620</f>
        <v>0</v>
      </c>
      <c r="Q620" s="144">
        <v>1.4999999999999999E-4</v>
      </c>
      <c r="R620" s="144">
        <f>Q620*H620</f>
        <v>3.40839E-2</v>
      </c>
      <c r="S620" s="144">
        <v>0</v>
      </c>
      <c r="T620" s="145">
        <f>S620*H620</f>
        <v>0</v>
      </c>
      <c r="AR620" s="146" t="s">
        <v>340</v>
      </c>
      <c r="AT620" s="146" t="s">
        <v>260</v>
      </c>
      <c r="AU620" s="146" t="s">
        <v>85</v>
      </c>
      <c r="AY620" s="17" t="s">
        <v>258</v>
      </c>
      <c r="BE620" s="147">
        <f>IF(N620="základní",J620,0)</f>
        <v>0</v>
      </c>
      <c r="BF620" s="147">
        <f>IF(N620="snížená",J620,0)</f>
        <v>0</v>
      </c>
      <c r="BG620" s="147">
        <f>IF(N620="zákl. přenesená",J620,0)</f>
        <v>0</v>
      </c>
      <c r="BH620" s="147">
        <f>IF(N620="sníž. přenesená",J620,0)</f>
        <v>0</v>
      </c>
      <c r="BI620" s="147">
        <f>IF(N620="nulová",J620,0)</f>
        <v>0</v>
      </c>
      <c r="BJ620" s="17" t="s">
        <v>8</v>
      </c>
      <c r="BK620" s="147">
        <f>ROUND(I620*H620,0)</f>
        <v>0</v>
      </c>
      <c r="BL620" s="17" t="s">
        <v>340</v>
      </c>
      <c r="BM620" s="146" t="s">
        <v>2653</v>
      </c>
    </row>
    <row r="621" spans="2:65" s="12" customFormat="1">
      <c r="B621" s="148"/>
      <c r="D621" s="149" t="s">
        <v>266</v>
      </c>
      <c r="E621" s="150" t="s">
        <v>1</v>
      </c>
      <c r="F621" s="151" t="s">
        <v>2654</v>
      </c>
      <c r="H621" s="152">
        <v>15.321999999999999</v>
      </c>
      <c r="I621" s="153"/>
      <c r="L621" s="148"/>
      <c r="M621" s="154"/>
      <c r="T621" s="155"/>
      <c r="AT621" s="150" t="s">
        <v>266</v>
      </c>
      <c r="AU621" s="150" t="s">
        <v>85</v>
      </c>
      <c r="AV621" s="12" t="s">
        <v>85</v>
      </c>
      <c r="AW621" s="12" t="s">
        <v>33</v>
      </c>
      <c r="AX621" s="12" t="s">
        <v>77</v>
      </c>
      <c r="AY621" s="150" t="s">
        <v>258</v>
      </c>
    </row>
    <row r="622" spans="2:65" s="12" customFormat="1">
      <c r="B622" s="148"/>
      <c r="D622" s="149" t="s">
        <v>266</v>
      </c>
      <c r="E622" s="150" t="s">
        <v>1</v>
      </c>
      <c r="F622" s="151" t="s">
        <v>2655</v>
      </c>
      <c r="H622" s="152">
        <v>66.808000000000007</v>
      </c>
      <c r="I622" s="153"/>
      <c r="L622" s="148"/>
      <c r="M622" s="154"/>
      <c r="T622" s="155"/>
      <c r="AT622" s="150" t="s">
        <v>266</v>
      </c>
      <c r="AU622" s="150" t="s">
        <v>85</v>
      </c>
      <c r="AV622" s="12" t="s">
        <v>85</v>
      </c>
      <c r="AW622" s="12" t="s">
        <v>33</v>
      </c>
      <c r="AX622" s="12" t="s">
        <v>77</v>
      </c>
      <c r="AY622" s="150" t="s">
        <v>258</v>
      </c>
    </row>
    <row r="623" spans="2:65" s="12" customFormat="1">
      <c r="B623" s="148"/>
      <c r="D623" s="149" t="s">
        <v>266</v>
      </c>
      <c r="E623" s="150" t="s">
        <v>1</v>
      </c>
      <c r="F623" s="151" t="s">
        <v>2656</v>
      </c>
      <c r="H623" s="152">
        <v>76.319999999999993</v>
      </c>
      <c r="I623" s="153"/>
      <c r="L623" s="148"/>
      <c r="M623" s="154"/>
      <c r="T623" s="155"/>
      <c r="AT623" s="150" t="s">
        <v>266</v>
      </c>
      <c r="AU623" s="150" t="s">
        <v>85</v>
      </c>
      <c r="AV623" s="12" t="s">
        <v>85</v>
      </c>
      <c r="AW623" s="12" t="s">
        <v>33</v>
      </c>
      <c r="AX623" s="12" t="s">
        <v>77</v>
      </c>
      <c r="AY623" s="150" t="s">
        <v>258</v>
      </c>
    </row>
    <row r="624" spans="2:65" s="12" customFormat="1">
      <c r="B624" s="148"/>
      <c r="D624" s="149" t="s">
        <v>266</v>
      </c>
      <c r="E624" s="150" t="s">
        <v>1</v>
      </c>
      <c r="F624" s="151" t="s">
        <v>2657</v>
      </c>
      <c r="H624" s="152">
        <v>1.32</v>
      </c>
      <c r="I624" s="153"/>
      <c r="L624" s="148"/>
      <c r="M624" s="154"/>
      <c r="T624" s="155"/>
      <c r="AT624" s="150" t="s">
        <v>266</v>
      </c>
      <c r="AU624" s="150" t="s">
        <v>85</v>
      </c>
      <c r="AV624" s="12" t="s">
        <v>85</v>
      </c>
      <c r="AW624" s="12" t="s">
        <v>33</v>
      </c>
      <c r="AX624" s="12" t="s">
        <v>77</v>
      </c>
      <c r="AY624" s="150" t="s">
        <v>258</v>
      </c>
    </row>
    <row r="625" spans="2:65" s="12" customFormat="1">
      <c r="B625" s="148"/>
      <c r="D625" s="149" t="s">
        <v>266</v>
      </c>
      <c r="E625" s="150" t="s">
        <v>1</v>
      </c>
      <c r="F625" s="151" t="s">
        <v>2658</v>
      </c>
      <c r="H625" s="152">
        <v>10.618</v>
      </c>
      <c r="I625" s="153"/>
      <c r="L625" s="148"/>
      <c r="M625" s="154"/>
      <c r="T625" s="155"/>
      <c r="AT625" s="150" t="s">
        <v>266</v>
      </c>
      <c r="AU625" s="150" t="s">
        <v>85</v>
      </c>
      <c r="AV625" s="12" t="s">
        <v>85</v>
      </c>
      <c r="AW625" s="12" t="s">
        <v>33</v>
      </c>
      <c r="AX625" s="12" t="s">
        <v>77</v>
      </c>
      <c r="AY625" s="150" t="s">
        <v>258</v>
      </c>
    </row>
    <row r="626" spans="2:65" s="12" customFormat="1">
      <c r="B626" s="148"/>
      <c r="D626" s="149" t="s">
        <v>266</v>
      </c>
      <c r="E626" s="150" t="s">
        <v>1</v>
      </c>
      <c r="F626" s="151" t="s">
        <v>2659</v>
      </c>
      <c r="H626" s="152">
        <v>21.414000000000001</v>
      </c>
      <c r="I626" s="153"/>
      <c r="L626" s="148"/>
      <c r="M626" s="154"/>
      <c r="T626" s="155"/>
      <c r="AT626" s="150" t="s">
        <v>266</v>
      </c>
      <c r="AU626" s="150" t="s">
        <v>85</v>
      </c>
      <c r="AV626" s="12" t="s">
        <v>85</v>
      </c>
      <c r="AW626" s="12" t="s">
        <v>33</v>
      </c>
      <c r="AX626" s="12" t="s">
        <v>77</v>
      </c>
      <c r="AY626" s="150" t="s">
        <v>258</v>
      </c>
    </row>
    <row r="627" spans="2:65" s="12" customFormat="1">
      <c r="B627" s="148"/>
      <c r="D627" s="149" t="s">
        <v>266</v>
      </c>
      <c r="E627" s="150" t="s">
        <v>1</v>
      </c>
      <c r="F627" s="151" t="s">
        <v>2660</v>
      </c>
      <c r="H627" s="152">
        <v>22.623999999999999</v>
      </c>
      <c r="I627" s="153"/>
      <c r="L627" s="148"/>
      <c r="M627" s="154"/>
      <c r="T627" s="155"/>
      <c r="AT627" s="150" t="s">
        <v>266</v>
      </c>
      <c r="AU627" s="150" t="s">
        <v>85</v>
      </c>
      <c r="AV627" s="12" t="s">
        <v>85</v>
      </c>
      <c r="AW627" s="12" t="s">
        <v>33</v>
      </c>
      <c r="AX627" s="12" t="s">
        <v>77</v>
      </c>
      <c r="AY627" s="150" t="s">
        <v>258</v>
      </c>
    </row>
    <row r="628" spans="2:65" s="12" customFormat="1">
      <c r="B628" s="148"/>
      <c r="D628" s="149" t="s">
        <v>266</v>
      </c>
      <c r="E628" s="150" t="s">
        <v>1</v>
      </c>
      <c r="F628" s="151" t="s">
        <v>2661</v>
      </c>
      <c r="H628" s="152">
        <v>12.8</v>
      </c>
      <c r="I628" s="153"/>
      <c r="L628" s="148"/>
      <c r="M628" s="154"/>
      <c r="T628" s="155"/>
      <c r="AT628" s="150" t="s">
        <v>266</v>
      </c>
      <c r="AU628" s="150" t="s">
        <v>85</v>
      </c>
      <c r="AV628" s="12" t="s">
        <v>85</v>
      </c>
      <c r="AW628" s="12" t="s">
        <v>33</v>
      </c>
      <c r="AX628" s="12" t="s">
        <v>77</v>
      </c>
      <c r="AY628" s="150" t="s">
        <v>258</v>
      </c>
    </row>
    <row r="629" spans="2:65" s="13" customFormat="1">
      <c r="B629" s="156"/>
      <c r="D629" s="149" t="s">
        <v>266</v>
      </c>
      <c r="E629" s="157" t="s">
        <v>1</v>
      </c>
      <c r="F629" s="158" t="s">
        <v>272</v>
      </c>
      <c r="H629" s="159">
        <v>227.226</v>
      </c>
      <c r="I629" s="160"/>
      <c r="L629" s="156"/>
      <c r="M629" s="161"/>
      <c r="T629" s="162"/>
      <c r="AT629" s="157" t="s">
        <v>266</v>
      </c>
      <c r="AU629" s="157" t="s">
        <v>85</v>
      </c>
      <c r="AV629" s="13" t="s">
        <v>88</v>
      </c>
      <c r="AW629" s="13" t="s">
        <v>33</v>
      </c>
      <c r="AX629" s="13" t="s">
        <v>8</v>
      </c>
      <c r="AY629" s="157" t="s">
        <v>258</v>
      </c>
    </row>
    <row r="630" spans="2:65" s="1" customFormat="1" ht="24.2" customHeight="1">
      <c r="B630" s="134"/>
      <c r="C630" s="135" t="s">
        <v>1114</v>
      </c>
      <c r="D630" s="135" t="s">
        <v>260</v>
      </c>
      <c r="E630" s="136" t="s">
        <v>1965</v>
      </c>
      <c r="F630" s="137" t="s">
        <v>1966</v>
      </c>
      <c r="G630" s="138" t="s">
        <v>343</v>
      </c>
      <c r="H630" s="139">
        <v>145.24</v>
      </c>
      <c r="I630" s="140"/>
      <c r="J630" s="141">
        <f>ROUND(I630*H630,0)</f>
        <v>0</v>
      </c>
      <c r="K630" s="137" t="s">
        <v>264</v>
      </c>
      <c r="L630" s="32"/>
      <c r="M630" s="142" t="s">
        <v>1</v>
      </c>
      <c r="N630" s="143" t="s">
        <v>42</v>
      </c>
      <c r="P630" s="144">
        <f>O630*H630</f>
        <v>0</v>
      </c>
      <c r="Q630" s="144">
        <v>2.72E-4</v>
      </c>
      <c r="R630" s="144">
        <f>Q630*H630</f>
        <v>3.9505280000000004E-2</v>
      </c>
      <c r="S630" s="144">
        <v>0</v>
      </c>
      <c r="T630" s="145">
        <f>S630*H630</f>
        <v>0</v>
      </c>
      <c r="AR630" s="146" t="s">
        <v>340</v>
      </c>
      <c r="AT630" s="146" t="s">
        <v>260</v>
      </c>
      <c r="AU630" s="146" t="s">
        <v>85</v>
      </c>
      <c r="AY630" s="17" t="s">
        <v>258</v>
      </c>
      <c r="BE630" s="147">
        <f>IF(N630="základní",J630,0)</f>
        <v>0</v>
      </c>
      <c r="BF630" s="147">
        <f>IF(N630="snížená",J630,0)</f>
        <v>0</v>
      </c>
      <c r="BG630" s="147">
        <f>IF(N630="zákl. přenesená",J630,0)</f>
        <v>0</v>
      </c>
      <c r="BH630" s="147">
        <f>IF(N630="sníž. přenesená",J630,0)</f>
        <v>0</v>
      </c>
      <c r="BI630" s="147">
        <f>IF(N630="nulová",J630,0)</f>
        <v>0</v>
      </c>
      <c r="BJ630" s="17" t="s">
        <v>8</v>
      </c>
      <c r="BK630" s="147">
        <f>ROUND(I630*H630,0)</f>
        <v>0</v>
      </c>
      <c r="BL630" s="17" t="s">
        <v>340</v>
      </c>
      <c r="BM630" s="146" t="s">
        <v>2662</v>
      </c>
    </row>
    <row r="631" spans="2:65" s="12" customFormat="1">
      <c r="B631" s="148"/>
      <c r="D631" s="149" t="s">
        <v>266</v>
      </c>
      <c r="E631" s="150" t="s">
        <v>1</v>
      </c>
      <c r="F631" s="151" t="s">
        <v>2055</v>
      </c>
      <c r="H631" s="152">
        <v>145.24</v>
      </c>
      <c r="I631" s="153"/>
      <c r="L631" s="148"/>
      <c r="M631" s="154"/>
      <c r="T631" s="155"/>
      <c r="AT631" s="150" t="s">
        <v>266</v>
      </c>
      <c r="AU631" s="150" t="s">
        <v>85</v>
      </c>
      <c r="AV631" s="12" t="s">
        <v>85</v>
      </c>
      <c r="AW631" s="12" t="s">
        <v>33</v>
      </c>
      <c r="AX631" s="12" t="s">
        <v>8</v>
      </c>
      <c r="AY631" s="150" t="s">
        <v>258</v>
      </c>
    </row>
    <row r="632" spans="2:65" s="1" customFormat="1" ht="24.2" customHeight="1">
      <c r="B632" s="134"/>
      <c r="C632" s="135" t="s">
        <v>1119</v>
      </c>
      <c r="D632" s="135" t="s">
        <v>260</v>
      </c>
      <c r="E632" s="136" t="s">
        <v>1969</v>
      </c>
      <c r="F632" s="137" t="s">
        <v>1970</v>
      </c>
      <c r="G632" s="138" t="s">
        <v>343</v>
      </c>
      <c r="H632" s="139">
        <v>145.24</v>
      </c>
      <c r="I632" s="140"/>
      <c r="J632" s="141">
        <f>ROUND(I632*H632,0)</f>
        <v>0</v>
      </c>
      <c r="K632" s="137" t="s">
        <v>264</v>
      </c>
      <c r="L632" s="32"/>
      <c r="M632" s="142" t="s">
        <v>1</v>
      </c>
      <c r="N632" s="143" t="s">
        <v>42</v>
      </c>
      <c r="P632" s="144">
        <f>O632*H632</f>
        <v>0</v>
      </c>
      <c r="Q632" s="144">
        <v>2.0000000000000001E-4</v>
      </c>
      <c r="R632" s="144">
        <f>Q632*H632</f>
        <v>2.9048000000000004E-2</v>
      </c>
      <c r="S632" s="144">
        <v>0</v>
      </c>
      <c r="T632" s="145">
        <f>S632*H632</f>
        <v>0</v>
      </c>
      <c r="AR632" s="146" t="s">
        <v>340</v>
      </c>
      <c r="AT632" s="146" t="s">
        <v>260</v>
      </c>
      <c r="AU632" s="146" t="s">
        <v>85</v>
      </c>
      <c r="AY632" s="17" t="s">
        <v>258</v>
      </c>
      <c r="BE632" s="147">
        <f>IF(N632="základní",J632,0)</f>
        <v>0</v>
      </c>
      <c r="BF632" s="147">
        <f>IF(N632="snížená",J632,0)</f>
        <v>0</v>
      </c>
      <c r="BG632" s="147">
        <f>IF(N632="zákl. přenesená",J632,0)</f>
        <v>0</v>
      </c>
      <c r="BH632" s="147">
        <f>IF(N632="sníž. přenesená",J632,0)</f>
        <v>0</v>
      </c>
      <c r="BI632" s="147">
        <f>IF(N632="nulová",J632,0)</f>
        <v>0</v>
      </c>
      <c r="BJ632" s="17" t="s">
        <v>8</v>
      </c>
      <c r="BK632" s="147">
        <f>ROUND(I632*H632,0)</f>
        <v>0</v>
      </c>
      <c r="BL632" s="17" t="s">
        <v>340</v>
      </c>
      <c r="BM632" s="146" t="s">
        <v>2663</v>
      </c>
    </row>
    <row r="633" spans="2:65" s="12" customFormat="1">
      <c r="B633" s="148"/>
      <c r="D633" s="149" t="s">
        <v>266</v>
      </c>
      <c r="E633" s="150" t="s">
        <v>1</v>
      </c>
      <c r="F633" s="151" t="s">
        <v>2055</v>
      </c>
      <c r="H633" s="152">
        <v>145.24</v>
      </c>
      <c r="I633" s="153"/>
      <c r="L633" s="148"/>
      <c r="M633" s="154"/>
      <c r="T633" s="155"/>
      <c r="AT633" s="150" t="s">
        <v>266</v>
      </c>
      <c r="AU633" s="150" t="s">
        <v>85</v>
      </c>
      <c r="AV633" s="12" t="s">
        <v>85</v>
      </c>
      <c r="AW633" s="12" t="s">
        <v>33</v>
      </c>
      <c r="AX633" s="12" t="s">
        <v>8</v>
      </c>
      <c r="AY633" s="150" t="s">
        <v>258</v>
      </c>
    </row>
    <row r="634" spans="2:65" s="1" customFormat="1" ht="24.2" customHeight="1">
      <c r="B634" s="134"/>
      <c r="C634" s="135" t="s">
        <v>1124</v>
      </c>
      <c r="D634" s="135" t="s">
        <v>260</v>
      </c>
      <c r="E634" s="136" t="s">
        <v>1974</v>
      </c>
      <c r="F634" s="137" t="s">
        <v>1975</v>
      </c>
      <c r="G634" s="138" t="s">
        <v>343</v>
      </c>
      <c r="H634" s="139">
        <v>145.24</v>
      </c>
      <c r="I634" s="140"/>
      <c r="J634" s="141">
        <f>ROUND(I634*H634,0)</f>
        <v>0</v>
      </c>
      <c r="K634" s="137" t="s">
        <v>264</v>
      </c>
      <c r="L634" s="32"/>
      <c r="M634" s="142" t="s">
        <v>1</v>
      </c>
      <c r="N634" s="143" t="s">
        <v>42</v>
      </c>
      <c r="P634" s="144">
        <f>O634*H634</f>
        <v>0</v>
      </c>
      <c r="Q634" s="144">
        <v>6.4800000000000003E-4</v>
      </c>
      <c r="R634" s="144">
        <f>Q634*H634</f>
        <v>9.4115520000000008E-2</v>
      </c>
      <c r="S634" s="144">
        <v>0</v>
      </c>
      <c r="T634" s="145">
        <f>S634*H634</f>
        <v>0</v>
      </c>
      <c r="AR634" s="146" t="s">
        <v>340</v>
      </c>
      <c r="AT634" s="146" t="s">
        <v>260</v>
      </c>
      <c r="AU634" s="146" t="s">
        <v>85</v>
      </c>
      <c r="AY634" s="17" t="s">
        <v>258</v>
      </c>
      <c r="BE634" s="147">
        <f>IF(N634="základní",J634,0)</f>
        <v>0</v>
      </c>
      <c r="BF634" s="147">
        <f>IF(N634="snížená",J634,0)</f>
        <v>0</v>
      </c>
      <c r="BG634" s="147">
        <f>IF(N634="zákl. přenesená",J634,0)</f>
        <v>0</v>
      </c>
      <c r="BH634" s="147">
        <f>IF(N634="sníž. přenesená",J634,0)</f>
        <v>0</v>
      </c>
      <c r="BI634" s="147">
        <f>IF(N634="nulová",J634,0)</f>
        <v>0</v>
      </c>
      <c r="BJ634" s="17" t="s">
        <v>8</v>
      </c>
      <c r="BK634" s="147">
        <f>ROUND(I634*H634,0)</f>
        <v>0</v>
      </c>
      <c r="BL634" s="17" t="s">
        <v>340</v>
      </c>
      <c r="BM634" s="146" t="s">
        <v>2664</v>
      </c>
    </row>
    <row r="635" spans="2:65" s="12" customFormat="1">
      <c r="B635" s="148"/>
      <c r="D635" s="149" t="s">
        <v>266</v>
      </c>
      <c r="E635" s="150" t="s">
        <v>1</v>
      </c>
      <c r="F635" s="151" t="s">
        <v>2055</v>
      </c>
      <c r="H635" s="152">
        <v>145.24</v>
      </c>
      <c r="I635" s="153"/>
      <c r="L635" s="148"/>
      <c r="M635" s="154"/>
      <c r="T635" s="155"/>
      <c r="AT635" s="150" t="s">
        <v>266</v>
      </c>
      <c r="AU635" s="150" t="s">
        <v>85</v>
      </c>
      <c r="AV635" s="12" t="s">
        <v>85</v>
      </c>
      <c r="AW635" s="12" t="s">
        <v>33</v>
      </c>
      <c r="AX635" s="12" t="s">
        <v>8</v>
      </c>
      <c r="AY635" s="150" t="s">
        <v>258</v>
      </c>
    </row>
    <row r="636" spans="2:65" s="11" customFormat="1" ht="22.9" customHeight="1">
      <c r="B636" s="122"/>
      <c r="D636" s="123" t="s">
        <v>76</v>
      </c>
      <c r="E636" s="132" t="s">
        <v>2665</v>
      </c>
      <c r="F636" s="132" t="s">
        <v>2666</v>
      </c>
      <c r="I636" s="125"/>
      <c r="J636" s="133">
        <f>BK636</f>
        <v>0</v>
      </c>
      <c r="L636" s="122"/>
      <c r="M636" s="127"/>
      <c r="P636" s="128">
        <f>SUM(P637:P639)</f>
        <v>0</v>
      </c>
      <c r="R636" s="128">
        <f>SUM(R637:R639)</f>
        <v>0</v>
      </c>
      <c r="T636" s="129">
        <f>SUM(T637:T639)</f>
        <v>0</v>
      </c>
      <c r="AR636" s="123" t="s">
        <v>85</v>
      </c>
      <c r="AT636" s="130" t="s">
        <v>76</v>
      </c>
      <c r="AU636" s="130" t="s">
        <v>8</v>
      </c>
      <c r="AY636" s="123" t="s">
        <v>258</v>
      </c>
      <c r="BK636" s="131">
        <f>SUM(BK637:BK639)</f>
        <v>0</v>
      </c>
    </row>
    <row r="637" spans="2:65" s="1" customFormat="1" ht="16.5" customHeight="1">
      <c r="B637" s="134"/>
      <c r="C637" s="170" t="s">
        <v>1129</v>
      </c>
      <c r="D637" s="170" t="s">
        <v>425</v>
      </c>
      <c r="E637" s="171" t="s">
        <v>2667</v>
      </c>
      <c r="F637" s="172" t="s">
        <v>2668</v>
      </c>
      <c r="G637" s="173" t="s">
        <v>1105</v>
      </c>
      <c r="H637" s="174">
        <v>1</v>
      </c>
      <c r="I637" s="175"/>
      <c r="J637" s="176">
        <f>ROUND(I637*H637,0)</f>
        <v>0</v>
      </c>
      <c r="K637" s="172" t="s">
        <v>1</v>
      </c>
      <c r="L637" s="177"/>
      <c r="M637" s="178" t="s">
        <v>1</v>
      </c>
      <c r="N637" s="179" t="s">
        <v>42</v>
      </c>
      <c r="P637" s="144">
        <f>O637*H637</f>
        <v>0</v>
      </c>
      <c r="Q637" s="144">
        <v>0</v>
      </c>
      <c r="R637" s="144">
        <f>Q637*H637</f>
        <v>0</v>
      </c>
      <c r="S637" s="144">
        <v>0</v>
      </c>
      <c r="T637" s="145">
        <f>S637*H637</f>
        <v>0</v>
      </c>
      <c r="AR637" s="146" t="s">
        <v>448</v>
      </c>
      <c r="AT637" s="146" t="s">
        <v>425</v>
      </c>
      <c r="AU637" s="146" t="s">
        <v>85</v>
      </c>
      <c r="AY637" s="17" t="s">
        <v>258</v>
      </c>
      <c r="BE637" s="147">
        <f>IF(N637="základní",J637,0)</f>
        <v>0</v>
      </c>
      <c r="BF637" s="147">
        <f>IF(N637="snížená",J637,0)</f>
        <v>0</v>
      </c>
      <c r="BG637" s="147">
        <f>IF(N637="zákl. přenesená",J637,0)</f>
        <v>0</v>
      </c>
      <c r="BH637" s="147">
        <f>IF(N637="sníž. přenesená",J637,0)</f>
        <v>0</v>
      </c>
      <c r="BI637" s="147">
        <f>IF(N637="nulová",J637,0)</f>
        <v>0</v>
      </c>
      <c r="BJ637" s="17" t="s">
        <v>8</v>
      </c>
      <c r="BK637" s="147">
        <f>ROUND(I637*H637,0)</f>
        <v>0</v>
      </c>
      <c r="BL637" s="17" t="s">
        <v>340</v>
      </c>
      <c r="BM637" s="146" t="s">
        <v>2669</v>
      </c>
    </row>
    <row r="638" spans="2:65" s="1" customFormat="1" ht="16.5" customHeight="1">
      <c r="B638" s="134"/>
      <c r="C638" s="170" t="s">
        <v>1135</v>
      </c>
      <c r="D638" s="170" t="s">
        <v>425</v>
      </c>
      <c r="E638" s="171" t="s">
        <v>2670</v>
      </c>
      <c r="F638" s="172" t="s">
        <v>2671</v>
      </c>
      <c r="G638" s="173" t="s">
        <v>1105</v>
      </c>
      <c r="H638" s="174">
        <v>5</v>
      </c>
      <c r="I638" s="175"/>
      <c r="J638" s="176">
        <f>ROUND(I638*H638,0)</f>
        <v>0</v>
      </c>
      <c r="K638" s="172" t="s">
        <v>1</v>
      </c>
      <c r="L638" s="177"/>
      <c r="M638" s="178" t="s">
        <v>1</v>
      </c>
      <c r="N638" s="179" t="s">
        <v>42</v>
      </c>
      <c r="P638" s="144">
        <f>O638*H638</f>
        <v>0</v>
      </c>
      <c r="Q638" s="144">
        <v>0</v>
      </c>
      <c r="R638" s="144">
        <f>Q638*H638</f>
        <v>0</v>
      </c>
      <c r="S638" s="144">
        <v>0</v>
      </c>
      <c r="T638" s="145">
        <f>S638*H638</f>
        <v>0</v>
      </c>
      <c r="AR638" s="146" t="s">
        <v>448</v>
      </c>
      <c r="AT638" s="146" t="s">
        <v>425</v>
      </c>
      <c r="AU638" s="146" t="s">
        <v>85</v>
      </c>
      <c r="AY638" s="17" t="s">
        <v>258</v>
      </c>
      <c r="BE638" s="147">
        <f>IF(N638="základní",J638,0)</f>
        <v>0</v>
      </c>
      <c r="BF638" s="147">
        <f>IF(N638="snížená",J638,0)</f>
        <v>0</v>
      </c>
      <c r="BG638" s="147">
        <f>IF(N638="zákl. přenesená",J638,0)</f>
        <v>0</v>
      </c>
      <c r="BH638" s="147">
        <f>IF(N638="sníž. přenesená",J638,0)</f>
        <v>0</v>
      </c>
      <c r="BI638" s="147">
        <f>IF(N638="nulová",J638,0)</f>
        <v>0</v>
      </c>
      <c r="BJ638" s="17" t="s">
        <v>8</v>
      </c>
      <c r="BK638" s="147">
        <f>ROUND(I638*H638,0)</f>
        <v>0</v>
      </c>
      <c r="BL638" s="17" t="s">
        <v>340</v>
      </c>
      <c r="BM638" s="146" t="s">
        <v>2672</v>
      </c>
    </row>
    <row r="639" spans="2:65" s="1" customFormat="1" ht="16.5" customHeight="1">
      <c r="B639" s="134"/>
      <c r="C639" s="170" t="s">
        <v>1142</v>
      </c>
      <c r="D639" s="170" t="s">
        <v>425</v>
      </c>
      <c r="E639" s="171" t="s">
        <v>2673</v>
      </c>
      <c r="F639" s="172" t="s">
        <v>2674</v>
      </c>
      <c r="G639" s="173" t="s">
        <v>1105</v>
      </c>
      <c r="H639" s="174">
        <v>20</v>
      </c>
      <c r="I639" s="175"/>
      <c r="J639" s="176">
        <f>ROUND(I639*H639,0)</f>
        <v>0</v>
      </c>
      <c r="K639" s="172" t="s">
        <v>1</v>
      </c>
      <c r="L639" s="177"/>
      <c r="M639" s="185" t="s">
        <v>1</v>
      </c>
      <c r="N639" s="186" t="s">
        <v>42</v>
      </c>
      <c r="O639" s="182"/>
      <c r="P639" s="183">
        <f>O639*H639</f>
        <v>0</v>
      </c>
      <c r="Q639" s="183">
        <v>0</v>
      </c>
      <c r="R639" s="183">
        <f>Q639*H639</f>
        <v>0</v>
      </c>
      <c r="S639" s="183">
        <v>0</v>
      </c>
      <c r="T639" s="184">
        <f>S639*H639</f>
        <v>0</v>
      </c>
      <c r="AR639" s="146" t="s">
        <v>448</v>
      </c>
      <c r="AT639" s="146" t="s">
        <v>425</v>
      </c>
      <c r="AU639" s="146" t="s">
        <v>85</v>
      </c>
      <c r="AY639" s="17" t="s">
        <v>258</v>
      </c>
      <c r="BE639" s="147">
        <f>IF(N639="základní",J639,0)</f>
        <v>0</v>
      </c>
      <c r="BF639" s="147">
        <f>IF(N639="snížená",J639,0)</f>
        <v>0</v>
      </c>
      <c r="BG639" s="147">
        <f>IF(N639="zákl. přenesená",J639,0)</f>
        <v>0</v>
      </c>
      <c r="BH639" s="147">
        <f>IF(N639="sníž. přenesená",J639,0)</f>
        <v>0</v>
      </c>
      <c r="BI639" s="147">
        <f>IF(N639="nulová",J639,0)</f>
        <v>0</v>
      </c>
      <c r="BJ639" s="17" t="s">
        <v>8</v>
      </c>
      <c r="BK639" s="147">
        <f>ROUND(I639*H639,0)</f>
        <v>0</v>
      </c>
      <c r="BL639" s="17" t="s">
        <v>340</v>
      </c>
      <c r="BM639" s="146" t="s">
        <v>2675</v>
      </c>
    </row>
    <row r="640" spans="2:65" s="1" customFormat="1" ht="6.95" customHeight="1">
      <c r="B640" s="44"/>
      <c r="C640" s="45"/>
      <c r="D640" s="45"/>
      <c r="E640" s="45"/>
      <c r="F640" s="45"/>
      <c r="G640" s="45"/>
      <c r="H640" s="45"/>
      <c r="I640" s="45"/>
      <c r="J640" s="45"/>
      <c r="K640" s="45"/>
      <c r="L640" s="32"/>
    </row>
  </sheetData>
  <autoFilter ref="C136:K639" xr:uid="{00000000-0009-0000-0000-000002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112</v>
      </c>
      <c r="L4" s="20"/>
      <c r="M4" s="88" t="s">
        <v>11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44" t="str">
        <f>'Rekapitulace stavby'!K6</f>
        <v>Rekonstrukce č.p.210 ve Vrchlabí</v>
      </c>
      <c r="F7" s="245"/>
      <c r="G7" s="245"/>
      <c r="H7" s="245"/>
      <c r="L7" s="20"/>
    </row>
    <row r="8" spans="2:46" s="1" customFormat="1" ht="12" customHeight="1">
      <c r="B8" s="32"/>
      <c r="D8" s="27" t="s">
        <v>125</v>
      </c>
      <c r="L8" s="32"/>
    </row>
    <row r="9" spans="2:46" s="1" customFormat="1" ht="16.5" customHeight="1">
      <c r="B9" s="32"/>
      <c r="E9" s="223" t="s">
        <v>2676</v>
      </c>
      <c r="F9" s="243"/>
      <c r="G9" s="243"/>
      <c r="H9" s="24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19</v>
      </c>
      <c r="F11" s="25" t="s">
        <v>1</v>
      </c>
      <c r="I11" s="27" t="s">
        <v>20</v>
      </c>
      <c r="J11" s="25" t="s">
        <v>1</v>
      </c>
      <c r="L11" s="32"/>
    </row>
    <row r="12" spans="2:46" s="1" customFormat="1" ht="12" customHeight="1">
      <c r="B12" s="32"/>
      <c r="D12" s="27" t="s">
        <v>21</v>
      </c>
      <c r="F12" s="25" t="s">
        <v>2677</v>
      </c>
      <c r="I12" s="27" t="s">
        <v>23</v>
      </c>
      <c r="J12" s="52" t="str">
        <f>'Rekapitulace stavby'!AN8</f>
        <v>22. 5. 2023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Město Vrchlabí, Zámek č.p.1, Vrchlabí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6" t="str">
        <f>'Rekapitulace stavby'!E14</f>
        <v>Vyplň údaj</v>
      </c>
      <c r="F18" s="238"/>
      <c r="G18" s="238"/>
      <c r="H18" s="23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ing. Jan Chaloupský, U hřiště 639, Trutnov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ing. V. Švehla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242" t="s">
        <v>1</v>
      </c>
      <c r="F27" s="242"/>
      <c r="G27" s="242"/>
      <c r="H27" s="24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37</v>
      </c>
      <c r="J30" s="65">
        <f>ROUND(J119, 0)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92" t="s">
        <v>41</v>
      </c>
      <c r="E33" s="27" t="s">
        <v>42</v>
      </c>
      <c r="F33" s="93">
        <f>ROUND((SUM(BE119:BE137)),  0)</f>
        <v>0</v>
      </c>
      <c r="I33" s="94">
        <v>0.21</v>
      </c>
      <c r="J33" s="93">
        <f>ROUND(((SUM(BE119:BE137))*I33),  0)</f>
        <v>0</v>
      </c>
      <c r="L33" s="32"/>
    </row>
    <row r="34" spans="2:12" s="1" customFormat="1" ht="14.45" customHeight="1">
      <c r="B34" s="32"/>
      <c r="E34" s="27" t="s">
        <v>43</v>
      </c>
      <c r="F34" s="93">
        <f>ROUND((SUM(BF119:BF137)),  0)</f>
        <v>0</v>
      </c>
      <c r="I34" s="94">
        <v>0.15</v>
      </c>
      <c r="J34" s="93">
        <f>ROUND(((SUM(BF119:BF137))*I34),  0)</f>
        <v>0</v>
      </c>
      <c r="L34" s="32"/>
    </row>
    <row r="35" spans="2:12" s="1" customFormat="1" ht="14.45" hidden="1" customHeight="1">
      <c r="B35" s="32"/>
      <c r="E35" s="27" t="s">
        <v>44</v>
      </c>
      <c r="F35" s="93">
        <f>ROUND((SUM(BG119:BG137)),  0)</f>
        <v>0</v>
      </c>
      <c r="I35" s="94">
        <v>0.21</v>
      </c>
      <c r="J35" s="93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3">
        <f>ROUND((SUM(BH119:BH137)),  0)</f>
        <v>0</v>
      </c>
      <c r="I36" s="94">
        <v>0.15</v>
      </c>
      <c r="J36" s="93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3">
        <f>ROUND((SUM(BI119:BI137)),  0)</f>
        <v>0</v>
      </c>
      <c r="I37" s="94">
        <v>0</v>
      </c>
      <c r="J37" s="9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5"/>
      <c r="D39" s="96" t="s">
        <v>47</v>
      </c>
      <c r="E39" s="56"/>
      <c r="F39" s="56"/>
      <c r="G39" s="97" t="s">
        <v>48</v>
      </c>
      <c r="H39" s="98" t="s">
        <v>49</v>
      </c>
      <c r="I39" s="56"/>
      <c r="J39" s="99">
        <f>SUM(J30:J37)</f>
        <v>0</v>
      </c>
      <c r="K39" s="100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1" t="s">
        <v>53</v>
      </c>
      <c r="G61" s="43" t="s">
        <v>52</v>
      </c>
      <c r="H61" s="34"/>
      <c r="I61" s="34"/>
      <c r="J61" s="102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1" t="s">
        <v>53</v>
      </c>
      <c r="G76" s="43" t="s">
        <v>52</v>
      </c>
      <c r="H76" s="34"/>
      <c r="I76" s="34"/>
      <c r="J76" s="102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17</v>
      </c>
      <c r="L84" s="32"/>
    </row>
    <row r="85" spans="2:47" s="1" customFormat="1" ht="16.5" customHeight="1">
      <c r="B85" s="32"/>
      <c r="E85" s="244" t="str">
        <f>E7</f>
        <v>Rekonstrukce č.p.210 ve Vrchlabí</v>
      </c>
      <c r="F85" s="245"/>
      <c r="G85" s="245"/>
      <c r="H85" s="245"/>
      <c r="L85" s="32"/>
    </row>
    <row r="86" spans="2:47" s="1" customFormat="1" ht="12" customHeight="1">
      <c r="B86" s="32"/>
      <c r="C86" s="27" t="s">
        <v>125</v>
      </c>
      <c r="L86" s="32"/>
    </row>
    <row r="87" spans="2:47" s="1" customFormat="1" ht="16.5" customHeight="1">
      <c r="B87" s="32"/>
      <c r="E87" s="223" t="str">
        <f>E9</f>
        <v>3 - Rozvod plynu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21</v>
      </c>
      <c r="F89" s="25" t="str">
        <f>F12</f>
        <v xml:space="preserve"> </v>
      </c>
      <c r="I89" s="27" t="s">
        <v>23</v>
      </c>
      <c r="J89" s="52" t="str">
        <f>IF(J12="","",J12)</f>
        <v>22. 5. 2023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25</v>
      </c>
      <c r="F91" s="25" t="str">
        <f>E15</f>
        <v>Město Vrchlabí, Zámek č.p.1, Vrchlabí</v>
      </c>
      <c r="I91" s="27" t="s">
        <v>31</v>
      </c>
      <c r="J91" s="30" t="str">
        <f>E21</f>
        <v>ing. Jan Chaloupský, U hřiště 639, Trutnov</v>
      </c>
      <c r="L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34</v>
      </c>
      <c r="J92" s="30" t="str">
        <f>E24</f>
        <v>ing. V. Švehla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3" t="s">
        <v>214</v>
      </c>
      <c r="D94" s="95"/>
      <c r="E94" s="95"/>
      <c r="F94" s="95"/>
      <c r="G94" s="95"/>
      <c r="H94" s="95"/>
      <c r="I94" s="95"/>
      <c r="J94" s="104" t="s">
        <v>215</v>
      </c>
      <c r="K94" s="9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5" t="s">
        <v>216</v>
      </c>
      <c r="J96" s="65">
        <f>J119</f>
        <v>0</v>
      </c>
      <c r="L96" s="32"/>
      <c r="AU96" s="17" t="s">
        <v>217</v>
      </c>
    </row>
    <row r="97" spans="2:12" s="8" customFormat="1" ht="24.95" customHeight="1">
      <c r="B97" s="106"/>
      <c r="D97" s="107" t="s">
        <v>227</v>
      </c>
      <c r="E97" s="108"/>
      <c r="F97" s="108"/>
      <c r="G97" s="108"/>
      <c r="H97" s="108"/>
      <c r="I97" s="108"/>
      <c r="J97" s="109">
        <f>J120</f>
        <v>0</v>
      </c>
      <c r="L97" s="106"/>
    </row>
    <row r="98" spans="2:12" s="9" customFormat="1" ht="19.899999999999999" customHeight="1">
      <c r="B98" s="110"/>
      <c r="D98" s="111" t="s">
        <v>2678</v>
      </c>
      <c r="E98" s="112"/>
      <c r="F98" s="112"/>
      <c r="G98" s="112"/>
      <c r="H98" s="112"/>
      <c r="I98" s="112"/>
      <c r="J98" s="113">
        <f>J121</f>
        <v>0</v>
      </c>
      <c r="L98" s="110"/>
    </row>
    <row r="99" spans="2:12" s="8" customFormat="1" ht="24.95" customHeight="1">
      <c r="B99" s="106"/>
      <c r="D99" s="107" t="s">
        <v>242</v>
      </c>
      <c r="E99" s="108"/>
      <c r="F99" s="108"/>
      <c r="G99" s="108"/>
      <c r="H99" s="108"/>
      <c r="I99" s="108"/>
      <c r="J99" s="109">
        <f>J135</f>
        <v>0</v>
      </c>
      <c r="L99" s="106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243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17</v>
      </c>
      <c r="L108" s="32"/>
    </row>
    <row r="109" spans="2:12" s="1" customFormat="1" ht="16.5" customHeight="1">
      <c r="B109" s="32"/>
      <c r="E109" s="244" t="str">
        <f>E7</f>
        <v>Rekonstrukce č.p.210 ve Vrchlabí</v>
      </c>
      <c r="F109" s="245"/>
      <c r="G109" s="245"/>
      <c r="H109" s="245"/>
      <c r="L109" s="32"/>
    </row>
    <row r="110" spans="2:12" s="1" customFormat="1" ht="12" customHeight="1">
      <c r="B110" s="32"/>
      <c r="C110" s="27" t="s">
        <v>125</v>
      </c>
      <c r="L110" s="32"/>
    </row>
    <row r="111" spans="2:12" s="1" customFormat="1" ht="16.5" customHeight="1">
      <c r="B111" s="32"/>
      <c r="E111" s="223" t="str">
        <f>E9</f>
        <v>3 - Rozvod plynu</v>
      </c>
      <c r="F111" s="243"/>
      <c r="G111" s="243"/>
      <c r="H111" s="243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21</v>
      </c>
      <c r="F113" s="25" t="str">
        <f>F12</f>
        <v xml:space="preserve"> </v>
      </c>
      <c r="I113" s="27" t="s">
        <v>23</v>
      </c>
      <c r="J113" s="52" t="str">
        <f>IF(J12="","",J12)</f>
        <v>22. 5. 2023</v>
      </c>
      <c r="L113" s="32"/>
    </row>
    <row r="114" spans="2:65" s="1" customFormat="1" ht="6.95" customHeight="1">
      <c r="B114" s="32"/>
      <c r="L114" s="32"/>
    </row>
    <row r="115" spans="2:65" s="1" customFormat="1" ht="25.7" customHeight="1">
      <c r="B115" s="32"/>
      <c r="C115" s="27" t="s">
        <v>25</v>
      </c>
      <c r="F115" s="25" t="str">
        <f>E15</f>
        <v>Město Vrchlabí, Zámek č.p.1, Vrchlabí</v>
      </c>
      <c r="I115" s="27" t="s">
        <v>31</v>
      </c>
      <c r="J115" s="30" t="str">
        <f>E21</f>
        <v>ing. Jan Chaloupský, U hřiště 639, Trutnov</v>
      </c>
      <c r="L115" s="32"/>
    </row>
    <row r="116" spans="2:65" s="1" customFormat="1" ht="15.2" customHeight="1">
      <c r="B116" s="32"/>
      <c r="C116" s="27" t="s">
        <v>29</v>
      </c>
      <c r="F116" s="25" t="str">
        <f>IF(E18="","",E18)</f>
        <v>Vyplň údaj</v>
      </c>
      <c r="I116" s="27" t="s">
        <v>34</v>
      </c>
      <c r="J116" s="30" t="str">
        <f>E24</f>
        <v>ing. V. Švehla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4"/>
      <c r="C118" s="115" t="s">
        <v>244</v>
      </c>
      <c r="D118" s="116" t="s">
        <v>62</v>
      </c>
      <c r="E118" s="116" t="s">
        <v>58</v>
      </c>
      <c r="F118" s="116" t="s">
        <v>59</v>
      </c>
      <c r="G118" s="116" t="s">
        <v>245</v>
      </c>
      <c r="H118" s="116" t="s">
        <v>246</v>
      </c>
      <c r="I118" s="116" t="s">
        <v>247</v>
      </c>
      <c r="J118" s="116" t="s">
        <v>215</v>
      </c>
      <c r="K118" s="117" t="s">
        <v>248</v>
      </c>
      <c r="L118" s="114"/>
      <c r="M118" s="58" t="s">
        <v>1</v>
      </c>
      <c r="N118" s="59" t="s">
        <v>41</v>
      </c>
      <c r="O118" s="59" t="s">
        <v>249</v>
      </c>
      <c r="P118" s="59" t="s">
        <v>250</v>
      </c>
      <c r="Q118" s="59" t="s">
        <v>251</v>
      </c>
      <c r="R118" s="59" t="s">
        <v>252</v>
      </c>
      <c r="S118" s="59" t="s">
        <v>253</v>
      </c>
      <c r="T118" s="60" t="s">
        <v>254</v>
      </c>
    </row>
    <row r="119" spans="2:65" s="1" customFormat="1" ht="22.9" customHeight="1">
      <c r="B119" s="32"/>
      <c r="C119" s="63" t="s">
        <v>255</v>
      </c>
      <c r="J119" s="118">
        <f>BK119</f>
        <v>0</v>
      </c>
      <c r="L119" s="32"/>
      <c r="M119" s="61"/>
      <c r="N119" s="53"/>
      <c r="O119" s="53"/>
      <c r="P119" s="119">
        <f>P120+P135</f>
        <v>0</v>
      </c>
      <c r="Q119" s="53"/>
      <c r="R119" s="119">
        <f>R120+R135</f>
        <v>0</v>
      </c>
      <c r="S119" s="53"/>
      <c r="T119" s="120">
        <f>T120+T135</f>
        <v>0</v>
      </c>
      <c r="AT119" s="17" t="s">
        <v>76</v>
      </c>
      <c r="AU119" s="17" t="s">
        <v>217</v>
      </c>
      <c r="BK119" s="121">
        <f>BK120+BK135</f>
        <v>0</v>
      </c>
    </row>
    <row r="120" spans="2:65" s="11" customFormat="1" ht="25.9" customHeight="1">
      <c r="B120" s="122"/>
      <c r="D120" s="123" t="s">
        <v>76</v>
      </c>
      <c r="E120" s="124" t="s">
        <v>978</v>
      </c>
      <c r="F120" s="124" t="s">
        <v>979</v>
      </c>
      <c r="I120" s="125"/>
      <c r="J120" s="126">
        <f>BK120</f>
        <v>0</v>
      </c>
      <c r="L120" s="122"/>
      <c r="M120" s="127"/>
      <c r="P120" s="128">
        <f>P121</f>
        <v>0</v>
      </c>
      <c r="R120" s="128">
        <f>R121</f>
        <v>0</v>
      </c>
      <c r="T120" s="129">
        <f>T121</f>
        <v>0</v>
      </c>
      <c r="AR120" s="123" t="s">
        <v>85</v>
      </c>
      <c r="AT120" s="130" t="s">
        <v>76</v>
      </c>
      <c r="AU120" s="130" t="s">
        <v>77</v>
      </c>
      <c r="AY120" s="123" t="s">
        <v>258</v>
      </c>
      <c r="BK120" s="131">
        <f>BK121</f>
        <v>0</v>
      </c>
    </row>
    <row r="121" spans="2:65" s="11" customFormat="1" ht="22.9" customHeight="1">
      <c r="B121" s="122"/>
      <c r="D121" s="123" t="s">
        <v>76</v>
      </c>
      <c r="E121" s="132" t="s">
        <v>2679</v>
      </c>
      <c r="F121" s="132" t="s">
        <v>2680</v>
      </c>
      <c r="I121" s="125"/>
      <c r="J121" s="133">
        <f>BK121</f>
        <v>0</v>
      </c>
      <c r="L121" s="122"/>
      <c r="M121" s="127"/>
      <c r="P121" s="128">
        <f>SUM(P122:P134)</f>
        <v>0</v>
      </c>
      <c r="R121" s="128">
        <f>SUM(R122:R134)</f>
        <v>0</v>
      </c>
      <c r="T121" s="129">
        <f>SUM(T122:T134)</f>
        <v>0</v>
      </c>
      <c r="AR121" s="123" t="s">
        <v>85</v>
      </c>
      <c r="AT121" s="130" t="s">
        <v>76</v>
      </c>
      <c r="AU121" s="130" t="s">
        <v>8</v>
      </c>
      <c r="AY121" s="123" t="s">
        <v>258</v>
      </c>
      <c r="BK121" s="131">
        <f>SUM(BK122:BK134)</f>
        <v>0</v>
      </c>
    </row>
    <row r="122" spans="2:65" s="1" customFormat="1" ht="24.2" customHeight="1">
      <c r="B122" s="134"/>
      <c r="C122" s="135" t="s">
        <v>8</v>
      </c>
      <c r="D122" s="135" t="s">
        <v>260</v>
      </c>
      <c r="E122" s="136" t="s">
        <v>2681</v>
      </c>
      <c r="F122" s="137" t="s">
        <v>2682</v>
      </c>
      <c r="G122" s="138" t="s">
        <v>420</v>
      </c>
      <c r="H122" s="139">
        <v>20</v>
      </c>
      <c r="I122" s="140"/>
      <c r="J122" s="141">
        <f t="shared" ref="J122:J134" si="0">ROUND(I122*H122,0)</f>
        <v>0</v>
      </c>
      <c r="K122" s="137" t="s">
        <v>2683</v>
      </c>
      <c r="L122" s="32"/>
      <c r="M122" s="142" t="s">
        <v>1</v>
      </c>
      <c r="N122" s="143" t="s">
        <v>42</v>
      </c>
      <c r="P122" s="144">
        <f t="shared" ref="P122:P134" si="1">O122*H122</f>
        <v>0</v>
      </c>
      <c r="Q122" s="144">
        <v>0</v>
      </c>
      <c r="R122" s="144">
        <f t="shared" ref="R122:R134" si="2">Q122*H122</f>
        <v>0</v>
      </c>
      <c r="S122" s="144">
        <v>0</v>
      </c>
      <c r="T122" s="145">
        <f t="shared" ref="T122:T134" si="3">S122*H122</f>
        <v>0</v>
      </c>
      <c r="AR122" s="146" t="s">
        <v>340</v>
      </c>
      <c r="AT122" s="146" t="s">
        <v>260</v>
      </c>
      <c r="AU122" s="146" t="s">
        <v>85</v>
      </c>
      <c r="AY122" s="17" t="s">
        <v>258</v>
      </c>
      <c r="BE122" s="147">
        <f t="shared" ref="BE122:BE134" si="4">IF(N122="základní",J122,0)</f>
        <v>0</v>
      </c>
      <c r="BF122" s="147">
        <f t="shared" ref="BF122:BF134" si="5">IF(N122="snížená",J122,0)</f>
        <v>0</v>
      </c>
      <c r="BG122" s="147">
        <f t="shared" ref="BG122:BG134" si="6">IF(N122="zákl. přenesená",J122,0)</f>
        <v>0</v>
      </c>
      <c r="BH122" s="147">
        <f t="shared" ref="BH122:BH134" si="7">IF(N122="sníž. přenesená",J122,0)</f>
        <v>0</v>
      </c>
      <c r="BI122" s="147">
        <f t="shared" ref="BI122:BI134" si="8">IF(N122="nulová",J122,0)</f>
        <v>0</v>
      </c>
      <c r="BJ122" s="17" t="s">
        <v>8</v>
      </c>
      <c r="BK122" s="147">
        <f t="shared" ref="BK122:BK134" si="9">ROUND(I122*H122,0)</f>
        <v>0</v>
      </c>
      <c r="BL122" s="17" t="s">
        <v>340</v>
      </c>
      <c r="BM122" s="146" t="s">
        <v>85</v>
      </c>
    </row>
    <row r="123" spans="2:65" s="1" customFormat="1" ht="24.2" customHeight="1">
      <c r="B123" s="134"/>
      <c r="C123" s="135" t="s">
        <v>85</v>
      </c>
      <c r="D123" s="135" t="s">
        <v>260</v>
      </c>
      <c r="E123" s="136" t="s">
        <v>2684</v>
      </c>
      <c r="F123" s="137" t="s">
        <v>2685</v>
      </c>
      <c r="G123" s="138" t="s">
        <v>420</v>
      </c>
      <c r="H123" s="139">
        <v>4</v>
      </c>
      <c r="I123" s="140"/>
      <c r="J123" s="141">
        <f t="shared" si="0"/>
        <v>0</v>
      </c>
      <c r="K123" s="137" t="s">
        <v>2683</v>
      </c>
      <c r="L123" s="32"/>
      <c r="M123" s="142" t="s">
        <v>1</v>
      </c>
      <c r="N123" s="143" t="s">
        <v>42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340</v>
      </c>
      <c r="AT123" s="146" t="s">
        <v>260</v>
      </c>
      <c r="AU123" s="146" t="s">
        <v>85</v>
      </c>
      <c r="AY123" s="17" t="s">
        <v>258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7" t="s">
        <v>8</v>
      </c>
      <c r="BK123" s="147">
        <f t="shared" si="9"/>
        <v>0</v>
      </c>
      <c r="BL123" s="17" t="s">
        <v>340</v>
      </c>
      <c r="BM123" s="146" t="s">
        <v>91</v>
      </c>
    </row>
    <row r="124" spans="2:65" s="1" customFormat="1" ht="24.2" customHeight="1">
      <c r="B124" s="134"/>
      <c r="C124" s="135" t="s">
        <v>88</v>
      </c>
      <c r="D124" s="135" t="s">
        <v>260</v>
      </c>
      <c r="E124" s="136" t="s">
        <v>2686</v>
      </c>
      <c r="F124" s="137" t="s">
        <v>2687</v>
      </c>
      <c r="G124" s="138" t="s">
        <v>2688</v>
      </c>
      <c r="H124" s="139">
        <v>1</v>
      </c>
      <c r="I124" s="140"/>
      <c r="J124" s="141">
        <f t="shared" si="0"/>
        <v>0</v>
      </c>
      <c r="K124" s="137" t="s">
        <v>2683</v>
      </c>
      <c r="L124" s="32"/>
      <c r="M124" s="142" t="s">
        <v>1</v>
      </c>
      <c r="N124" s="143" t="s">
        <v>42</v>
      </c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46" t="s">
        <v>340</v>
      </c>
      <c r="AT124" s="146" t="s">
        <v>260</v>
      </c>
      <c r="AU124" s="146" t="s">
        <v>85</v>
      </c>
      <c r="AY124" s="17" t="s">
        <v>258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7" t="s">
        <v>8</v>
      </c>
      <c r="BK124" s="147">
        <f t="shared" si="9"/>
        <v>0</v>
      </c>
      <c r="BL124" s="17" t="s">
        <v>340</v>
      </c>
      <c r="BM124" s="146" t="s">
        <v>97</v>
      </c>
    </row>
    <row r="125" spans="2:65" s="1" customFormat="1" ht="16.5" customHeight="1">
      <c r="B125" s="134"/>
      <c r="C125" s="135" t="s">
        <v>91</v>
      </c>
      <c r="D125" s="135" t="s">
        <v>260</v>
      </c>
      <c r="E125" s="136" t="s">
        <v>2689</v>
      </c>
      <c r="F125" s="137" t="s">
        <v>2690</v>
      </c>
      <c r="G125" s="138" t="s">
        <v>2688</v>
      </c>
      <c r="H125" s="139">
        <v>1</v>
      </c>
      <c r="I125" s="140"/>
      <c r="J125" s="141">
        <f t="shared" si="0"/>
        <v>0</v>
      </c>
      <c r="K125" s="137" t="s">
        <v>2683</v>
      </c>
      <c r="L125" s="32"/>
      <c r="M125" s="142" t="s">
        <v>1</v>
      </c>
      <c r="N125" s="143" t="s">
        <v>42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340</v>
      </c>
      <c r="AT125" s="146" t="s">
        <v>260</v>
      </c>
      <c r="AU125" s="146" t="s">
        <v>85</v>
      </c>
      <c r="AY125" s="17" t="s">
        <v>258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7" t="s">
        <v>8</v>
      </c>
      <c r="BK125" s="147">
        <f t="shared" si="9"/>
        <v>0</v>
      </c>
      <c r="BL125" s="17" t="s">
        <v>340</v>
      </c>
      <c r="BM125" s="146" t="s">
        <v>103</v>
      </c>
    </row>
    <row r="126" spans="2:65" s="1" customFormat="1" ht="24.2" customHeight="1">
      <c r="B126" s="134"/>
      <c r="C126" s="135" t="s">
        <v>94</v>
      </c>
      <c r="D126" s="135" t="s">
        <v>260</v>
      </c>
      <c r="E126" s="136" t="s">
        <v>2691</v>
      </c>
      <c r="F126" s="137" t="s">
        <v>2692</v>
      </c>
      <c r="G126" s="138" t="s">
        <v>420</v>
      </c>
      <c r="H126" s="139">
        <v>20</v>
      </c>
      <c r="I126" s="140"/>
      <c r="J126" s="141">
        <f t="shared" si="0"/>
        <v>0</v>
      </c>
      <c r="K126" s="137" t="s">
        <v>2683</v>
      </c>
      <c r="L126" s="32"/>
      <c r="M126" s="142" t="s">
        <v>1</v>
      </c>
      <c r="N126" s="143" t="s">
        <v>42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340</v>
      </c>
      <c r="AT126" s="146" t="s">
        <v>260</v>
      </c>
      <c r="AU126" s="146" t="s">
        <v>85</v>
      </c>
      <c r="AY126" s="17" t="s">
        <v>258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7" t="s">
        <v>8</v>
      </c>
      <c r="BK126" s="147">
        <f t="shared" si="9"/>
        <v>0</v>
      </c>
      <c r="BL126" s="17" t="s">
        <v>340</v>
      </c>
      <c r="BM126" s="146" t="s">
        <v>305</v>
      </c>
    </row>
    <row r="127" spans="2:65" s="1" customFormat="1" ht="33" customHeight="1">
      <c r="B127" s="134"/>
      <c r="C127" s="135" t="s">
        <v>97</v>
      </c>
      <c r="D127" s="135" t="s">
        <v>260</v>
      </c>
      <c r="E127" s="136" t="s">
        <v>2693</v>
      </c>
      <c r="F127" s="137" t="s">
        <v>2694</v>
      </c>
      <c r="G127" s="138" t="s">
        <v>2688</v>
      </c>
      <c r="H127" s="139">
        <v>1</v>
      </c>
      <c r="I127" s="140"/>
      <c r="J127" s="141">
        <f t="shared" si="0"/>
        <v>0</v>
      </c>
      <c r="K127" s="137" t="s">
        <v>2683</v>
      </c>
      <c r="L127" s="32"/>
      <c r="M127" s="142" t="s">
        <v>1</v>
      </c>
      <c r="N127" s="143" t="s">
        <v>42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340</v>
      </c>
      <c r="AT127" s="146" t="s">
        <v>260</v>
      </c>
      <c r="AU127" s="146" t="s">
        <v>85</v>
      </c>
      <c r="AY127" s="17" t="s">
        <v>258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7" t="s">
        <v>8</v>
      </c>
      <c r="BK127" s="147">
        <f t="shared" si="9"/>
        <v>0</v>
      </c>
      <c r="BL127" s="17" t="s">
        <v>340</v>
      </c>
      <c r="BM127" s="146" t="s">
        <v>318</v>
      </c>
    </row>
    <row r="128" spans="2:65" s="1" customFormat="1" ht="37.9" customHeight="1">
      <c r="B128" s="134"/>
      <c r="C128" s="135" t="s">
        <v>100</v>
      </c>
      <c r="D128" s="135" t="s">
        <v>260</v>
      </c>
      <c r="E128" s="136" t="s">
        <v>2695</v>
      </c>
      <c r="F128" s="137" t="s">
        <v>2696</v>
      </c>
      <c r="G128" s="138" t="s">
        <v>315</v>
      </c>
      <c r="H128" s="139">
        <v>1</v>
      </c>
      <c r="I128" s="140"/>
      <c r="J128" s="141">
        <f t="shared" si="0"/>
        <v>0</v>
      </c>
      <c r="K128" s="137" t="s">
        <v>2683</v>
      </c>
      <c r="L128" s="32"/>
      <c r="M128" s="142" t="s">
        <v>1</v>
      </c>
      <c r="N128" s="143" t="s">
        <v>42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340</v>
      </c>
      <c r="AT128" s="146" t="s">
        <v>260</v>
      </c>
      <c r="AU128" s="146" t="s">
        <v>85</v>
      </c>
      <c r="AY128" s="17" t="s">
        <v>258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7" t="s">
        <v>8</v>
      </c>
      <c r="BK128" s="147">
        <f t="shared" si="9"/>
        <v>0</v>
      </c>
      <c r="BL128" s="17" t="s">
        <v>340</v>
      </c>
      <c r="BM128" s="146" t="s">
        <v>328</v>
      </c>
    </row>
    <row r="129" spans="2:65" s="1" customFormat="1" ht="24.2" customHeight="1">
      <c r="B129" s="134"/>
      <c r="C129" s="135" t="s">
        <v>103</v>
      </c>
      <c r="D129" s="135" t="s">
        <v>260</v>
      </c>
      <c r="E129" s="136" t="s">
        <v>2697</v>
      </c>
      <c r="F129" s="137" t="s">
        <v>2698</v>
      </c>
      <c r="G129" s="138" t="s">
        <v>315</v>
      </c>
      <c r="H129" s="139">
        <v>1</v>
      </c>
      <c r="I129" s="140"/>
      <c r="J129" s="141">
        <f t="shared" si="0"/>
        <v>0</v>
      </c>
      <c r="K129" s="137" t="s">
        <v>2683</v>
      </c>
      <c r="L129" s="32"/>
      <c r="M129" s="142" t="s">
        <v>1</v>
      </c>
      <c r="N129" s="143" t="s">
        <v>42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340</v>
      </c>
      <c r="AT129" s="146" t="s">
        <v>260</v>
      </c>
      <c r="AU129" s="146" t="s">
        <v>85</v>
      </c>
      <c r="AY129" s="17" t="s">
        <v>258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7" t="s">
        <v>8</v>
      </c>
      <c r="BK129" s="147">
        <f t="shared" si="9"/>
        <v>0</v>
      </c>
      <c r="BL129" s="17" t="s">
        <v>340</v>
      </c>
      <c r="BM129" s="146" t="s">
        <v>340</v>
      </c>
    </row>
    <row r="130" spans="2:65" s="1" customFormat="1" ht="24.2" customHeight="1">
      <c r="B130" s="134"/>
      <c r="C130" s="135" t="s">
        <v>185</v>
      </c>
      <c r="D130" s="135" t="s">
        <v>260</v>
      </c>
      <c r="E130" s="136" t="s">
        <v>2699</v>
      </c>
      <c r="F130" s="137" t="s">
        <v>2700</v>
      </c>
      <c r="G130" s="138" t="s">
        <v>420</v>
      </c>
      <c r="H130" s="139">
        <v>20</v>
      </c>
      <c r="I130" s="140"/>
      <c r="J130" s="141">
        <f t="shared" si="0"/>
        <v>0</v>
      </c>
      <c r="K130" s="137" t="s">
        <v>2683</v>
      </c>
      <c r="L130" s="32"/>
      <c r="M130" s="142" t="s">
        <v>1</v>
      </c>
      <c r="N130" s="143" t="s">
        <v>42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340</v>
      </c>
      <c r="AT130" s="146" t="s">
        <v>260</v>
      </c>
      <c r="AU130" s="146" t="s">
        <v>85</v>
      </c>
      <c r="AY130" s="17" t="s">
        <v>258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7" t="s">
        <v>8</v>
      </c>
      <c r="BK130" s="147">
        <f t="shared" si="9"/>
        <v>0</v>
      </c>
      <c r="BL130" s="17" t="s">
        <v>340</v>
      </c>
      <c r="BM130" s="146" t="s">
        <v>351</v>
      </c>
    </row>
    <row r="131" spans="2:65" s="1" customFormat="1" ht="24.2" customHeight="1">
      <c r="B131" s="134"/>
      <c r="C131" s="135" t="s">
        <v>305</v>
      </c>
      <c r="D131" s="135" t="s">
        <v>260</v>
      </c>
      <c r="E131" s="136" t="s">
        <v>2701</v>
      </c>
      <c r="F131" s="137" t="s">
        <v>2702</v>
      </c>
      <c r="G131" s="138" t="s">
        <v>315</v>
      </c>
      <c r="H131" s="139">
        <v>1</v>
      </c>
      <c r="I131" s="140"/>
      <c r="J131" s="141">
        <f t="shared" si="0"/>
        <v>0</v>
      </c>
      <c r="K131" s="137" t="s">
        <v>2683</v>
      </c>
      <c r="L131" s="32"/>
      <c r="M131" s="142" t="s">
        <v>1</v>
      </c>
      <c r="N131" s="143" t="s">
        <v>42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340</v>
      </c>
      <c r="AT131" s="146" t="s">
        <v>260</v>
      </c>
      <c r="AU131" s="146" t="s">
        <v>85</v>
      </c>
      <c r="AY131" s="17" t="s">
        <v>258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7" t="s">
        <v>8</v>
      </c>
      <c r="BK131" s="147">
        <f t="shared" si="9"/>
        <v>0</v>
      </c>
      <c r="BL131" s="17" t="s">
        <v>340</v>
      </c>
      <c r="BM131" s="146" t="s">
        <v>376</v>
      </c>
    </row>
    <row r="132" spans="2:65" s="1" customFormat="1" ht="33" customHeight="1">
      <c r="B132" s="134"/>
      <c r="C132" s="135" t="s">
        <v>312</v>
      </c>
      <c r="D132" s="135" t="s">
        <v>260</v>
      </c>
      <c r="E132" s="136" t="s">
        <v>2703</v>
      </c>
      <c r="F132" s="137" t="s">
        <v>2704</v>
      </c>
      <c r="G132" s="138" t="s">
        <v>315</v>
      </c>
      <c r="H132" s="139">
        <v>1</v>
      </c>
      <c r="I132" s="140"/>
      <c r="J132" s="141">
        <f t="shared" si="0"/>
        <v>0</v>
      </c>
      <c r="K132" s="137" t="s">
        <v>2683</v>
      </c>
      <c r="L132" s="32"/>
      <c r="M132" s="142" t="s">
        <v>1</v>
      </c>
      <c r="N132" s="143" t="s">
        <v>42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340</v>
      </c>
      <c r="AT132" s="146" t="s">
        <v>260</v>
      </c>
      <c r="AU132" s="146" t="s">
        <v>85</v>
      </c>
      <c r="AY132" s="17" t="s">
        <v>258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7" t="s">
        <v>8</v>
      </c>
      <c r="BK132" s="147">
        <f t="shared" si="9"/>
        <v>0</v>
      </c>
      <c r="BL132" s="17" t="s">
        <v>340</v>
      </c>
      <c r="BM132" s="146" t="s">
        <v>387</v>
      </c>
    </row>
    <row r="133" spans="2:65" s="1" customFormat="1" ht="33" customHeight="1">
      <c r="B133" s="134"/>
      <c r="C133" s="135" t="s">
        <v>318</v>
      </c>
      <c r="D133" s="135" t="s">
        <v>260</v>
      </c>
      <c r="E133" s="136" t="s">
        <v>2705</v>
      </c>
      <c r="F133" s="137" t="s">
        <v>2706</v>
      </c>
      <c r="G133" s="138" t="s">
        <v>315</v>
      </c>
      <c r="H133" s="139">
        <v>2</v>
      </c>
      <c r="I133" s="140"/>
      <c r="J133" s="141">
        <f t="shared" si="0"/>
        <v>0</v>
      </c>
      <c r="K133" s="137" t="s">
        <v>2683</v>
      </c>
      <c r="L133" s="32"/>
      <c r="M133" s="142" t="s">
        <v>1</v>
      </c>
      <c r="N133" s="143" t="s">
        <v>42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340</v>
      </c>
      <c r="AT133" s="146" t="s">
        <v>260</v>
      </c>
      <c r="AU133" s="146" t="s">
        <v>85</v>
      </c>
      <c r="AY133" s="17" t="s">
        <v>258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7" t="s">
        <v>8</v>
      </c>
      <c r="BK133" s="147">
        <f t="shared" si="9"/>
        <v>0</v>
      </c>
      <c r="BL133" s="17" t="s">
        <v>340</v>
      </c>
      <c r="BM133" s="146" t="s">
        <v>397</v>
      </c>
    </row>
    <row r="134" spans="2:65" s="1" customFormat="1" ht="44.25" customHeight="1">
      <c r="B134" s="134"/>
      <c r="C134" s="135" t="s">
        <v>323</v>
      </c>
      <c r="D134" s="135" t="s">
        <v>260</v>
      </c>
      <c r="E134" s="136" t="s">
        <v>2707</v>
      </c>
      <c r="F134" s="137" t="s">
        <v>2708</v>
      </c>
      <c r="G134" s="138" t="s">
        <v>308</v>
      </c>
      <c r="H134" s="139">
        <v>4.9000000000000002E-2</v>
      </c>
      <c r="I134" s="140"/>
      <c r="J134" s="141">
        <f t="shared" si="0"/>
        <v>0</v>
      </c>
      <c r="K134" s="137" t="s">
        <v>2683</v>
      </c>
      <c r="L134" s="32"/>
      <c r="M134" s="142" t="s">
        <v>1</v>
      </c>
      <c r="N134" s="143" t="s">
        <v>42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340</v>
      </c>
      <c r="AT134" s="146" t="s">
        <v>260</v>
      </c>
      <c r="AU134" s="146" t="s">
        <v>85</v>
      </c>
      <c r="AY134" s="17" t="s">
        <v>258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7" t="s">
        <v>8</v>
      </c>
      <c r="BK134" s="147">
        <f t="shared" si="9"/>
        <v>0</v>
      </c>
      <c r="BL134" s="17" t="s">
        <v>340</v>
      </c>
      <c r="BM134" s="146" t="s">
        <v>412</v>
      </c>
    </row>
    <row r="135" spans="2:65" s="11" customFormat="1" ht="25.9" customHeight="1">
      <c r="B135" s="122"/>
      <c r="D135" s="123" t="s">
        <v>76</v>
      </c>
      <c r="E135" s="124" t="s">
        <v>1997</v>
      </c>
      <c r="F135" s="124" t="s">
        <v>1998</v>
      </c>
      <c r="I135" s="125"/>
      <c r="J135" s="126">
        <f>BK135</f>
        <v>0</v>
      </c>
      <c r="L135" s="122"/>
      <c r="M135" s="127"/>
      <c r="P135" s="128">
        <f>SUM(P136:P137)</f>
        <v>0</v>
      </c>
      <c r="R135" s="128">
        <f>SUM(R136:R137)</f>
        <v>0</v>
      </c>
      <c r="T135" s="129">
        <f>SUM(T136:T137)</f>
        <v>0</v>
      </c>
      <c r="AR135" s="123" t="s">
        <v>91</v>
      </c>
      <c r="AT135" s="130" t="s">
        <v>76</v>
      </c>
      <c r="AU135" s="130" t="s">
        <v>77</v>
      </c>
      <c r="AY135" s="123" t="s">
        <v>258</v>
      </c>
      <c r="BK135" s="131">
        <f>SUM(BK136:BK137)</f>
        <v>0</v>
      </c>
    </row>
    <row r="136" spans="2:65" s="1" customFormat="1" ht="24.2" customHeight="1">
      <c r="B136" s="134"/>
      <c r="C136" s="135" t="s">
        <v>328</v>
      </c>
      <c r="D136" s="135" t="s">
        <v>260</v>
      </c>
      <c r="E136" s="136" t="s">
        <v>2709</v>
      </c>
      <c r="F136" s="137" t="s">
        <v>2710</v>
      </c>
      <c r="G136" s="138" t="s">
        <v>2002</v>
      </c>
      <c r="H136" s="139">
        <v>10</v>
      </c>
      <c r="I136" s="140"/>
      <c r="J136" s="141">
        <f>ROUND(I136*H136,0)</f>
        <v>0</v>
      </c>
      <c r="K136" s="137" t="s">
        <v>2683</v>
      </c>
      <c r="L136" s="32"/>
      <c r="M136" s="142" t="s">
        <v>1</v>
      </c>
      <c r="N136" s="143" t="s">
        <v>42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2711</v>
      </c>
      <c r="AT136" s="146" t="s">
        <v>260</v>
      </c>
      <c r="AU136" s="146" t="s">
        <v>8</v>
      </c>
      <c r="AY136" s="17" t="s">
        <v>258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7" t="s">
        <v>8</v>
      </c>
      <c r="BK136" s="147">
        <f>ROUND(I136*H136,0)</f>
        <v>0</v>
      </c>
      <c r="BL136" s="17" t="s">
        <v>2711</v>
      </c>
      <c r="BM136" s="146" t="s">
        <v>424</v>
      </c>
    </row>
    <row r="137" spans="2:65" s="1" customFormat="1" ht="24.2" customHeight="1">
      <c r="B137" s="134"/>
      <c r="C137" s="135" t="s">
        <v>9</v>
      </c>
      <c r="D137" s="135" t="s">
        <v>260</v>
      </c>
      <c r="E137" s="136" t="s">
        <v>2712</v>
      </c>
      <c r="F137" s="137" t="s">
        <v>2713</v>
      </c>
      <c r="G137" s="138" t="s">
        <v>2002</v>
      </c>
      <c r="H137" s="139">
        <v>10</v>
      </c>
      <c r="I137" s="140"/>
      <c r="J137" s="141">
        <f>ROUND(I137*H137,0)</f>
        <v>0</v>
      </c>
      <c r="K137" s="137" t="s">
        <v>2683</v>
      </c>
      <c r="L137" s="32"/>
      <c r="M137" s="180" t="s">
        <v>1</v>
      </c>
      <c r="N137" s="181" t="s">
        <v>42</v>
      </c>
      <c r="O137" s="182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AR137" s="146" t="s">
        <v>2711</v>
      </c>
      <c r="AT137" s="146" t="s">
        <v>260</v>
      </c>
      <c r="AU137" s="146" t="s">
        <v>8</v>
      </c>
      <c r="AY137" s="17" t="s">
        <v>258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7" t="s">
        <v>8</v>
      </c>
      <c r="BK137" s="147">
        <f>ROUND(I137*H137,0)</f>
        <v>0</v>
      </c>
      <c r="BL137" s="17" t="s">
        <v>2711</v>
      </c>
      <c r="BM137" s="146" t="s">
        <v>440</v>
      </c>
    </row>
    <row r="138" spans="2:65" s="1" customFormat="1" ht="6.95" customHeight="1"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32"/>
    </row>
  </sheetData>
  <autoFilter ref="C118:K137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7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112</v>
      </c>
      <c r="L4" s="20"/>
      <c r="M4" s="88" t="s">
        <v>11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44" t="str">
        <f>'Rekapitulace stavby'!K6</f>
        <v>Rekonstrukce č.p.210 ve Vrchlabí</v>
      </c>
      <c r="F7" s="245"/>
      <c r="G7" s="245"/>
      <c r="H7" s="245"/>
      <c r="L7" s="20"/>
    </row>
    <row r="8" spans="2:46" s="1" customFormat="1" ht="12" customHeight="1">
      <c r="B8" s="32"/>
      <c r="D8" s="27" t="s">
        <v>125</v>
      </c>
      <c r="L8" s="32"/>
    </row>
    <row r="9" spans="2:46" s="1" customFormat="1" ht="16.5" customHeight="1">
      <c r="B9" s="32"/>
      <c r="E9" s="223" t="s">
        <v>2714</v>
      </c>
      <c r="F9" s="243"/>
      <c r="G9" s="243"/>
      <c r="H9" s="24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19</v>
      </c>
      <c r="F11" s="25" t="s">
        <v>1</v>
      </c>
      <c r="I11" s="27" t="s">
        <v>20</v>
      </c>
      <c r="J11" s="25" t="s">
        <v>1</v>
      </c>
      <c r="L11" s="32"/>
    </row>
    <row r="12" spans="2:46" s="1" customFormat="1" ht="12" customHeight="1">
      <c r="B12" s="32"/>
      <c r="D12" s="27" t="s">
        <v>21</v>
      </c>
      <c r="F12" s="25" t="s">
        <v>2677</v>
      </c>
      <c r="I12" s="27" t="s">
        <v>23</v>
      </c>
      <c r="J12" s="52" t="str">
        <f>'Rekapitulace stavby'!AN8</f>
        <v>22. 5. 2023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Město Vrchlabí, Zámek č.p.1, Vrchlabí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6" t="str">
        <f>'Rekapitulace stavby'!E14</f>
        <v>Vyplň údaj</v>
      </c>
      <c r="F18" s="238"/>
      <c r="G18" s="238"/>
      <c r="H18" s="23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ing. Jan Chaloupský, U hřiště 639, Trutnov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ing. V. Švehla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242" t="s">
        <v>1</v>
      </c>
      <c r="F27" s="242"/>
      <c r="G27" s="242"/>
      <c r="H27" s="24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37</v>
      </c>
      <c r="J30" s="65">
        <f>ROUND(J123, 0)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92" t="s">
        <v>41</v>
      </c>
      <c r="E33" s="27" t="s">
        <v>42</v>
      </c>
      <c r="F33" s="93">
        <f>ROUND((SUM(BE123:BE176)),  0)</f>
        <v>0</v>
      </c>
      <c r="I33" s="94">
        <v>0.21</v>
      </c>
      <c r="J33" s="93">
        <f>ROUND(((SUM(BE123:BE176))*I33),  0)</f>
        <v>0</v>
      </c>
      <c r="L33" s="32"/>
    </row>
    <row r="34" spans="2:12" s="1" customFormat="1" ht="14.45" customHeight="1">
      <c r="B34" s="32"/>
      <c r="E34" s="27" t="s">
        <v>43</v>
      </c>
      <c r="F34" s="93">
        <f>ROUND((SUM(BF123:BF176)),  0)</f>
        <v>0</v>
      </c>
      <c r="I34" s="94">
        <v>0.15</v>
      </c>
      <c r="J34" s="93">
        <f>ROUND(((SUM(BF123:BF176))*I34),  0)</f>
        <v>0</v>
      </c>
      <c r="L34" s="32"/>
    </row>
    <row r="35" spans="2:12" s="1" customFormat="1" ht="14.45" hidden="1" customHeight="1">
      <c r="B35" s="32"/>
      <c r="E35" s="27" t="s">
        <v>44</v>
      </c>
      <c r="F35" s="93">
        <f>ROUND((SUM(BG123:BG176)),  0)</f>
        <v>0</v>
      </c>
      <c r="I35" s="94">
        <v>0.21</v>
      </c>
      <c r="J35" s="93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3">
        <f>ROUND((SUM(BH123:BH176)),  0)</f>
        <v>0</v>
      </c>
      <c r="I36" s="94">
        <v>0.15</v>
      </c>
      <c r="J36" s="93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3">
        <f>ROUND((SUM(BI123:BI176)),  0)</f>
        <v>0</v>
      </c>
      <c r="I37" s="94">
        <v>0</v>
      </c>
      <c r="J37" s="9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5"/>
      <c r="D39" s="96" t="s">
        <v>47</v>
      </c>
      <c r="E39" s="56"/>
      <c r="F39" s="56"/>
      <c r="G39" s="97" t="s">
        <v>48</v>
      </c>
      <c r="H39" s="98" t="s">
        <v>49</v>
      </c>
      <c r="I39" s="56"/>
      <c r="J39" s="99">
        <f>SUM(J30:J37)</f>
        <v>0</v>
      </c>
      <c r="K39" s="100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1" t="s">
        <v>53</v>
      </c>
      <c r="G61" s="43" t="s">
        <v>52</v>
      </c>
      <c r="H61" s="34"/>
      <c r="I61" s="34"/>
      <c r="J61" s="102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1" t="s">
        <v>53</v>
      </c>
      <c r="G76" s="43" t="s">
        <v>52</v>
      </c>
      <c r="H76" s="34"/>
      <c r="I76" s="34"/>
      <c r="J76" s="102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17</v>
      </c>
      <c r="L84" s="32"/>
    </row>
    <row r="85" spans="2:47" s="1" customFormat="1" ht="16.5" customHeight="1">
      <c r="B85" s="32"/>
      <c r="E85" s="244" t="str">
        <f>E7</f>
        <v>Rekonstrukce č.p.210 ve Vrchlabí</v>
      </c>
      <c r="F85" s="245"/>
      <c r="G85" s="245"/>
      <c r="H85" s="245"/>
      <c r="L85" s="32"/>
    </row>
    <row r="86" spans="2:47" s="1" customFormat="1" ht="12" customHeight="1">
      <c r="B86" s="32"/>
      <c r="C86" s="27" t="s">
        <v>125</v>
      </c>
      <c r="L86" s="32"/>
    </row>
    <row r="87" spans="2:47" s="1" customFormat="1" ht="16.5" customHeight="1">
      <c r="B87" s="32"/>
      <c r="E87" s="223" t="str">
        <f>E9</f>
        <v>4 - Vytápění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21</v>
      </c>
      <c r="F89" s="25" t="str">
        <f>F12</f>
        <v xml:space="preserve"> </v>
      </c>
      <c r="I89" s="27" t="s">
        <v>23</v>
      </c>
      <c r="J89" s="52" t="str">
        <f>IF(J12="","",J12)</f>
        <v>22. 5. 2023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25</v>
      </c>
      <c r="F91" s="25" t="str">
        <f>E15</f>
        <v>Město Vrchlabí, Zámek č.p.1, Vrchlabí</v>
      </c>
      <c r="I91" s="27" t="s">
        <v>31</v>
      </c>
      <c r="J91" s="30" t="str">
        <f>E21</f>
        <v>ing. Jan Chaloupský, U hřiště 639, Trutnov</v>
      </c>
      <c r="L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34</v>
      </c>
      <c r="J92" s="30" t="str">
        <f>E24</f>
        <v>ing. V. Švehla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3" t="s">
        <v>214</v>
      </c>
      <c r="D94" s="95"/>
      <c r="E94" s="95"/>
      <c r="F94" s="95"/>
      <c r="G94" s="95"/>
      <c r="H94" s="95"/>
      <c r="I94" s="95"/>
      <c r="J94" s="104" t="s">
        <v>215</v>
      </c>
      <c r="K94" s="9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5" t="s">
        <v>216</v>
      </c>
      <c r="J96" s="65">
        <f>J123</f>
        <v>0</v>
      </c>
      <c r="L96" s="32"/>
      <c r="AU96" s="17" t="s">
        <v>217</v>
      </c>
    </row>
    <row r="97" spans="2:12" s="8" customFormat="1" ht="24.95" customHeight="1">
      <c r="B97" s="106"/>
      <c r="D97" s="107" t="s">
        <v>227</v>
      </c>
      <c r="E97" s="108"/>
      <c r="F97" s="108"/>
      <c r="G97" s="108"/>
      <c r="H97" s="108"/>
      <c r="I97" s="108"/>
      <c r="J97" s="109">
        <f>J124</f>
        <v>0</v>
      </c>
      <c r="L97" s="106"/>
    </row>
    <row r="98" spans="2:12" s="9" customFormat="1" ht="19.899999999999999" customHeight="1">
      <c r="B98" s="110"/>
      <c r="D98" s="111" t="s">
        <v>2715</v>
      </c>
      <c r="E98" s="112"/>
      <c r="F98" s="112"/>
      <c r="G98" s="112"/>
      <c r="H98" s="112"/>
      <c r="I98" s="112"/>
      <c r="J98" s="113">
        <f>J125</f>
        <v>0</v>
      </c>
      <c r="L98" s="110"/>
    </row>
    <row r="99" spans="2:12" s="9" customFormat="1" ht="19.899999999999999" customHeight="1">
      <c r="B99" s="110"/>
      <c r="D99" s="111" t="s">
        <v>2716</v>
      </c>
      <c r="E99" s="112"/>
      <c r="F99" s="112"/>
      <c r="G99" s="112"/>
      <c r="H99" s="112"/>
      <c r="I99" s="112"/>
      <c r="J99" s="113">
        <f>J132</f>
        <v>0</v>
      </c>
      <c r="L99" s="110"/>
    </row>
    <row r="100" spans="2:12" s="9" customFormat="1" ht="19.899999999999999" customHeight="1">
      <c r="B100" s="110"/>
      <c r="D100" s="111" t="s">
        <v>2717</v>
      </c>
      <c r="E100" s="112"/>
      <c r="F100" s="112"/>
      <c r="G100" s="112"/>
      <c r="H100" s="112"/>
      <c r="I100" s="112"/>
      <c r="J100" s="113">
        <f>J136</f>
        <v>0</v>
      </c>
      <c r="L100" s="110"/>
    </row>
    <row r="101" spans="2:12" s="9" customFormat="1" ht="19.899999999999999" customHeight="1">
      <c r="B101" s="110"/>
      <c r="D101" s="111" t="s">
        <v>2718</v>
      </c>
      <c r="E101" s="112"/>
      <c r="F101" s="112"/>
      <c r="G101" s="112"/>
      <c r="H101" s="112"/>
      <c r="I101" s="112"/>
      <c r="J101" s="113">
        <f>J146</f>
        <v>0</v>
      </c>
      <c r="L101" s="110"/>
    </row>
    <row r="102" spans="2:12" s="9" customFormat="1" ht="19.899999999999999" customHeight="1">
      <c r="B102" s="110"/>
      <c r="D102" s="111" t="s">
        <v>2719</v>
      </c>
      <c r="E102" s="112"/>
      <c r="F102" s="112"/>
      <c r="G102" s="112"/>
      <c r="H102" s="112"/>
      <c r="I102" s="112"/>
      <c r="J102" s="113">
        <f>J156</f>
        <v>0</v>
      </c>
      <c r="L102" s="110"/>
    </row>
    <row r="103" spans="2:12" s="8" customFormat="1" ht="24.95" customHeight="1">
      <c r="B103" s="106"/>
      <c r="D103" s="107" t="s">
        <v>242</v>
      </c>
      <c r="E103" s="108"/>
      <c r="F103" s="108"/>
      <c r="G103" s="108"/>
      <c r="H103" s="108"/>
      <c r="I103" s="108"/>
      <c r="J103" s="109">
        <f>J175</f>
        <v>0</v>
      </c>
      <c r="L103" s="106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243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17</v>
      </c>
      <c r="L112" s="32"/>
    </row>
    <row r="113" spans="2:65" s="1" customFormat="1" ht="16.5" customHeight="1">
      <c r="B113" s="32"/>
      <c r="E113" s="244" t="str">
        <f>E7</f>
        <v>Rekonstrukce č.p.210 ve Vrchlabí</v>
      </c>
      <c r="F113" s="245"/>
      <c r="G113" s="245"/>
      <c r="H113" s="245"/>
      <c r="L113" s="32"/>
    </row>
    <row r="114" spans="2:65" s="1" customFormat="1" ht="12" customHeight="1">
      <c r="B114" s="32"/>
      <c r="C114" s="27" t="s">
        <v>125</v>
      </c>
      <c r="L114" s="32"/>
    </row>
    <row r="115" spans="2:65" s="1" customFormat="1" ht="16.5" customHeight="1">
      <c r="B115" s="32"/>
      <c r="E115" s="223" t="str">
        <f>E9</f>
        <v>4 - Vytápění</v>
      </c>
      <c r="F115" s="243"/>
      <c r="G115" s="243"/>
      <c r="H115" s="243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21</v>
      </c>
      <c r="F117" s="25" t="str">
        <f>F12</f>
        <v xml:space="preserve"> </v>
      </c>
      <c r="I117" s="27" t="s">
        <v>23</v>
      </c>
      <c r="J117" s="52" t="str">
        <f>IF(J12="","",J12)</f>
        <v>22. 5. 2023</v>
      </c>
      <c r="L117" s="32"/>
    </row>
    <row r="118" spans="2:65" s="1" customFormat="1" ht="6.95" customHeight="1">
      <c r="B118" s="32"/>
      <c r="L118" s="32"/>
    </row>
    <row r="119" spans="2:65" s="1" customFormat="1" ht="25.7" customHeight="1">
      <c r="B119" s="32"/>
      <c r="C119" s="27" t="s">
        <v>25</v>
      </c>
      <c r="F119" s="25" t="str">
        <f>E15</f>
        <v>Město Vrchlabí, Zámek č.p.1, Vrchlabí</v>
      </c>
      <c r="I119" s="27" t="s">
        <v>31</v>
      </c>
      <c r="J119" s="30" t="str">
        <f>E21</f>
        <v>ing. Jan Chaloupský, U hřiště 639, Trutnov</v>
      </c>
      <c r="L119" s="32"/>
    </row>
    <row r="120" spans="2:65" s="1" customFormat="1" ht="15.2" customHeight="1">
      <c r="B120" s="32"/>
      <c r="C120" s="27" t="s">
        <v>29</v>
      </c>
      <c r="F120" s="25" t="str">
        <f>IF(E18="","",E18)</f>
        <v>Vyplň údaj</v>
      </c>
      <c r="I120" s="27" t="s">
        <v>34</v>
      </c>
      <c r="J120" s="30" t="str">
        <f>E24</f>
        <v>ing. V. Švehla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4"/>
      <c r="C122" s="115" t="s">
        <v>244</v>
      </c>
      <c r="D122" s="116" t="s">
        <v>62</v>
      </c>
      <c r="E122" s="116" t="s">
        <v>58</v>
      </c>
      <c r="F122" s="116" t="s">
        <v>59</v>
      </c>
      <c r="G122" s="116" t="s">
        <v>245</v>
      </c>
      <c r="H122" s="116" t="s">
        <v>246</v>
      </c>
      <c r="I122" s="116" t="s">
        <v>247</v>
      </c>
      <c r="J122" s="116" t="s">
        <v>215</v>
      </c>
      <c r="K122" s="117" t="s">
        <v>248</v>
      </c>
      <c r="L122" s="114"/>
      <c r="M122" s="58" t="s">
        <v>1</v>
      </c>
      <c r="N122" s="59" t="s">
        <v>41</v>
      </c>
      <c r="O122" s="59" t="s">
        <v>249</v>
      </c>
      <c r="P122" s="59" t="s">
        <v>250</v>
      </c>
      <c r="Q122" s="59" t="s">
        <v>251</v>
      </c>
      <c r="R122" s="59" t="s">
        <v>252</v>
      </c>
      <c r="S122" s="59" t="s">
        <v>253</v>
      </c>
      <c r="T122" s="60" t="s">
        <v>254</v>
      </c>
    </row>
    <row r="123" spans="2:65" s="1" customFormat="1" ht="22.9" customHeight="1">
      <c r="B123" s="32"/>
      <c r="C123" s="63" t="s">
        <v>255</v>
      </c>
      <c r="J123" s="118">
        <f>BK123</f>
        <v>0</v>
      </c>
      <c r="L123" s="32"/>
      <c r="M123" s="61"/>
      <c r="N123" s="53"/>
      <c r="O123" s="53"/>
      <c r="P123" s="119">
        <f>P124+P175</f>
        <v>0</v>
      </c>
      <c r="Q123" s="53"/>
      <c r="R123" s="119">
        <f>R124+R175</f>
        <v>0</v>
      </c>
      <c r="S123" s="53"/>
      <c r="T123" s="120">
        <f>T124+T175</f>
        <v>0</v>
      </c>
      <c r="AT123" s="17" t="s">
        <v>76</v>
      </c>
      <c r="AU123" s="17" t="s">
        <v>217</v>
      </c>
      <c r="BK123" s="121">
        <f>BK124+BK175</f>
        <v>0</v>
      </c>
    </row>
    <row r="124" spans="2:65" s="11" customFormat="1" ht="25.9" customHeight="1">
      <c r="B124" s="122"/>
      <c r="D124" s="123" t="s">
        <v>76</v>
      </c>
      <c r="E124" s="124" t="s">
        <v>978</v>
      </c>
      <c r="F124" s="124" t="s">
        <v>979</v>
      </c>
      <c r="I124" s="125"/>
      <c r="J124" s="126">
        <f>BK124</f>
        <v>0</v>
      </c>
      <c r="L124" s="122"/>
      <c r="M124" s="127"/>
      <c r="P124" s="128">
        <f>P125+P132+P136+P146+P156</f>
        <v>0</v>
      </c>
      <c r="R124" s="128">
        <f>R125+R132+R136+R146+R156</f>
        <v>0</v>
      </c>
      <c r="T124" s="129">
        <f>T125+T132+T136+T146+T156</f>
        <v>0</v>
      </c>
      <c r="AR124" s="123" t="s">
        <v>85</v>
      </c>
      <c r="AT124" s="130" t="s">
        <v>76</v>
      </c>
      <c r="AU124" s="130" t="s">
        <v>77</v>
      </c>
      <c r="AY124" s="123" t="s">
        <v>258</v>
      </c>
      <c r="BK124" s="131">
        <f>BK125+BK132+BK136+BK146+BK156</f>
        <v>0</v>
      </c>
    </row>
    <row r="125" spans="2:65" s="11" customFormat="1" ht="22.9" customHeight="1">
      <c r="B125" s="122"/>
      <c r="D125" s="123" t="s">
        <v>76</v>
      </c>
      <c r="E125" s="132" t="s">
        <v>2720</v>
      </c>
      <c r="F125" s="132" t="s">
        <v>2721</v>
      </c>
      <c r="I125" s="125"/>
      <c r="J125" s="133">
        <f>BK125</f>
        <v>0</v>
      </c>
      <c r="L125" s="122"/>
      <c r="M125" s="127"/>
      <c r="P125" s="128">
        <f>SUM(P126:P131)</f>
        <v>0</v>
      </c>
      <c r="R125" s="128">
        <f>SUM(R126:R131)</f>
        <v>0</v>
      </c>
      <c r="T125" s="129">
        <f>SUM(T126:T131)</f>
        <v>0</v>
      </c>
      <c r="AR125" s="123" t="s">
        <v>85</v>
      </c>
      <c r="AT125" s="130" t="s">
        <v>76</v>
      </c>
      <c r="AU125" s="130" t="s">
        <v>8</v>
      </c>
      <c r="AY125" s="123" t="s">
        <v>258</v>
      </c>
      <c r="BK125" s="131">
        <f>SUM(BK126:BK131)</f>
        <v>0</v>
      </c>
    </row>
    <row r="126" spans="2:65" s="1" customFormat="1" ht="24.2" customHeight="1">
      <c r="B126" s="134"/>
      <c r="C126" s="135" t="s">
        <v>8</v>
      </c>
      <c r="D126" s="135" t="s">
        <v>260</v>
      </c>
      <c r="E126" s="136" t="s">
        <v>2722</v>
      </c>
      <c r="F126" s="137" t="s">
        <v>2723</v>
      </c>
      <c r="G126" s="138" t="s">
        <v>2688</v>
      </c>
      <c r="H126" s="139">
        <v>1</v>
      </c>
      <c r="I126" s="140"/>
      <c r="J126" s="141">
        <f t="shared" ref="J126:J131" si="0">ROUND(I126*H126,0)</f>
        <v>0</v>
      </c>
      <c r="K126" s="137" t="s">
        <v>2683</v>
      </c>
      <c r="L126" s="32"/>
      <c r="M126" s="142" t="s">
        <v>1</v>
      </c>
      <c r="N126" s="143" t="s">
        <v>42</v>
      </c>
      <c r="P126" s="144">
        <f t="shared" ref="P126:P131" si="1">O126*H126</f>
        <v>0</v>
      </c>
      <c r="Q126" s="144">
        <v>0</v>
      </c>
      <c r="R126" s="144">
        <f t="shared" ref="R126:R131" si="2">Q126*H126</f>
        <v>0</v>
      </c>
      <c r="S126" s="144">
        <v>0</v>
      </c>
      <c r="T126" s="145">
        <f t="shared" ref="T126:T131" si="3">S126*H126</f>
        <v>0</v>
      </c>
      <c r="AR126" s="146" t="s">
        <v>340</v>
      </c>
      <c r="AT126" s="146" t="s">
        <v>260</v>
      </c>
      <c r="AU126" s="146" t="s">
        <v>85</v>
      </c>
      <c r="AY126" s="17" t="s">
        <v>258</v>
      </c>
      <c r="BE126" s="147">
        <f t="shared" ref="BE126:BE131" si="4">IF(N126="základní",J126,0)</f>
        <v>0</v>
      </c>
      <c r="BF126" s="147">
        <f t="shared" ref="BF126:BF131" si="5">IF(N126="snížená",J126,0)</f>
        <v>0</v>
      </c>
      <c r="BG126" s="147">
        <f t="shared" ref="BG126:BG131" si="6">IF(N126="zákl. přenesená",J126,0)</f>
        <v>0</v>
      </c>
      <c r="BH126" s="147">
        <f t="shared" ref="BH126:BH131" si="7">IF(N126="sníž. přenesená",J126,0)</f>
        <v>0</v>
      </c>
      <c r="BI126" s="147">
        <f t="shared" ref="BI126:BI131" si="8">IF(N126="nulová",J126,0)</f>
        <v>0</v>
      </c>
      <c r="BJ126" s="17" t="s">
        <v>8</v>
      </c>
      <c r="BK126" s="147">
        <f t="shared" ref="BK126:BK131" si="9">ROUND(I126*H126,0)</f>
        <v>0</v>
      </c>
      <c r="BL126" s="17" t="s">
        <v>340</v>
      </c>
      <c r="BM126" s="146" t="s">
        <v>85</v>
      </c>
    </row>
    <row r="127" spans="2:65" s="1" customFormat="1" ht="37.9" customHeight="1">
      <c r="B127" s="134"/>
      <c r="C127" s="135" t="s">
        <v>85</v>
      </c>
      <c r="D127" s="135" t="s">
        <v>260</v>
      </c>
      <c r="E127" s="136" t="s">
        <v>2724</v>
      </c>
      <c r="F127" s="137" t="s">
        <v>2725</v>
      </c>
      <c r="G127" s="138" t="s">
        <v>2688</v>
      </c>
      <c r="H127" s="139">
        <v>1</v>
      </c>
      <c r="I127" s="140"/>
      <c r="J127" s="141">
        <f t="shared" si="0"/>
        <v>0</v>
      </c>
      <c r="K127" s="137" t="s">
        <v>2683</v>
      </c>
      <c r="L127" s="32"/>
      <c r="M127" s="142" t="s">
        <v>1</v>
      </c>
      <c r="N127" s="143" t="s">
        <v>42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340</v>
      </c>
      <c r="AT127" s="146" t="s">
        <v>260</v>
      </c>
      <c r="AU127" s="146" t="s">
        <v>85</v>
      </c>
      <c r="AY127" s="17" t="s">
        <v>258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7" t="s">
        <v>8</v>
      </c>
      <c r="BK127" s="147">
        <f t="shared" si="9"/>
        <v>0</v>
      </c>
      <c r="BL127" s="17" t="s">
        <v>340</v>
      </c>
      <c r="BM127" s="146" t="s">
        <v>91</v>
      </c>
    </row>
    <row r="128" spans="2:65" s="1" customFormat="1" ht="37.9" customHeight="1">
      <c r="B128" s="134"/>
      <c r="C128" s="135" t="s">
        <v>88</v>
      </c>
      <c r="D128" s="135" t="s">
        <v>260</v>
      </c>
      <c r="E128" s="136" t="s">
        <v>2726</v>
      </c>
      <c r="F128" s="137" t="s">
        <v>2727</v>
      </c>
      <c r="G128" s="138" t="s">
        <v>420</v>
      </c>
      <c r="H128" s="139">
        <v>10</v>
      </c>
      <c r="I128" s="140"/>
      <c r="J128" s="141">
        <f t="shared" si="0"/>
        <v>0</v>
      </c>
      <c r="K128" s="137" t="s">
        <v>2683</v>
      </c>
      <c r="L128" s="32"/>
      <c r="M128" s="142" t="s">
        <v>1</v>
      </c>
      <c r="N128" s="143" t="s">
        <v>42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340</v>
      </c>
      <c r="AT128" s="146" t="s">
        <v>260</v>
      </c>
      <c r="AU128" s="146" t="s">
        <v>85</v>
      </c>
      <c r="AY128" s="17" t="s">
        <v>258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7" t="s">
        <v>8</v>
      </c>
      <c r="BK128" s="147">
        <f t="shared" si="9"/>
        <v>0</v>
      </c>
      <c r="BL128" s="17" t="s">
        <v>340</v>
      </c>
      <c r="BM128" s="146" t="s">
        <v>97</v>
      </c>
    </row>
    <row r="129" spans="2:65" s="1" customFormat="1" ht="21.75" customHeight="1">
      <c r="B129" s="134"/>
      <c r="C129" s="135" t="s">
        <v>91</v>
      </c>
      <c r="D129" s="135" t="s">
        <v>260</v>
      </c>
      <c r="E129" s="136" t="s">
        <v>2728</v>
      </c>
      <c r="F129" s="137" t="s">
        <v>2729</v>
      </c>
      <c r="G129" s="138" t="s">
        <v>2688</v>
      </c>
      <c r="H129" s="139">
        <v>1</v>
      </c>
      <c r="I129" s="140"/>
      <c r="J129" s="141">
        <f t="shared" si="0"/>
        <v>0</v>
      </c>
      <c r="K129" s="137" t="s">
        <v>1</v>
      </c>
      <c r="L129" s="32"/>
      <c r="M129" s="142" t="s">
        <v>1</v>
      </c>
      <c r="N129" s="143" t="s">
        <v>42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340</v>
      </c>
      <c r="AT129" s="146" t="s">
        <v>260</v>
      </c>
      <c r="AU129" s="146" t="s">
        <v>85</v>
      </c>
      <c r="AY129" s="17" t="s">
        <v>258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7" t="s">
        <v>8</v>
      </c>
      <c r="BK129" s="147">
        <f t="shared" si="9"/>
        <v>0</v>
      </c>
      <c r="BL129" s="17" t="s">
        <v>340</v>
      </c>
      <c r="BM129" s="146" t="s">
        <v>103</v>
      </c>
    </row>
    <row r="130" spans="2:65" s="1" customFormat="1" ht="24.2" customHeight="1">
      <c r="B130" s="134"/>
      <c r="C130" s="135" t="s">
        <v>94</v>
      </c>
      <c r="D130" s="135" t="s">
        <v>260</v>
      </c>
      <c r="E130" s="136" t="s">
        <v>2730</v>
      </c>
      <c r="F130" s="137" t="s">
        <v>2731</v>
      </c>
      <c r="G130" s="138" t="s">
        <v>2688</v>
      </c>
      <c r="H130" s="139">
        <v>1</v>
      </c>
      <c r="I130" s="140"/>
      <c r="J130" s="141">
        <f t="shared" si="0"/>
        <v>0</v>
      </c>
      <c r="K130" s="137" t="s">
        <v>1</v>
      </c>
      <c r="L130" s="32"/>
      <c r="M130" s="142" t="s">
        <v>1</v>
      </c>
      <c r="N130" s="143" t="s">
        <v>42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340</v>
      </c>
      <c r="AT130" s="146" t="s">
        <v>260</v>
      </c>
      <c r="AU130" s="146" t="s">
        <v>85</v>
      </c>
      <c r="AY130" s="17" t="s">
        <v>258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7" t="s">
        <v>8</v>
      </c>
      <c r="BK130" s="147">
        <f t="shared" si="9"/>
        <v>0</v>
      </c>
      <c r="BL130" s="17" t="s">
        <v>340</v>
      </c>
      <c r="BM130" s="146" t="s">
        <v>305</v>
      </c>
    </row>
    <row r="131" spans="2:65" s="1" customFormat="1" ht="37.9" customHeight="1">
      <c r="B131" s="134"/>
      <c r="C131" s="135" t="s">
        <v>97</v>
      </c>
      <c r="D131" s="135" t="s">
        <v>260</v>
      </c>
      <c r="E131" s="136" t="s">
        <v>2732</v>
      </c>
      <c r="F131" s="137" t="s">
        <v>2733</v>
      </c>
      <c r="G131" s="138" t="s">
        <v>308</v>
      </c>
      <c r="H131" s="139">
        <v>3.7999999999999999E-2</v>
      </c>
      <c r="I131" s="140"/>
      <c r="J131" s="141">
        <f t="shared" si="0"/>
        <v>0</v>
      </c>
      <c r="K131" s="137" t="s">
        <v>2683</v>
      </c>
      <c r="L131" s="32"/>
      <c r="M131" s="142" t="s">
        <v>1</v>
      </c>
      <c r="N131" s="143" t="s">
        <v>42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340</v>
      </c>
      <c r="AT131" s="146" t="s">
        <v>260</v>
      </c>
      <c r="AU131" s="146" t="s">
        <v>85</v>
      </c>
      <c r="AY131" s="17" t="s">
        <v>258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7" t="s">
        <v>8</v>
      </c>
      <c r="BK131" s="147">
        <f t="shared" si="9"/>
        <v>0</v>
      </c>
      <c r="BL131" s="17" t="s">
        <v>340</v>
      </c>
      <c r="BM131" s="146" t="s">
        <v>318</v>
      </c>
    </row>
    <row r="132" spans="2:65" s="11" customFormat="1" ht="22.9" customHeight="1">
      <c r="B132" s="122"/>
      <c r="D132" s="123" t="s">
        <v>76</v>
      </c>
      <c r="E132" s="132" t="s">
        <v>2734</v>
      </c>
      <c r="F132" s="132" t="s">
        <v>2735</v>
      </c>
      <c r="I132" s="125"/>
      <c r="J132" s="133">
        <f>BK132</f>
        <v>0</v>
      </c>
      <c r="L132" s="122"/>
      <c r="M132" s="127"/>
      <c r="P132" s="128">
        <f>SUM(P133:P135)</f>
        <v>0</v>
      </c>
      <c r="R132" s="128">
        <f>SUM(R133:R135)</f>
        <v>0</v>
      </c>
      <c r="T132" s="129">
        <f>SUM(T133:T135)</f>
        <v>0</v>
      </c>
      <c r="AR132" s="123" t="s">
        <v>85</v>
      </c>
      <c r="AT132" s="130" t="s">
        <v>76</v>
      </c>
      <c r="AU132" s="130" t="s">
        <v>8</v>
      </c>
      <c r="AY132" s="123" t="s">
        <v>258</v>
      </c>
      <c r="BK132" s="131">
        <f>SUM(BK133:BK135)</f>
        <v>0</v>
      </c>
    </row>
    <row r="133" spans="2:65" s="1" customFormat="1" ht="37.9" customHeight="1">
      <c r="B133" s="134"/>
      <c r="C133" s="135" t="s">
        <v>100</v>
      </c>
      <c r="D133" s="135" t="s">
        <v>260</v>
      </c>
      <c r="E133" s="136" t="s">
        <v>2736</v>
      </c>
      <c r="F133" s="137" t="s">
        <v>2737</v>
      </c>
      <c r="G133" s="138" t="s">
        <v>315</v>
      </c>
      <c r="H133" s="139">
        <v>1</v>
      </c>
      <c r="I133" s="140"/>
      <c r="J133" s="141">
        <f>ROUND(I133*H133,0)</f>
        <v>0</v>
      </c>
      <c r="K133" s="137" t="s">
        <v>2683</v>
      </c>
      <c r="L133" s="32"/>
      <c r="M133" s="142" t="s">
        <v>1</v>
      </c>
      <c r="N133" s="143" t="s">
        <v>42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340</v>
      </c>
      <c r="AT133" s="146" t="s">
        <v>260</v>
      </c>
      <c r="AU133" s="146" t="s">
        <v>85</v>
      </c>
      <c r="AY133" s="17" t="s">
        <v>258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7" t="s">
        <v>8</v>
      </c>
      <c r="BK133" s="147">
        <f>ROUND(I133*H133,0)</f>
        <v>0</v>
      </c>
      <c r="BL133" s="17" t="s">
        <v>340</v>
      </c>
      <c r="BM133" s="146" t="s">
        <v>328</v>
      </c>
    </row>
    <row r="134" spans="2:65" s="1" customFormat="1" ht="55.5" customHeight="1">
      <c r="B134" s="134"/>
      <c r="C134" s="135" t="s">
        <v>103</v>
      </c>
      <c r="D134" s="135" t="s">
        <v>260</v>
      </c>
      <c r="E134" s="136" t="s">
        <v>2738</v>
      </c>
      <c r="F134" s="137" t="s">
        <v>2739</v>
      </c>
      <c r="G134" s="138" t="s">
        <v>2688</v>
      </c>
      <c r="H134" s="139">
        <v>1</v>
      </c>
      <c r="I134" s="140"/>
      <c r="J134" s="141">
        <f>ROUND(I134*H134,0)</f>
        <v>0</v>
      </c>
      <c r="K134" s="137" t="s">
        <v>2683</v>
      </c>
      <c r="L134" s="32"/>
      <c r="M134" s="142" t="s">
        <v>1</v>
      </c>
      <c r="N134" s="143" t="s">
        <v>42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340</v>
      </c>
      <c r="AT134" s="146" t="s">
        <v>260</v>
      </c>
      <c r="AU134" s="146" t="s">
        <v>85</v>
      </c>
      <c r="AY134" s="17" t="s">
        <v>258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7" t="s">
        <v>8</v>
      </c>
      <c r="BK134" s="147">
        <f>ROUND(I134*H134,0)</f>
        <v>0</v>
      </c>
      <c r="BL134" s="17" t="s">
        <v>340</v>
      </c>
      <c r="BM134" s="146" t="s">
        <v>340</v>
      </c>
    </row>
    <row r="135" spans="2:65" s="1" customFormat="1" ht="37.9" customHeight="1">
      <c r="B135" s="134"/>
      <c r="C135" s="135" t="s">
        <v>185</v>
      </c>
      <c r="D135" s="135" t="s">
        <v>260</v>
      </c>
      <c r="E135" s="136" t="s">
        <v>2740</v>
      </c>
      <c r="F135" s="137" t="s">
        <v>2741</v>
      </c>
      <c r="G135" s="138" t="s">
        <v>308</v>
      </c>
      <c r="H135" s="139">
        <v>1.4E-2</v>
      </c>
      <c r="I135" s="140"/>
      <c r="J135" s="141">
        <f>ROUND(I135*H135,0)</f>
        <v>0</v>
      </c>
      <c r="K135" s="137" t="s">
        <v>2683</v>
      </c>
      <c r="L135" s="32"/>
      <c r="M135" s="142" t="s">
        <v>1</v>
      </c>
      <c r="N135" s="143" t="s">
        <v>42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340</v>
      </c>
      <c r="AT135" s="146" t="s">
        <v>260</v>
      </c>
      <c r="AU135" s="146" t="s">
        <v>85</v>
      </c>
      <c r="AY135" s="17" t="s">
        <v>258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7" t="s">
        <v>8</v>
      </c>
      <c r="BK135" s="147">
        <f>ROUND(I135*H135,0)</f>
        <v>0</v>
      </c>
      <c r="BL135" s="17" t="s">
        <v>340</v>
      </c>
      <c r="BM135" s="146" t="s">
        <v>351</v>
      </c>
    </row>
    <row r="136" spans="2:65" s="11" customFormat="1" ht="22.9" customHeight="1">
      <c r="B136" s="122"/>
      <c r="D136" s="123" t="s">
        <v>76</v>
      </c>
      <c r="E136" s="132" t="s">
        <v>2742</v>
      </c>
      <c r="F136" s="132" t="s">
        <v>2743</v>
      </c>
      <c r="I136" s="125"/>
      <c r="J136" s="133">
        <f>BK136</f>
        <v>0</v>
      </c>
      <c r="L136" s="122"/>
      <c r="M136" s="127"/>
      <c r="P136" s="128">
        <f>SUM(P137:P145)</f>
        <v>0</v>
      </c>
      <c r="R136" s="128">
        <f>SUM(R137:R145)</f>
        <v>0</v>
      </c>
      <c r="T136" s="129">
        <f>SUM(T137:T145)</f>
        <v>0</v>
      </c>
      <c r="AR136" s="123" t="s">
        <v>85</v>
      </c>
      <c r="AT136" s="130" t="s">
        <v>76</v>
      </c>
      <c r="AU136" s="130" t="s">
        <v>8</v>
      </c>
      <c r="AY136" s="123" t="s">
        <v>258</v>
      </c>
      <c r="BK136" s="131">
        <f>SUM(BK137:BK145)</f>
        <v>0</v>
      </c>
    </row>
    <row r="137" spans="2:65" s="1" customFormat="1" ht="24.2" customHeight="1">
      <c r="B137" s="134"/>
      <c r="C137" s="135" t="s">
        <v>305</v>
      </c>
      <c r="D137" s="135" t="s">
        <v>260</v>
      </c>
      <c r="E137" s="136" t="s">
        <v>2744</v>
      </c>
      <c r="F137" s="137" t="s">
        <v>2745</v>
      </c>
      <c r="G137" s="138" t="s">
        <v>420</v>
      </c>
      <c r="H137" s="139">
        <v>40</v>
      </c>
      <c r="I137" s="140"/>
      <c r="J137" s="141">
        <f t="shared" ref="J137:J145" si="10">ROUND(I137*H137,0)</f>
        <v>0</v>
      </c>
      <c r="K137" s="137" t="s">
        <v>2683</v>
      </c>
      <c r="L137" s="32"/>
      <c r="M137" s="142" t="s">
        <v>1</v>
      </c>
      <c r="N137" s="143" t="s">
        <v>42</v>
      </c>
      <c r="P137" s="144">
        <f t="shared" ref="P137:P145" si="11">O137*H137</f>
        <v>0</v>
      </c>
      <c r="Q137" s="144">
        <v>0</v>
      </c>
      <c r="R137" s="144">
        <f t="shared" ref="R137:R145" si="12">Q137*H137</f>
        <v>0</v>
      </c>
      <c r="S137" s="144">
        <v>0</v>
      </c>
      <c r="T137" s="145">
        <f t="shared" ref="T137:T145" si="13">S137*H137</f>
        <v>0</v>
      </c>
      <c r="AR137" s="146" t="s">
        <v>340</v>
      </c>
      <c r="AT137" s="146" t="s">
        <v>260</v>
      </c>
      <c r="AU137" s="146" t="s">
        <v>85</v>
      </c>
      <c r="AY137" s="17" t="s">
        <v>258</v>
      </c>
      <c r="BE137" s="147">
        <f t="shared" ref="BE137:BE145" si="14">IF(N137="základní",J137,0)</f>
        <v>0</v>
      </c>
      <c r="BF137" s="147">
        <f t="shared" ref="BF137:BF145" si="15">IF(N137="snížená",J137,0)</f>
        <v>0</v>
      </c>
      <c r="BG137" s="147">
        <f t="shared" ref="BG137:BG145" si="16">IF(N137="zákl. přenesená",J137,0)</f>
        <v>0</v>
      </c>
      <c r="BH137" s="147">
        <f t="shared" ref="BH137:BH145" si="17">IF(N137="sníž. přenesená",J137,0)</f>
        <v>0</v>
      </c>
      <c r="BI137" s="147">
        <f t="shared" ref="BI137:BI145" si="18">IF(N137="nulová",J137,0)</f>
        <v>0</v>
      </c>
      <c r="BJ137" s="17" t="s">
        <v>8</v>
      </c>
      <c r="BK137" s="147">
        <f t="shared" ref="BK137:BK145" si="19">ROUND(I137*H137,0)</f>
        <v>0</v>
      </c>
      <c r="BL137" s="17" t="s">
        <v>340</v>
      </c>
      <c r="BM137" s="146" t="s">
        <v>376</v>
      </c>
    </row>
    <row r="138" spans="2:65" s="1" customFormat="1" ht="24.2" customHeight="1">
      <c r="B138" s="134"/>
      <c r="C138" s="135" t="s">
        <v>312</v>
      </c>
      <c r="D138" s="135" t="s">
        <v>260</v>
      </c>
      <c r="E138" s="136" t="s">
        <v>2746</v>
      </c>
      <c r="F138" s="137" t="s">
        <v>2747</v>
      </c>
      <c r="G138" s="138" t="s">
        <v>420</v>
      </c>
      <c r="H138" s="139">
        <v>80</v>
      </c>
      <c r="I138" s="140"/>
      <c r="J138" s="141">
        <f t="shared" si="10"/>
        <v>0</v>
      </c>
      <c r="K138" s="137" t="s">
        <v>2683</v>
      </c>
      <c r="L138" s="32"/>
      <c r="M138" s="142" t="s">
        <v>1</v>
      </c>
      <c r="N138" s="143" t="s">
        <v>42</v>
      </c>
      <c r="P138" s="144">
        <f t="shared" si="11"/>
        <v>0</v>
      </c>
      <c r="Q138" s="144">
        <v>0</v>
      </c>
      <c r="R138" s="144">
        <f t="shared" si="12"/>
        <v>0</v>
      </c>
      <c r="S138" s="144">
        <v>0</v>
      </c>
      <c r="T138" s="145">
        <f t="shared" si="13"/>
        <v>0</v>
      </c>
      <c r="AR138" s="146" t="s">
        <v>340</v>
      </c>
      <c r="AT138" s="146" t="s">
        <v>260</v>
      </c>
      <c r="AU138" s="146" t="s">
        <v>85</v>
      </c>
      <c r="AY138" s="17" t="s">
        <v>258</v>
      </c>
      <c r="BE138" s="147">
        <f t="shared" si="14"/>
        <v>0</v>
      </c>
      <c r="BF138" s="147">
        <f t="shared" si="15"/>
        <v>0</v>
      </c>
      <c r="BG138" s="147">
        <f t="shared" si="16"/>
        <v>0</v>
      </c>
      <c r="BH138" s="147">
        <f t="shared" si="17"/>
        <v>0</v>
      </c>
      <c r="BI138" s="147">
        <f t="shared" si="18"/>
        <v>0</v>
      </c>
      <c r="BJ138" s="17" t="s">
        <v>8</v>
      </c>
      <c r="BK138" s="147">
        <f t="shared" si="19"/>
        <v>0</v>
      </c>
      <c r="BL138" s="17" t="s">
        <v>340</v>
      </c>
      <c r="BM138" s="146" t="s">
        <v>387</v>
      </c>
    </row>
    <row r="139" spans="2:65" s="1" customFormat="1" ht="24.2" customHeight="1">
      <c r="B139" s="134"/>
      <c r="C139" s="135" t="s">
        <v>318</v>
      </c>
      <c r="D139" s="135" t="s">
        <v>260</v>
      </c>
      <c r="E139" s="136" t="s">
        <v>2748</v>
      </c>
      <c r="F139" s="137" t="s">
        <v>2749</v>
      </c>
      <c r="G139" s="138" t="s">
        <v>420</v>
      </c>
      <c r="H139" s="139">
        <v>50</v>
      </c>
      <c r="I139" s="140"/>
      <c r="J139" s="141">
        <f t="shared" si="10"/>
        <v>0</v>
      </c>
      <c r="K139" s="137" t="s">
        <v>2683</v>
      </c>
      <c r="L139" s="32"/>
      <c r="M139" s="142" t="s">
        <v>1</v>
      </c>
      <c r="N139" s="143" t="s">
        <v>42</v>
      </c>
      <c r="P139" s="144">
        <f t="shared" si="11"/>
        <v>0</v>
      </c>
      <c r="Q139" s="144">
        <v>0</v>
      </c>
      <c r="R139" s="144">
        <f t="shared" si="12"/>
        <v>0</v>
      </c>
      <c r="S139" s="144">
        <v>0</v>
      </c>
      <c r="T139" s="145">
        <f t="shared" si="13"/>
        <v>0</v>
      </c>
      <c r="AR139" s="146" t="s">
        <v>340</v>
      </c>
      <c r="AT139" s="146" t="s">
        <v>260</v>
      </c>
      <c r="AU139" s="146" t="s">
        <v>85</v>
      </c>
      <c r="AY139" s="17" t="s">
        <v>258</v>
      </c>
      <c r="BE139" s="147">
        <f t="shared" si="14"/>
        <v>0</v>
      </c>
      <c r="BF139" s="147">
        <f t="shared" si="15"/>
        <v>0</v>
      </c>
      <c r="BG139" s="147">
        <f t="shared" si="16"/>
        <v>0</v>
      </c>
      <c r="BH139" s="147">
        <f t="shared" si="17"/>
        <v>0</v>
      </c>
      <c r="BI139" s="147">
        <f t="shared" si="18"/>
        <v>0</v>
      </c>
      <c r="BJ139" s="17" t="s">
        <v>8</v>
      </c>
      <c r="BK139" s="147">
        <f t="shared" si="19"/>
        <v>0</v>
      </c>
      <c r="BL139" s="17" t="s">
        <v>340</v>
      </c>
      <c r="BM139" s="146" t="s">
        <v>397</v>
      </c>
    </row>
    <row r="140" spans="2:65" s="1" customFormat="1" ht="24.2" customHeight="1">
      <c r="B140" s="134"/>
      <c r="C140" s="135" t="s">
        <v>323</v>
      </c>
      <c r="D140" s="135" t="s">
        <v>260</v>
      </c>
      <c r="E140" s="136" t="s">
        <v>2750</v>
      </c>
      <c r="F140" s="137" t="s">
        <v>2751</v>
      </c>
      <c r="G140" s="138" t="s">
        <v>420</v>
      </c>
      <c r="H140" s="139">
        <v>10</v>
      </c>
      <c r="I140" s="140"/>
      <c r="J140" s="141">
        <f t="shared" si="10"/>
        <v>0</v>
      </c>
      <c r="K140" s="137" t="s">
        <v>2683</v>
      </c>
      <c r="L140" s="32"/>
      <c r="M140" s="142" t="s">
        <v>1</v>
      </c>
      <c r="N140" s="143" t="s">
        <v>42</v>
      </c>
      <c r="P140" s="144">
        <f t="shared" si="11"/>
        <v>0</v>
      </c>
      <c r="Q140" s="144">
        <v>0</v>
      </c>
      <c r="R140" s="144">
        <f t="shared" si="12"/>
        <v>0</v>
      </c>
      <c r="S140" s="144">
        <v>0</v>
      </c>
      <c r="T140" s="145">
        <f t="shared" si="13"/>
        <v>0</v>
      </c>
      <c r="AR140" s="146" t="s">
        <v>340</v>
      </c>
      <c r="AT140" s="146" t="s">
        <v>260</v>
      </c>
      <c r="AU140" s="146" t="s">
        <v>85</v>
      </c>
      <c r="AY140" s="17" t="s">
        <v>258</v>
      </c>
      <c r="BE140" s="147">
        <f t="shared" si="14"/>
        <v>0</v>
      </c>
      <c r="BF140" s="147">
        <f t="shared" si="15"/>
        <v>0</v>
      </c>
      <c r="BG140" s="147">
        <f t="shared" si="16"/>
        <v>0</v>
      </c>
      <c r="BH140" s="147">
        <f t="shared" si="17"/>
        <v>0</v>
      </c>
      <c r="BI140" s="147">
        <f t="shared" si="18"/>
        <v>0</v>
      </c>
      <c r="BJ140" s="17" t="s">
        <v>8</v>
      </c>
      <c r="BK140" s="147">
        <f t="shared" si="19"/>
        <v>0</v>
      </c>
      <c r="BL140" s="17" t="s">
        <v>340</v>
      </c>
      <c r="BM140" s="146" t="s">
        <v>412</v>
      </c>
    </row>
    <row r="141" spans="2:65" s="1" customFormat="1" ht="24.2" customHeight="1">
      <c r="B141" s="134"/>
      <c r="C141" s="135" t="s">
        <v>328</v>
      </c>
      <c r="D141" s="135" t="s">
        <v>260</v>
      </c>
      <c r="E141" s="136" t="s">
        <v>2752</v>
      </c>
      <c r="F141" s="137" t="s">
        <v>2753</v>
      </c>
      <c r="G141" s="138" t="s">
        <v>315</v>
      </c>
      <c r="H141" s="139">
        <v>40</v>
      </c>
      <c r="I141" s="140"/>
      <c r="J141" s="141">
        <f t="shared" si="10"/>
        <v>0</v>
      </c>
      <c r="K141" s="137" t="s">
        <v>2683</v>
      </c>
      <c r="L141" s="32"/>
      <c r="M141" s="142" t="s">
        <v>1</v>
      </c>
      <c r="N141" s="143" t="s">
        <v>42</v>
      </c>
      <c r="P141" s="144">
        <f t="shared" si="11"/>
        <v>0</v>
      </c>
      <c r="Q141" s="144">
        <v>0</v>
      </c>
      <c r="R141" s="144">
        <f t="shared" si="12"/>
        <v>0</v>
      </c>
      <c r="S141" s="144">
        <v>0</v>
      </c>
      <c r="T141" s="145">
        <f t="shared" si="13"/>
        <v>0</v>
      </c>
      <c r="AR141" s="146" t="s">
        <v>340</v>
      </c>
      <c r="AT141" s="146" t="s">
        <v>260</v>
      </c>
      <c r="AU141" s="146" t="s">
        <v>85</v>
      </c>
      <c r="AY141" s="17" t="s">
        <v>258</v>
      </c>
      <c r="BE141" s="147">
        <f t="shared" si="14"/>
        <v>0</v>
      </c>
      <c r="BF141" s="147">
        <f t="shared" si="15"/>
        <v>0</v>
      </c>
      <c r="BG141" s="147">
        <f t="shared" si="16"/>
        <v>0</v>
      </c>
      <c r="BH141" s="147">
        <f t="shared" si="17"/>
        <v>0</v>
      </c>
      <c r="BI141" s="147">
        <f t="shared" si="18"/>
        <v>0</v>
      </c>
      <c r="BJ141" s="17" t="s">
        <v>8</v>
      </c>
      <c r="BK141" s="147">
        <f t="shared" si="19"/>
        <v>0</v>
      </c>
      <c r="BL141" s="17" t="s">
        <v>340</v>
      </c>
      <c r="BM141" s="146" t="s">
        <v>424</v>
      </c>
    </row>
    <row r="142" spans="2:65" s="1" customFormat="1" ht="24.2" customHeight="1">
      <c r="B142" s="134"/>
      <c r="C142" s="135" t="s">
        <v>9</v>
      </c>
      <c r="D142" s="135" t="s">
        <v>260</v>
      </c>
      <c r="E142" s="136" t="s">
        <v>2754</v>
      </c>
      <c r="F142" s="137" t="s">
        <v>2755</v>
      </c>
      <c r="G142" s="138" t="s">
        <v>315</v>
      </c>
      <c r="H142" s="139">
        <v>2</v>
      </c>
      <c r="I142" s="140"/>
      <c r="J142" s="141">
        <f t="shared" si="10"/>
        <v>0</v>
      </c>
      <c r="K142" s="137" t="s">
        <v>2683</v>
      </c>
      <c r="L142" s="32"/>
      <c r="M142" s="142" t="s">
        <v>1</v>
      </c>
      <c r="N142" s="143" t="s">
        <v>42</v>
      </c>
      <c r="P142" s="144">
        <f t="shared" si="11"/>
        <v>0</v>
      </c>
      <c r="Q142" s="144">
        <v>0</v>
      </c>
      <c r="R142" s="144">
        <f t="shared" si="12"/>
        <v>0</v>
      </c>
      <c r="S142" s="144">
        <v>0</v>
      </c>
      <c r="T142" s="145">
        <f t="shared" si="13"/>
        <v>0</v>
      </c>
      <c r="AR142" s="146" t="s">
        <v>340</v>
      </c>
      <c r="AT142" s="146" t="s">
        <v>260</v>
      </c>
      <c r="AU142" s="146" t="s">
        <v>85</v>
      </c>
      <c r="AY142" s="17" t="s">
        <v>258</v>
      </c>
      <c r="BE142" s="147">
        <f t="shared" si="14"/>
        <v>0</v>
      </c>
      <c r="BF142" s="147">
        <f t="shared" si="15"/>
        <v>0</v>
      </c>
      <c r="BG142" s="147">
        <f t="shared" si="16"/>
        <v>0</v>
      </c>
      <c r="BH142" s="147">
        <f t="shared" si="17"/>
        <v>0</v>
      </c>
      <c r="BI142" s="147">
        <f t="shared" si="18"/>
        <v>0</v>
      </c>
      <c r="BJ142" s="17" t="s">
        <v>8</v>
      </c>
      <c r="BK142" s="147">
        <f t="shared" si="19"/>
        <v>0</v>
      </c>
      <c r="BL142" s="17" t="s">
        <v>340</v>
      </c>
      <c r="BM142" s="146" t="s">
        <v>440</v>
      </c>
    </row>
    <row r="143" spans="2:65" s="1" customFormat="1" ht="24.2" customHeight="1">
      <c r="B143" s="134"/>
      <c r="C143" s="135" t="s">
        <v>340</v>
      </c>
      <c r="D143" s="135" t="s">
        <v>260</v>
      </c>
      <c r="E143" s="136" t="s">
        <v>2756</v>
      </c>
      <c r="F143" s="137" t="s">
        <v>2757</v>
      </c>
      <c r="G143" s="138" t="s">
        <v>420</v>
      </c>
      <c r="H143" s="139">
        <v>180</v>
      </c>
      <c r="I143" s="140"/>
      <c r="J143" s="141">
        <f t="shared" si="10"/>
        <v>0</v>
      </c>
      <c r="K143" s="137" t="s">
        <v>2683</v>
      </c>
      <c r="L143" s="32"/>
      <c r="M143" s="142" t="s">
        <v>1</v>
      </c>
      <c r="N143" s="143" t="s">
        <v>42</v>
      </c>
      <c r="P143" s="144">
        <f t="shared" si="11"/>
        <v>0</v>
      </c>
      <c r="Q143" s="144">
        <v>0</v>
      </c>
      <c r="R143" s="144">
        <f t="shared" si="12"/>
        <v>0</v>
      </c>
      <c r="S143" s="144">
        <v>0</v>
      </c>
      <c r="T143" s="145">
        <f t="shared" si="13"/>
        <v>0</v>
      </c>
      <c r="AR143" s="146" t="s">
        <v>340</v>
      </c>
      <c r="AT143" s="146" t="s">
        <v>260</v>
      </c>
      <c r="AU143" s="146" t="s">
        <v>85</v>
      </c>
      <c r="AY143" s="17" t="s">
        <v>258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7" t="s">
        <v>8</v>
      </c>
      <c r="BK143" s="147">
        <f t="shared" si="19"/>
        <v>0</v>
      </c>
      <c r="BL143" s="17" t="s">
        <v>340</v>
      </c>
      <c r="BM143" s="146" t="s">
        <v>448</v>
      </c>
    </row>
    <row r="144" spans="2:65" s="1" customFormat="1" ht="55.5" customHeight="1">
      <c r="B144" s="134"/>
      <c r="C144" s="135" t="s">
        <v>346</v>
      </c>
      <c r="D144" s="135" t="s">
        <v>260</v>
      </c>
      <c r="E144" s="136" t="s">
        <v>2758</v>
      </c>
      <c r="F144" s="137" t="s">
        <v>2759</v>
      </c>
      <c r="G144" s="138" t="s">
        <v>420</v>
      </c>
      <c r="H144" s="139">
        <v>180</v>
      </c>
      <c r="I144" s="140"/>
      <c r="J144" s="141">
        <f t="shared" si="10"/>
        <v>0</v>
      </c>
      <c r="K144" s="137" t="s">
        <v>2683</v>
      </c>
      <c r="L144" s="32"/>
      <c r="M144" s="142" t="s">
        <v>1</v>
      </c>
      <c r="N144" s="143" t="s">
        <v>42</v>
      </c>
      <c r="P144" s="144">
        <f t="shared" si="11"/>
        <v>0</v>
      </c>
      <c r="Q144" s="144">
        <v>0</v>
      </c>
      <c r="R144" s="144">
        <f t="shared" si="12"/>
        <v>0</v>
      </c>
      <c r="S144" s="144">
        <v>0</v>
      </c>
      <c r="T144" s="145">
        <f t="shared" si="13"/>
        <v>0</v>
      </c>
      <c r="AR144" s="146" t="s">
        <v>340</v>
      </c>
      <c r="AT144" s="146" t="s">
        <v>260</v>
      </c>
      <c r="AU144" s="146" t="s">
        <v>85</v>
      </c>
      <c r="AY144" s="17" t="s">
        <v>258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7" t="s">
        <v>8</v>
      </c>
      <c r="BK144" s="147">
        <f t="shared" si="19"/>
        <v>0</v>
      </c>
      <c r="BL144" s="17" t="s">
        <v>340</v>
      </c>
      <c r="BM144" s="146" t="s">
        <v>456</v>
      </c>
    </row>
    <row r="145" spans="2:65" s="1" customFormat="1" ht="44.25" customHeight="1">
      <c r="B145" s="134"/>
      <c r="C145" s="135" t="s">
        <v>351</v>
      </c>
      <c r="D145" s="135" t="s">
        <v>260</v>
      </c>
      <c r="E145" s="136" t="s">
        <v>2760</v>
      </c>
      <c r="F145" s="137" t="s">
        <v>2761</v>
      </c>
      <c r="G145" s="138" t="s">
        <v>308</v>
      </c>
      <c r="H145" s="139">
        <v>0.161</v>
      </c>
      <c r="I145" s="140"/>
      <c r="J145" s="141">
        <f t="shared" si="10"/>
        <v>0</v>
      </c>
      <c r="K145" s="137" t="s">
        <v>2683</v>
      </c>
      <c r="L145" s="32"/>
      <c r="M145" s="142" t="s">
        <v>1</v>
      </c>
      <c r="N145" s="143" t="s">
        <v>42</v>
      </c>
      <c r="P145" s="144">
        <f t="shared" si="11"/>
        <v>0</v>
      </c>
      <c r="Q145" s="144">
        <v>0</v>
      </c>
      <c r="R145" s="144">
        <f t="shared" si="12"/>
        <v>0</v>
      </c>
      <c r="S145" s="144">
        <v>0</v>
      </c>
      <c r="T145" s="145">
        <f t="shared" si="13"/>
        <v>0</v>
      </c>
      <c r="AR145" s="146" t="s">
        <v>340</v>
      </c>
      <c r="AT145" s="146" t="s">
        <v>260</v>
      </c>
      <c r="AU145" s="146" t="s">
        <v>85</v>
      </c>
      <c r="AY145" s="17" t="s">
        <v>258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7" t="s">
        <v>8</v>
      </c>
      <c r="BK145" s="147">
        <f t="shared" si="19"/>
        <v>0</v>
      </c>
      <c r="BL145" s="17" t="s">
        <v>340</v>
      </c>
      <c r="BM145" s="146" t="s">
        <v>468</v>
      </c>
    </row>
    <row r="146" spans="2:65" s="11" customFormat="1" ht="22.9" customHeight="1">
      <c r="B146" s="122"/>
      <c r="D146" s="123" t="s">
        <v>76</v>
      </c>
      <c r="E146" s="132" t="s">
        <v>2762</v>
      </c>
      <c r="F146" s="132" t="s">
        <v>2763</v>
      </c>
      <c r="I146" s="125"/>
      <c r="J146" s="133">
        <f>BK146</f>
        <v>0</v>
      </c>
      <c r="L146" s="122"/>
      <c r="M146" s="127"/>
      <c r="P146" s="128">
        <f>SUM(P147:P155)</f>
        <v>0</v>
      </c>
      <c r="R146" s="128">
        <f>SUM(R147:R155)</f>
        <v>0</v>
      </c>
      <c r="T146" s="129">
        <f>SUM(T147:T155)</f>
        <v>0</v>
      </c>
      <c r="AR146" s="123" t="s">
        <v>85</v>
      </c>
      <c r="AT146" s="130" t="s">
        <v>76</v>
      </c>
      <c r="AU146" s="130" t="s">
        <v>8</v>
      </c>
      <c r="AY146" s="123" t="s">
        <v>258</v>
      </c>
      <c r="BK146" s="131">
        <f>SUM(BK147:BK155)</f>
        <v>0</v>
      </c>
    </row>
    <row r="147" spans="2:65" s="1" customFormat="1" ht="24.2" customHeight="1">
      <c r="B147" s="134"/>
      <c r="C147" s="135" t="s">
        <v>365</v>
      </c>
      <c r="D147" s="135" t="s">
        <v>260</v>
      </c>
      <c r="E147" s="136" t="s">
        <v>2764</v>
      </c>
      <c r="F147" s="137" t="s">
        <v>2765</v>
      </c>
      <c r="G147" s="138" t="s">
        <v>315</v>
      </c>
      <c r="H147" s="139">
        <v>4</v>
      </c>
      <c r="I147" s="140"/>
      <c r="J147" s="141">
        <f t="shared" ref="J147:J155" si="20">ROUND(I147*H147,0)</f>
        <v>0</v>
      </c>
      <c r="K147" s="137" t="s">
        <v>2683</v>
      </c>
      <c r="L147" s="32"/>
      <c r="M147" s="142" t="s">
        <v>1</v>
      </c>
      <c r="N147" s="143" t="s">
        <v>42</v>
      </c>
      <c r="P147" s="144">
        <f t="shared" ref="P147:P155" si="21">O147*H147</f>
        <v>0</v>
      </c>
      <c r="Q147" s="144">
        <v>0</v>
      </c>
      <c r="R147" s="144">
        <f t="shared" ref="R147:R155" si="22">Q147*H147</f>
        <v>0</v>
      </c>
      <c r="S147" s="144">
        <v>0</v>
      </c>
      <c r="T147" s="145">
        <f t="shared" ref="T147:T155" si="23">S147*H147</f>
        <v>0</v>
      </c>
      <c r="AR147" s="146" t="s">
        <v>340</v>
      </c>
      <c r="AT147" s="146" t="s">
        <v>260</v>
      </c>
      <c r="AU147" s="146" t="s">
        <v>85</v>
      </c>
      <c r="AY147" s="17" t="s">
        <v>258</v>
      </c>
      <c r="BE147" s="147">
        <f t="shared" ref="BE147:BE155" si="24">IF(N147="základní",J147,0)</f>
        <v>0</v>
      </c>
      <c r="BF147" s="147">
        <f t="shared" ref="BF147:BF155" si="25">IF(N147="snížená",J147,0)</f>
        <v>0</v>
      </c>
      <c r="BG147" s="147">
        <f t="shared" ref="BG147:BG155" si="26">IF(N147="zákl. přenesená",J147,0)</f>
        <v>0</v>
      </c>
      <c r="BH147" s="147">
        <f t="shared" ref="BH147:BH155" si="27">IF(N147="sníž. přenesená",J147,0)</f>
        <v>0</v>
      </c>
      <c r="BI147" s="147">
        <f t="shared" ref="BI147:BI155" si="28">IF(N147="nulová",J147,0)</f>
        <v>0</v>
      </c>
      <c r="BJ147" s="17" t="s">
        <v>8</v>
      </c>
      <c r="BK147" s="147">
        <f t="shared" ref="BK147:BK155" si="29">ROUND(I147*H147,0)</f>
        <v>0</v>
      </c>
      <c r="BL147" s="17" t="s">
        <v>340</v>
      </c>
      <c r="BM147" s="146" t="s">
        <v>476</v>
      </c>
    </row>
    <row r="148" spans="2:65" s="1" customFormat="1" ht="37.9" customHeight="1">
      <c r="B148" s="134"/>
      <c r="C148" s="135" t="s">
        <v>376</v>
      </c>
      <c r="D148" s="135" t="s">
        <v>260</v>
      </c>
      <c r="E148" s="136" t="s">
        <v>2766</v>
      </c>
      <c r="F148" s="137" t="s">
        <v>2767</v>
      </c>
      <c r="G148" s="138" t="s">
        <v>315</v>
      </c>
      <c r="H148" s="139">
        <v>20</v>
      </c>
      <c r="I148" s="140"/>
      <c r="J148" s="141">
        <f t="shared" si="20"/>
        <v>0</v>
      </c>
      <c r="K148" s="137" t="s">
        <v>2683</v>
      </c>
      <c r="L148" s="32"/>
      <c r="M148" s="142" t="s">
        <v>1</v>
      </c>
      <c r="N148" s="143" t="s">
        <v>42</v>
      </c>
      <c r="P148" s="144">
        <f t="shared" si="21"/>
        <v>0</v>
      </c>
      <c r="Q148" s="144">
        <v>0</v>
      </c>
      <c r="R148" s="144">
        <f t="shared" si="22"/>
        <v>0</v>
      </c>
      <c r="S148" s="144">
        <v>0</v>
      </c>
      <c r="T148" s="145">
        <f t="shared" si="23"/>
        <v>0</v>
      </c>
      <c r="AR148" s="146" t="s">
        <v>340</v>
      </c>
      <c r="AT148" s="146" t="s">
        <v>260</v>
      </c>
      <c r="AU148" s="146" t="s">
        <v>85</v>
      </c>
      <c r="AY148" s="17" t="s">
        <v>258</v>
      </c>
      <c r="BE148" s="147">
        <f t="shared" si="24"/>
        <v>0</v>
      </c>
      <c r="BF148" s="147">
        <f t="shared" si="25"/>
        <v>0</v>
      </c>
      <c r="BG148" s="147">
        <f t="shared" si="26"/>
        <v>0</v>
      </c>
      <c r="BH148" s="147">
        <f t="shared" si="27"/>
        <v>0</v>
      </c>
      <c r="BI148" s="147">
        <f t="shared" si="28"/>
        <v>0</v>
      </c>
      <c r="BJ148" s="17" t="s">
        <v>8</v>
      </c>
      <c r="BK148" s="147">
        <f t="shared" si="29"/>
        <v>0</v>
      </c>
      <c r="BL148" s="17" t="s">
        <v>340</v>
      </c>
      <c r="BM148" s="146" t="s">
        <v>495</v>
      </c>
    </row>
    <row r="149" spans="2:65" s="1" customFormat="1" ht="21.75" customHeight="1">
      <c r="B149" s="134"/>
      <c r="C149" s="135" t="s">
        <v>7</v>
      </c>
      <c r="D149" s="135" t="s">
        <v>260</v>
      </c>
      <c r="E149" s="136" t="s">
        <v>2768</v>
      </c>
      <c r="F149" s="137" t="s">
        <v>2769</v>
      </c>
      <c r="G149" s="138" t="s">
        <v>315</v>
      </c>
      <c r="H149" s="139">
        <v>1</v>
      </c>
      <c r="I149" s="140"/>
      <c r="J149" s="141">
        <f t="shared" si="20"/>
        <v>0</v>
      </c>
      <c r="K149" s="137" t="s">
        <v>2683</v>
      </c>
      <c r="L149" s="32"/>
      <c r="M149" s="142" t="s">
        <v>1</v>
      </c>
      <c r="N149" s="143" t="s">
        <v>42</v>
      </c>
      <c r="P149" s="144">
        <f t="shared" si="21"/>
        <v>0</v>
      </c>
      <c r="Q149" s="144">
        <v>0</v>
      </c>
      <c r="R149" s="144">
        <f t="shared" si="22"/>
        <v>0</v>
      </c>
      <c r="S149" s="144">
        <v>0</v>
      </c>
      <c r="T149" s="145">
        <f t="shared" si="23"/>
        <v>0</v>
      </c>
      <c r="AR149" s="146" t="s">
        <v>340</v>
      </c>
      <c r="AT149" s="146" t="s">
        <v>260</v>
      </c>
      <c r="AU149" s="146" t="s">
        <v>85</v>
      </c>
      <c r="AY149" s="17" t="s">
        <v>258</v>
      </c>
      <c r="BE149" s="147">
        <f t="shared" si="24"/>
        <v>0</v>
      </c>
      <c r="BF149" s="147">
        <f t="shared" si="25"/>
        <v>0</v>
      </c>
      <c r="BG149" s="147">
        <f t="shared" si="26"/>
        <v>0</v>
      </c>
      <c r="BH149" s="147">
        <f t="shared" si="27"/>
        <v>0</v>
      </c>
      <c r="BI149" s="147">
        <f t="shared" si="28"/>
        <v>0</v>
      </c>
      <c r="BJ149" s="17" t="s">
        <v>8</v>
      </c>
      <c r="BK149" s="147">
        <f t="shared" si="29"/>
        <v>0</v>
      </c>
      <c r="BL149" s="17" t="s">
        <v>340</v>
      </c>
      <c r="BM149" s="146" t="s">
        <v>503</v>
      </c>
    </row>
    <row r="150" spans="2:65" s="1" customFormat="1" ht="21.75" customHeight="1">
      <c r="B150" s="134"/>
      <c r="C150" s="135" t="s">
        <v>387</v>
      </c>
      <c r="D150" s="135" t="s">
        <v>260</v>
      </c>
      <c r="E150" s="136" t="s">
        <v>2770</v>
      </c>
      <c r="F150" s="137" t="s">
        <v>2771</v>
      </c>
      <c r="G150" s="138" t="s">
        <v>315</v>
      </c>
      <c r="H150" s="139">
        <v>2</v>
      </c>
      <c r="I150" s="140"/>
      <c r="J150" s="141">
        <f t="shared" si="20"/>
        <v>0</v>
      </c>
      <c r="K150" s="137" t="s">
        <v>2683</v>
      </c>
      <c r="L150" s="32"/>
      <c r="M150" s="142" t="s">
        <v>1</v>
      </c>
      <c r="N150" s="143" t="s">
        <v>42</v>
      </c>
      <c r="P150" s="144">
        <f t="shared" si="21"/>
        <v>0</v>
      </c>
      <c r="Q150" s="144">
        <v>0</v>
      </c>
      <c r="R150" s="144">
        <f t="shared" si="22"/>
        <v>0</v>
      </c>
      <c r="S150" s="144">
        <v>0</v>
      </c>
      <c r="T150" s="145">
        <f t="shared" si="23"/>
        <v>0</v>
      </c>
      <c r="AR150" s="146" t="s">
        <v>340</v>
      </c>
      <c r="AT150" s="146" t="s">
        <v>260</v>
      </c>
      <c r="AU150" s="146" t="s">
        <v>85</v>
      </c>
      <c r="AY150" s="17" t="s">
        <v>258</v>
      </c>
      <c r="BE150" s="147">
        <f t="shared" si="24"/>
        <v>0</v>
      </c>
      <c r="BF150" s="147">
        <f t="shared" si="25"/>
        <v>0</v>
      </c>
      <c r="BG150" s="147">
        <f t="shared" si="26"/>
        <v>0</v>
      </c>
      <c r="BH150" s="147">
        <f t="shared" si="27"/>
        <v>0</v>
      </c>
      <c r="BI150" s="147">
        <f t="shared" si="28"/>
        <v>0</v>
      </c>
      <c r="BJ150" s="17" t="s">
        <v>8</v>
      </c>
      <c r="BK150" s="147">
        <f t="shared" si="29"/>
        <v>0</v>
      </c>
      <c r="BL150" s="17" t="s">
        <v>340</v>
      </c>
      <c r="BM150" s="146" t="s">
        <v>516</v>
      </c>
    </row>
    <row r="151" spans="2:65" s="1" customFormat="1" ht="33" customHeight="1">
      <c r="B151" s="134"/>
      <c r="C151" s="135" t="s">
        <v>392</v>
      </c>
      <c r="D151" s="135" t="s">
        <v>260</v>
      </c>
      <c r="E151" s="136" t="s">
        <v>2772</v>
      </c>
      <c r="F151" s="137" t="s">
        <v>2773</v>
      </c>
      <c r="G151" s="138" t="s">
        <v>315</v>
      </c>
      <c r="H151" s="139">
        <v>20</v>
      </c>
      <c r="I151" s="140"/>
      <c r="J151" s="141">
        <f t="shared" si="20"/>
        <v>0</v>
      </c>
      <c r="K151" s="137" t="s">
        <v>2683</v>
      </c>
      <c r="L151" s="32"/>
      <c r="M151" s="142" t="s">
        <v>1</v>
      </c>
      <c r="N151" s="143" t="s">
        <v>42</v>
      </c>
      <c r="P151" s="144">
        <f t="shared" si="21"/>
        <v>0</v>
      </c>
      <c r="Q151" s="144">
        <v>0</v>
      </c>
      <c r="R151" s="144">
        <f t="shared" si="22"/>
        <v>0</v>
      </c>
      <c r="S151" s="144">
        <v>0</v>
      </c>
      <c r="T151" s="145">
        <f t="shared" si="23"/>
        <v>0</v>
      </c>
      <c r="AR151" s="146" t="s">
        <v>340</v>
      </c>
      <c r="AT151" s="146" t="s">
        <v>260</v>
      </c>
      <c r="AU151" s="146" t="s">
        <v>85</v>
      </c>
      <c r="AY151" s="17" t="s">
        <v>258</v>
      </c>
      <c r="BE151" s="147">
        <f t="shared" si="24"/>
        <v>0</v>
      </c>
      <c r="BF151" s="147">
        <f t="shared" si="25"/>
        <v>0</v>
      </c>
      <c r="BG151" s="147">
        <f t="shared" si="26"/>
        <v>0</v>
      </c>
      <c r="BH151" s="147">
        <f t="shared" si="27"/>
        <v>0</v>
      </c>
      <c r="BI151" s="147">
        <f t="shared" si="28"/>
        <v>0</v>
      </c>
      <c r="BJ151" s="17" t="s">
        <v>8</v>
      </c>
      <c r="BK151" s="147">
        <f t="shared" si="29"/>
        <v>0</v>
      </c>
      <c r="BL151" s="17" t="s">
        <v>340</v>
      </c>
      <c r="BM151" s="146" t="s">
        <v>524</v>
      </c>
    </row>
    <row r="152" spans="2:65" s="1" customFormat="1" ht="24.2" customHeight="1">
      <c r="B152" s="134"/>
      <c r="C152" s="135" t="s">
        <v>397</v>
      </c>
      <c r="D152" s="135" t="s">
        <v>260</v>
      </c>
      <c r="E152" s="136" t="s">
        <v>2774</v>
      </c>
      <c r="F152" s="137" t="s">
        <v>2775</v>
      </c>
      <c r="G152" s="138" t="s">
        <v>315</v>
      </c>
      <c r="H152" s="139">
        <v>8</v>
      </c>
      <c r="I152" s="140"/>
      <c r="J152" s="141">
        <f t="shared" si="20"/>
        <v>0</v>
      </c>
      <c r="K152" s="137" t="s">
        <v>2683</v>
      </c>
      <c r="L152" s="32"/>
      <c r="M152" s="142" t="s">
        <v>1</v>
      </c>
      <c r="N152" s="143" t="s">
        <v>42</v>
      </c>
      <c r="P152" s="144">
        <f t="shared" si="21"/>
        <v>0</v>
      </c>
      <c r="Q152" s="144">
        <v>0</v>
      </c>
      <c r="R152" s="144">
        <f t="shared" si="22"/>
        <v>0</v>
      </c>
      <c r="S152" s="144">
        <v>0</v>
      </c>
      <c r="T152" s="145">
        <f t="shared" si="23"/>
        <v>0</v>
      </c>
      <c r="AR152" s="146" t="s">
        <v>340</v>
      </c>
      <c r="AT152" s="146" t="s">
        <v>260</v>
      </c>
      <c r="AU152" s="146" t="s">
        <v>85</v>
      </c>
      <c r="AY152" s="17" t="s">
        <v>258</v>
      </c>
      <c r="BE152" s="147">
        <f t="shared" si="24"/>
        <v>0</v>
      </c>
      <c r="BF152" s="147">
        <f t="shared" si="25"/>
        <v>0</v>
      </c>
      <c r="BG152" s="147">
        <f t="shared" si="26"/>
        <v>0</v>
      </c>
      <c r="BH152" s="147">
        <f t="shared" si="27"/>
        <v>0</v>
      </c>
      <c r="BI152" s="147">
        <f t="shared" si="28"/>
        <v>0</v>
      </c>
      <c r="BJ152" s="17" t="s">
        <v>8</v>
      </c>
      <c r="BK152" s="147">
        <f t="shared" si="29"/>
        <v>0</v>
      </c>
      <c r="BL152" s="17" t="s">
        <v>340</v>
      </c>
      <c r="BM152" s="146" t="s">
        <v>535</v>
      </c>
    </row>
    <row r="153" spans="2:65" s="1" customFormat="1" ht="24.2" customHeight="1">
      <c r="B153" s="134"/>
      <c r="C153" s="135" t="s">
        <v>405</v>
      </c>
      <c r="D153" s="135" t="s">
        <v>260</v>
      </c>
      <c r="E153" s="136" t="s">
        <v>2776</v>
      </c>
      <c r="F153" s="137" t="s">
        <v>2777</v>
      </c>
      <c r="G153" s="138" t="s">
        <v>315</v>
      </c>
      <c r="H153" s="139">
        <v>1</v>
      </c>
      <c r="I153" s="140"/>
      <c r="J153" s="141">
        <f t="shared" si="20"/>
        <v>0</v>
      </c>
      <c r="K153" s="137" t="s">
        <v>2683</v>
      </c>
      <c r="L153" s="32"/>
      <c r="M153" s="142" t="s">
        <v>1</v>
      </c>
      <c r="N153" s="143" t="s">
        <v>42</v>
      </c>
      <c r="P153" s="144">
        <f t="shared" si="21"/>
        <v>0</v>
      </c>
      <c r="Q153" s="144">
        <v>0</v>
      </c>
      <c r="R153" s="144">
        <f t="shared" si="22"/>
        <v>0</v>
      </c>
      <c r="S153" s="144">
        <v>0</v>
      </c>
      <c r="T153" s="145">
        <f t="shared" si="23"/>
        <v>0</v>
      </c>
      <c r="AR153" s="146" t="s">
        <v>340</v>
      </c>
      <c r="AT153" s="146" t="s">
        <v>260</v>
      </c>
      <c r="AU153" s="146" t="s">
        <v>85</v>
      </c>
      <c r="AY153" s="17" t="s">
        <v>258</v>
      </c>
      <c r="BE153" s="147">
        <f t="shared" si="24"/>
        <v>0</v>
      </c>
      <c r="BF153" s="147">
        <f t="shared" si="25"/>
        <v>0</v>
      </c>
      <c r="BG153" s="147">
        <f t="shared" si="26"/>
        <v>0</v>
      </c>
      <c r="BH153" s="147">
        <f t="shared" si="27"/>
        <v>0</v>
      </c>
      <c r="BI153" s="147">
        <f t="shared" si="28"/>
        <v>0</v>
      </c>
      <c r="BJ153" s="17" t="s">
        <v>8</v>
      </c>
      <c r="BK153" s="147">
        <f t="shared" si="29"/>
        <v>0</v>
      </c>
      <c r="BL153" s="17" t="s">
        <v>340</v>
      </c>
      <c r="BM153" s="146" t="s">
        <v>135</v>
      </c>
    </row>
    <row r="154" spans="2:65" s="1" customFormat="1" ht="24.2" customHeight="1">
      <c r="B154" s="134"/>
      <c r="C154" s="135" t="s">
        <v>412</v>
      </c>
      <c r="D154" s="135" t="s">
        <v>260</v>
      </c>
      <c r="E154" s="136" t="s">
        <v>2778</v>
      </c>
      <c r="F154" s="137" t="s">
        <v>2779</v>
      </c>
      <c r="G154" s="138" t="s">
        <v>315</v>
      </c>
      <c r="H154" s="139">
        <v>5</v>
      </c>
      <c r="I154" s="140"/>
      <c r="J154" s="141">
        <f t="shared" si="20"/>
        <v>0</v>
      </c>
      <c r="K154" s="137" t="s">
        <v>2683</v>
      </c>
      <c r="L154" s="32"/>
      <c r="M154" s="142" t="s">
        <v>1</v>
      </c>
      <c r="N154" s="143" t="s">
        <v>42</v>
      </c>
      <c r="P154" s="144">
        <f t="shared" si="21"/>
        <v>0</v>
      </c>
      <c r="Q154" s="144">
        <v>0</v>
      </c>
      <c r="R154" s="144">
        <f t="shared" si="22"/>
        <v>0</v>
      </c>
      <c r="S154" s="144">
        <v>0</v>
      </c>
      <c r="T154" s="145">
        <f t="shared" si="23"/>
        <v>0</v>
      </c>
      <c r="AR154" s="146" t="s">
        <v>340</v>
      </c>
      <c r="AT154" s="146" t="s">
        <v>260</v>
      </c>
      <c r="AU154" s="146" t="s">
        <v>85</v>
      </c>
      <c r="AY154" s="17" t="s">
        <v>258</v>
      </c>
      <c r="BE154" s="147">
        <f t="shared" si="24"/>
        <v>0</v>
      </c>
      <c r="BF154" s="147">
        <f t="shared" si="25"/>
        <v>0</v>
      </c>
      <c r="BG154" s="147">
        <f t="shared" si="26"/>
        <v>0</v>
      </c>
      <c r="BH154" s="147">
        <f t="shared" si="27"/>
        <v>0</v>
      </c>
      <c r="BI154" s="147">
        <f t="shared" si="28"/>
        <v>0</v>
      </c>
      <c r="BJ154" s="17" t="s">
        <v>8</v>
      </c>
      <c r="BK154" s="147">
        <f t="shared" si="29"/>
        <v>0</v>
      </c>
      <c r="BL154" s="17" t="s">
        <v>340</v>
      </c>
      <c r="BM154" s="146" t="s">
        <v>555</v>
      </c>
    </row>
    <row r="155" spans="2:65" s="1" customFormat="1" ht="37.9" customHeight="1">
      <c r="B155" s="134"/>
      <c r="C155" s="135" t="s">
        <v>417</v>
      </c>
      <c r="D155" s="135" t="s">
        <v>260</v>
      </c>
      <c r="E155" s="136" t="s">
        <v>2780</v>
      </c>
      <c r="F155" s="137" t="s">
        <v>2781</v>
      </c>
      <c r="G155" s="138" t="s">
        <v>308</v>
      </c>
      <c r="H155" s="139">
        <v>2.4E-2</v>
      </c>
      <c r="I155" s="140"/>
      <c r="J155" s="141">
        <f t="shared" si="20"/>
        <v>0</v>
      </c>
      <c r="K155" s="137" t="s">
        <v>2683</v>
      </c>
      <c r="L155" s="32"/>
      <c r="M155" s="142" t="s">
        <v>1</v>
      </c>
      <c r="N155" s="143" t="s">
        <v>42</v>
      </c>
      <c r="P155" s="144">
        <f t="shared" si="21"/>
        <v>0</v>
      </c>
      <c r="Q155" s="144">
        <v>0</v>
      </c>
      <c r="R155" s="144">
        <f t="shared" si="22"/>
        <v>0</v>
      </c>
      <c r="S155" s="144">
        <v>0</v>
      </c>
      <c r="T155" s="145">
        <f t="shared" si="23"/>
        <v>0</v>
      </c>
      <c r="AR155" s="146" t="s">
        <v>340</v>
      </c>
      <c r="AT155" s="146" t="s">
        <v>260</v>
      </c>
      <c r="AU155" s="146" t="s">
        <v>85</v>
      </c>
      <c r="AY155" s="17" t="s">
        <v>258</v>
      </c>
      <c r="BE155" s="147">
        <f t="shared" si="24"/>
        <v>0</v>
      </c>
      <c r="BF155" s="147">
        <f t="shared" si="25"/>
        <v>0</v>
      </c>
      <c r="BG155" s="147">
        <f t="shared" si="26"/>
        <v>0</v>
      </c>
      <c r="BH155" s="147">
        <f t="shared" si="27"/>
        <v>0</v>
      </c>
      <c r="BI155" s="147">
        <f t="shared" si="28"/>
        <v>0</v>
      </c>
      <c r="BJ155" s="17" t="s">
        <v>8</v>
      </c>
      <c r="BK155" s="147">
        <f t="shared" si="29"/>
        <v>0</v>
      </c>
      <c r="BL155" s="17" t="s">
        <v>340</v>
      </c>
      <c r="BM155" s="146" t="s">
        <v>563</v>
      </c>
    </row>
    <row r="156" spans="2:65" s="11" customFormat="1" ht="22.9" customHeight="1">
      <c r="B156" s="122"/>
      <c r="D156" s="123" t="s">
        <v>76</v>
      </c>
      <c r="E156" s="132" t="s">
        <v>2782</v>
      </c>
      <c r="F156" s="132" t="s">
        <v>2783</v>
      </c>
      <c r="I156" s="125"/>
      <c r="J156" s="133">
        <f>BK156</f>
        <v>0</v>
      </c>
      <c r="L156" s="122"/>
      <c r="M156" s="127"/>
      <c r="P156" s="128">
        <f>SUM(P157:P174)</f>
        <v>0</v>
      </c>
      <c r="R156" s="128">
        <f>SUM(R157:R174)</f>
        <v>0</v>
      </c>
      <c r="T156" s="129">
        <f>SUM(T157:T174)</f>
        <v>0</v>
      </c>
      <c r="AR156" s="123" t="s">
        <v>85</v>
      </c>
      <c r="AT156" s="130" t="s">
        <v>76</v>
      </c>
      <c r="AU156" s="130" t="s">
        <v>8</v>
      </c>
      <c r="AY156" s="123" t="s">
        <v>258</v>
      </c>
      <c r="BK156" s="131">
        <f>SUM(BK157:BK174)</f>
        <v>0</v>
      </c>
    </row>
    <row r="157" spans="2:65" s="1" customFormat="1" ht="49.15" customHeight="1">
      <c r="B157" s="134"/>
      <c r="C157" s="135" t="s">
        <v>424</v>
      </c>
      <c r="D157" s="135" t="s">
        <v>260</v>
      </c>
      <c r="E157" s="136" t="s">
        <v>2784</v>
      </c>
      <c r="F157" s="137" t="s">
        <v>2785</v>
      </c>
      <c r="G157" s="138" t="s">
        <v>315</v>
      </c>
      <c r="H157" s="139">
        <v>5</v>
      </c>
      <c r="I157" s="140"/>
      <c r="J157" s="141">
        <f t="shared" ref="J157:J174" si="30">ROUND(I157*H157,0)</f>
        <v>0</v>
      </c>
      <c r="K157" s="137" t="s">
        <v>2683</v>
      </c>
      <c r="L157" s="32"/>
      <c r="M157" s="142" t="s">
        <v>1</v>
      </c>
      <c r="N157" s="143" t="s">
        <v>42</v>
      </c>
      <c r="P157" s="144">
        <f t="shared" ref="P157:P174" si="31">O157*H157</f>
        <v>0</v>
      </c>
      <c r="Q157" s="144">
        <v>0</v>
      </c>
      <c r="R157" s="144">
        <f t="shared" ref="R157:R174" si="32">Q157*H157</f>
        <v>0</v>
      </c>
      <c r="S157" s="144">
        <v>0</v>
      </c>
      <c r="T157" s="145">
        <f t="shared" ref="T157:T174" si="33">S157*H157</f>
        <v>0</v>
      </c>
      <c r="AR157" s="146" t="s">
        <v>340</v>
      </c>
      <c r="AT157" s="146" t="s">
        <v>260</v>
      </c>
      <c r="AU157" s="146" t="s">
        <v>85</v>
      </c>
      <c r="AY157" s="17" t="s">
        <v>258</v>
      </c>
      <c r="BE157" s="147">
        <f t="shared" ref="BE157:BE174" si="34">IF(N157="základní",J157,0)</f>
        <v>0</v>
      </c>
      <c r="BF157" s="147">
        <f t="shared" ref="BF157:BF174" si="35">IF(N157="snížená",J157,0)</f>
        <v>0</v>
      </c>
      <c r="BG157" s="147">
        <f t="shared" ref="BG157:BG174" si="36">IF(N157="zákl. přenesená",J157,0)</f>
        <v>0</v>
      </c>
      <c r="BH157" s="147">
        <f t="shared" ref="BH157:BH174" si="37">IF(N157="sníž. přenesená",J157,0)</f>
        <v>0</v>
      </c>
      <c r="BI157" s="147">
        <f t="shared" ref="BI157:BI174" si="38">IF(N157="nulová",J157,0)</f>
        <v>0</v>
      </c>
      <c r="BJ157" s="17" t="s">
        <v>8</v>
      </c>
      <c r="BK157" s="147">
        <f t="shared" ref="BK157:BK174" si="39">ROUND(I157*H157,0)</f>
        <v>0</v>
      </c>
      <c r="BL157" s="17" t="s">
        <v>340</v>
      </c>
      <c r="BM157" s="146" t="s">
        <v>571</v>
      </c>
    </row>
    <row r="158" spans="2:65" s="1" customFormat="1" ht="49.15" customHeight="1">
      <c r="B158" s="134"/>
      <c r="C158" s="135" t="s">
        <v>430</v>
      </c>
      <c r="D158" s="135" t="s">
        <v>260</v>
      </c>
      <c r="E158" s="136" t="s">
        <v>2786</v>
      </c>
      <c r="F158" s="137" t="s">
        <v>2787</v>
      </c>
      <c r="G158" s="138" t="s">
        <v>315</v>
      </c>
      <c r="H158" s="139">
        <v>1</v>
      </c>
      <c r="I158" s="140"/>
      <c r="J158" s="141">
        <f t="shared" si="30"/>
        <v>0</v>
      </c>
      <c r="K158" s="137" t="s">
        <v>2683</v>
      </c>
      <c r="L158" s="32"/>
      <c r="M158" s="142" t="s">
        <v>1</v>
      </c>
      <c r="N158" s="143" t="s">
        <v>42</v>
      </c>
      <c r="P158" s="144">
        <f t="shared" si="31"/>
        <v>0</v>
      </c>
      <c r="Q158" s="144">
        <v>0</v>
      </c>
      <c r="R158" s="144">
        <f t="shared" si="32"/>
        <v>0</v>
      </c>
      <c r="S158" s="144">
        <v>0</v>
      </c>
      <c r="T158" s="145">
        <f t="shared" si="33"/>
        <v>0</v>
      </c>
      <c r="AR158" s="146" t="s">
        <v>340</v>
      </c>
      <c r="AT158" s="146" t="s">
        <v>260</v>
      </c>
      <c r="AU158" s="146" t="s">
        <v>85</v>
      </c>
      <c r="AY158" s="17" t="s">
        <v>258</v>
      </c>
      <c r="BE158" s="147">
        <f t="shared" si="34"/>
        <v>0</v>
      </c>
      <c r="BF158" s="147">
        <f t="shared" si="35"/>
        <v>0</v>
      </c>
      <c r="BG158" s="147">
        <f t="shared" si="36"/>
        <v>0</v>
      </c>
      <c r="BH158" s="147">
        <f t="shared" si="37"/>
        <v>0</v>
      </c>
      <c r="BI158" s="147">
        <f t="shared" si="38"/>
        <v>0</v>
      </c>
      <c r="BJ158" s="17" t="s">
        <v>8</v>
      </c>
      <c r="BK158" s="147">
        <f t="shared" si="39"/>
        <v>0</v>
      </c>
      <c r="BL158" s="17" t="s">
        <v>340</v>
      </c>
      <c r="BM158" s="146" t="s">
        <v>579</v>
      </c>
    </row>
    <row r="159" spans="2:65" s="1" customFormat="1" ht="49.15" customHeight="1">
      <c r="B159" s="134"/>
      <c r="C159" s="135" t="s">
        <v>440</v>
      </c>
      <c r="D159" s="135" t="s">
        <v>260</v>
      </c>
      <c r="E159" s="136" t="s">
        <v>2788</v>
      </c>
      <c r="F159" s="137" t="s">
        <v>2789</v>
      </c>
      <c r="G159" s="138" t="s">
        <v>315</v>
      </c>
      <c r="H159" s="139">
        <v>1</v>
      </c>
      <c r="I159" s="140"/>
      <c r="J159" s="141">
        <f t="shared" si="30"/>
        <v>0</v>
      </c>
      <c r="K159" s="137" t="s">
        <v>2683</v>
      </c>
      <c r="L159" s="32"/>
      <c r="M159" s="142" t="s">
        <v>1</v>
      </c>
      <c r="N159" s="143" t="s">
        <v>42</v>
      </c>
      <c r="P159" s="144">
        <f t="shared" si="31"/>
        <v>0</v>
      </c>
      <c r="Q159" s="144">
        <v>0</v>
      </c>
      <c r="R159" s="144">
        <f t="shared" si="32"/>
        <v>0</v>
      </c>
      <c r="S159" s="144">
        <v>0</v>
      </c>
      <c r="T159" s="145">
        <f t="shared" si="33"/>
        <v>0</v>
      </c>
      <c r="AR159" s="146" t="s">
        <v>340</v>
      </c>
      <c r="AT159" s="146" t="s">
        <v>260</v>
      </c>
      <c r="AU159" s="146" t="s">
        <v>85</v>
      </c>
      <c r="AY159" s="17" t="s">
        <v>258</v>
      </c>
      <c r="BE159" s="147">
        <f t="shared" si="34"/>
        <v>0</v>
      </c>
      <c r="BF159" s="147">
        <f t="shared" si="35"/>
        <v>0</v>
      </c>
      <c r="BG159" s="147">
        <f t="shared" si="36"/>
        <v>0</v>
      </c>
      <c r="BH159" s="147">
        <f t="shared" si="37"/>
        <v>0</v>
      </c>
      <c r="BI159" s="147">
        <f t="shared" si="38"/>
        <v>0</v>
      </c>
      <c r="BJ159" s="17" t="s">
        <v>8</v>
      </c>
      <c r="BK159" s="147">
        <f t="shared" si="39"/>
        <v>0</v>
      </c>
      <c r="BL159" s="17" t="s">
        <v>340</v>
      </c>
      <c r="BM159" s="146" t="s">
        <v>590</v>
      </c>
    </row>
    <row r="160" spans="2:65" s="1" customFormat="1" ht="49.15" customHeight="1">
      <c r="B160" s="134"/>
      <c r="C160" s="135" t="s">
        <v>444</v>
      </c>
      <c r="D160" s="135" t="s">
        <v>260</v>
      </c>
      <c r="E160" s="136" t="s">
        <v>2790</v>
      </c>
      <c r="F160" s="137" t="s">
        <v>2791</v>
      </c>
      <c r="G160" s="138" t="s">
        <v>315</v>
      </c>
      <c r="H160" s="139">
        <v>3</v>
      </c>
      <c r="I160" s="140"/>
      <c r="J160" s="141">
        <f t="shared" si="30"/>
        <v>0</v>
      </c>
      <c r="K160" s="137" t="s">
        <v>2683</v>
      </c>
      <c r="L160" s="32"/>
      <c r="M160" s="142" t="s">
        <v>1</v>
      </c>
      <c r="N160" s="143" t="s">
        <v>42</v>
      </c>
      <c r="P160" s="144">
        <f t="shared" si="31"/>
        <v>0</v>
      </c>
      <c r="Q160" s="144">
        <v>0</v>
      </c>
      <c r="R160" s="144">
        <f t="shared" si="32"/>
        <v>0</v>
      </c>
      <c r="S160" s="144">
        <v>0</v>
      </c>
      <c r="T160" s="145">
        <f t="shared" si="33"/>
        <v>0</v>
      </c>
      <c r="AR160" s="146" t="s">
        <v>340</v>
      </c>
      <c r="AT160" s="146" t="s">
        <v>260</v>
      </c>
      <c r="AU160" s="146" t="s">
        <v>85</v>
      </c>
      <c r="AY160" s="17" t="s">
        <v>258</v>
      </c>
      <c r="BE160" s="147">
        <f t="shared" si="34"/>
        <v>0</v>
      </c>
      <c r="BF160" s="147">
        <f t="shared" si="35"/>
        <v>0</v>
      </c>
      <c r="BG160" s="147">
        <f t="shared" si="36"/>
        <v>0</v>
      </c>
      <c r="BH160" s="147">
        <f t="shared" si="37"/>
        <v>0</v>
      </c>
      <c r="BI160" s="147">
        <f t="shared" si="38"/>
        <v>0</v>
      </c>
      <c r="BJ160" s="17" t="s">
        <v>8</v>
      </c>
      <c r="BK160" s="147">
        <f t="shared" si="39"/>
        <v>0</v>
      </c>
      <c r="BL160" s="17" t="s">
        <v>340</v>
      </c>
      <c r="BM160" s="146" t="s">
        <v>598</v>
      </c>
    </row>
    <row r="161" spans="2:65" s="1" customFormat="1" ht="49.15" customHeight="1">
      <c r="B161" s="134"/>
      <c r="C161" s="135" t="s">
        <v>448</v>
      </c>
      <c r="D161" s="135" t="s">
        <v>260</v>
      </c>
      <c r="E161" s="136" t="s">
        <v>2792</v>
      </c>
      <c r="F161" s="137" t="s">
        <v>2793</v>
      </c>
      <c r="G161" s="138" t="s">
        <v>315</v>
      </c>
      <c r="H161" s="139">
        <v>2</v>
      </c>
      <c r="I161" s="140"/>
      <c r="J161" s="141">
        <f t="shared" si="30"/>
        <v>0</v>
      </c>
      <c r="K161" s="137" t="s">
        <v>2683</v>
      </c>
      <c r="L161" s="32"/>
      <c r="M161" s="142" t="s">
        <v>1</v>
      </c>
      <c r="N161" s="143" t="s">
        <v>42</v>
      </c>
      <c r="P161" s="144">
        <f t="shared" si="31"/>
        <v>0</v>
      </c>
      <c r="Q161" s="144">
        <v>0</v>
      </c>
      <c r="R161" s="144">
        <f t="shared" si="32"/>
        <v>0</v>
      </c>
      <c r="S161" s="144">
        <v>0</v>
      </c>
      <c r="T161" s="145">
        <f t="shared" si="33"/>
        <v>0</v>
      </c>
      <c r="AR161" s="146" t="s">
        <v>340</v>
      </c>
      <c r="AT161" s="146" t="s">
        <v>260</v>
      </c>
      <c r="AU161" s="146" t="s">
        <v>85</v>
      </c>
      <c r="AY161" s="17" t="s">
        <v>258</v>
      </c>
      <c r="BE161" s="147">
        <f t="shared" si="34"/>
        <v>0</v>
      </c>
      <c r="BF161" s="147">
        <f t="shared" si="35"/>
        <v>0</v>
      </c>
      <c r="BG161" s="147">
        <f t="shared" si="36"/>
        <v>0</v>
      </c>
      <c r="BH161" s="147">
        <f t="shared" si="37"/>
        <v>0</v>
      </c>
      <c r="BI161" s="147">
        <f t="shared" si="38"/>
        <v>0</v>
      </c>
      <c r="BJ161" s="17" t="s">
        <v>8</v>
      </c>
      <c r="BK161" s="147">
        <f t="shared" si="39"/>
        <v>0</v>
      </c>
      <c r="BL161" s="17" t="s">
        <v>340</v>
      </c>
      <c r="BM161" s="146" t="s">
        <v>606</v>
      </c>
    </row>
    <row r="162" spans="2:65" s="1" customFormat="1" ht="49.15" customHeight="1">
      <c r="B162" s="134"/>
      <c r="C162" s="135" t="s">
        <v>452</v>
      </c>
      <c r="D162" s="135" t="s">
        <v>260</v>
      </c>
      <c r="E162" s="136" t="s">
        <v>2794</v>
      </c>
      <c r="F162" s="137" t="s">
        <v>2795</v>
      </c>
      <c r="G162" s="138" t="s">
        <v>315</v>
      </c>
      <c r="H162" s="139">
        <v>2</v>
      </c>
      <c r="I162" s="140"/>
      <c r="J162" s="141">
        <f t="shared" si="30"/>
        <v>0</v>
      </c>
      <c r="K162" s="137" t="s">
        <v>2683</v>
      </c>
      <c r="L162" s="32"/>
      <c r="M162" s="142" t="s">
        <v>1</v>
      </c>
      <c r="N162" s="143" t="s">
        <v>42</v>
      </c>
      <c r="P162" s="144">
        <f t="shared" si="31"/>
        <v>0</v>
      </c>
      <c r="Q162" s="144">
        <v>0</v>
      </c>
      <c r="R162" s="144">
        <f t="shared" si="32"/>
        <v>0</v>
      </c>
      <c r="S162" s="144">
        <v>0</v>
      </c>
      <c r="T162" s="145">
        <f t="shared" si="33"/>
        <v>0</v>
      </c>
      <c r="AR162" s="146" t="s">
        <v>340</v>
      </c>
      <c r="AT162" s="146" t="s">
        <v>260</v>
      </c>
      <c r="AU162" s="146" t="s">
        <v>85</v>
      </c>
      <c r="AY162" s="17" t="s">
        <v>258</v>
      </c>
      <c r="BE162" s="147">
        <f t="shared" si="34"/>
        <v>0</v>
      </c>
      <c r="BF162" s="147">
        <f t="shared" si="35"/>
        <v>0</v>
      </c>
      <c r="BG162" s="147">
        <f t="shared" si="36"/>
        <v>0</v>
      </c>
      <c r="BH162" s="147">
        <f t="shared" si="37"/>
        <v>0</v>
      </c>
      <c r="BI162" s="147">
        <f t="shared" si="38"/>
        <v>0</v>
      </c>
      <c r="BJ162" s="17" t="s">
        <v>8</v>
      </c>
      <c r="BK162" s="147">
        <f t="shared" si="39"/>
        <v>0</v>
      </c>
      <c r="BL162" s="17" t="s">
        <v>340</v>
      </c>
      <c r="BM162" s="146" t="s">
        <v>615</v>
      </c>
    </row>
    <row r="163" spans="2:65" s="1" customFormat="1" ht="49.15" customHeight="1">
      <c r="B163" s="134"/>
      <c r="C163" s="135" t="s">
        <v>456</v>
      </c>
      <c r="D163" s="135" t="s">
        <v>260</v>
      </c>
      <c r="E163" s="136" t="s">
        <v>2796</v>
      </c>
      <c r="F163" s="137" t="s">
        <v>2797</v>
      </c>
      <c r="G163" s="138" t="s">
        <v>315</v>
      </c>
      <c r="H163" s="139">
        <v>1</v>
      </c>
      <c r="I163" s="140"/>
      <c r="J163" s="141">
        <f t="shared" si="30"/>
        <v>0</v>
      </c>
      <c r="K163" s="137" t="s">
        <v>2683</v>
      </c>
      <c r="L163" s="32"/>
      <c r="M163" s="142" t="s">
        <v>1</v>
      </c>
      <c r="N163" s="143" t="s">
        <v>42</v>
      </c>
      <c r="P163" s="144">
        <f t="shared" si="31"/>
        <v>0</v>
      </c>
      <c r="Q163" s="144">
        <v>0</v>
      </c>
      <c r="R163" s="144">
        <f t="shared" si="32"/>
        <v>0</v>
      </c>
      <c r="S163" s="144">
        <v>0</v>
      </c>
      <c r="T163" s="145">
        <f t="shared" si="33"/>
        <v>0</v>
      </c>
      <c r="AR163" s="146" t="s">
        <v>340</v>
      </c>
      <c r="AT163" s="146" t="s">
        <v>260</v>
      </c>
      <c r="AU163" s="146" t="s">
        <v>85</v>
      </c>
      <c r="AY163" s="17" t="s">
        <v>258</v>
      </c>
      <c r="BE163" s="147">
        <f t="shared" si="34"/>
        <v>0</v>
      </c>
      <c r="BF163" s="147">
        <f t="shared" si="35"/>
        <v>0</v>
      </c>
      <c r="BG163" s="147">
        <f t="shared" si="36"/>
        <v>0</v>
      </c>
      <c r="BH163" s="147">
        <f t="shared" si="37"/>
        <v>0</v>
      </c>
      <c r="BI163" s="147">
        <f t="shared" si="38"/>
        <v>0</v>
      </c>
      <c r="BJ163" s="17" t="s">
        <v>8</v>
      </c>
      <c r="BK163" s="147">
        <f t="shared" si="39"/>
        <v>0</v>
      </c>
      <c r="BL163" s="17" t="s">
        <v>340</v>
      </c>
      <c r="BM163" s="146" t="s">
        <v>623</v>
      </c>
    </row>
    <row r="164" spans="2:65" s="1" customFormat="1" ht="49.15" customHeight="1">
      <c r="B164" s="134"/>
      <c r="C164" s="135" t="s">
        <v>464</v>
      </c>
      <c r="D164" s="135" t="s">
        <v>260</v>
      </c>
      <c r="E164" s="136" t="s">
        <v>2798</v>
      </c>
      <c r="F164" s="137" t="s">
        <v>2799</v>
      </c>
      <c r="G164" s="138" t="s">
        <v>315</v>
      </c>
      <c r="H164" s="139">
        <v>1</v>
      </c>
      <c r="I164" s="140"/>
      <c r="J164" s="141">
        <f t="shared" si="30"/>
        <v>0</v>
      </c>
      <c r="K164" s="137" t="s">
        <v>2683</v>
      </c>
      <c r="L164" s="32"/>
      <c r="M164" s="142" t="s">
        <v>1</v>
      </c>
      <c r="N164" s="143" t="s">
        <v>42</v>
      </c>
      <c r="P164" s="144">
        <f t="shared" si="31"/>
        <v>0</v>
      </c>
      <c r="Q164" s="144">
        <v>0</v>
      </c>
      <c r="R164" s="144">
        <f t="shared" si="32"/>
        <v>0</v>
      </c>
      <c r="S164" s="144">
        <v>0</v>
      </c>
      <c r="T164" s="145">
        <f t="shared" si="33"/>
        <v>0</v>
      </c>
      <c r="AR164" s="146" t="s">
        <v>340</v>
      </c>
      <c r="AT164" s="146" t="s">
        <v>260</v>
      </c>
      <c r="AU164" s="146" t="s">
        <v>85</v>
      </c>
      <c r="AY164" s="17" t="s">
        <v>258</v>
      </c>
      <c r="BE164" s="147">
        <f t="shared" si="34"/>
        <v>0</v>
      </c>
      <c r="BF164" s="147">
        <f t="shared" si="35"/>
        <v>0</v>
      </c>
      <c r="BG164" s="147">
        <f t="shared" si="36"/>
        <v>0</v>
      </c>
      <c r="BH164" s="147">
        <f t="shared" si="37"/>
        <v>0</v>
      </c>
      <c r="BI164" s="147">
        <f t="shared" si="38"/>
        <v>0</v>
      </c>
      <c r="BJ164" s="17" t="s">
        <v>8</v>
      </c>
      <c r="BK164" s="147">
        <f t="shared" si="39"/>
        <v>0</v>
      </c>
      <c r="BL164" s="17" t="s">
        <v>340</v>
      </c>
      <c r="BM164" s="146" t="s">
        <v>633</v>
      </c>
    </row>
    <row r="165" spans="2:65" s="1" customFormat="1" ht="37.9" customHeight="1">
      <c r="B165" s="134"/>
      <c r="C165" s="135" t="s">
        <v>468</v>
      </c>
      <c r="D165" s="135" t="s">
        <v>260</v>
      </c>
      <c r="E165" s="136" t="s">
        <v>2800</v>
      </c>
      <c r="F165" s="137" t="s">
        <v>2801</v>
      </c>
      <c r="G165" s="138" t="s">
        <v>343</v>
      </c>
      <c r="H165" s="139">
        <v>80</v>
      </c>
      <c r="I165" s="140"/>
      <c r="J165" s="141">
        <f t="shared" si="30"/>
        <v>0</v>
      </c>
      <c r="K165" s="137" t="s">
        <v>2683</v>
      </c>
      <c r="L165" s="32"/>
      <c r="M165" s="142" t="s">
        <v>1</v>
      </c>
      <c r="N165" s="143" t="s">
        <v>42</v>
      </c>
      <c r="P165" s="144">
        <f t="shared" si="31"/>
        <v>0</v>
      </c>
      <c r="Q165" s="144">
        <v>0</v>
      </c>
      <c r="R165" s="144">
        <f t="shared" si="32"/>
        <v>0</v>
      </c>
      <c r="S165" s="144">
        <v>0</v>
      </c>
      <c r="T165" s="145">
        <f t="shared" si="33"/>
        <v>0</v>
      </c>
      <c r="AR165" s="146" t="s">
        <v>340</v>
      </c>
      <c r="AT165" s="146" t="s">
        <v>260</v>
      </c>
      <c r="AU165" s="146" t="s">
        <v>85</v>
      </c>
      <c r="AY165" s="17" t="s">
        <v>258</v>
      </c>
      <c r="BE165" s="147">
        <f t="shared" si="34"/>
        <v>0</v>
      </c>
      <c r="BF165" s="147">
        <f t="shared" si="35"/>
        <v>0</v>
      </c>
      <c r="BG165" s="147">
        <f t="shared" si="36"/>
        <v>0</v>
      </c>
      <c r="BH165" s="147">
        <f t="shared" si="37"/>
        <v>0</v>
      </c>
      <c r="BI165" s="147">
        <f t="shared" si="38"/>
        <v>0</v>
      </c>
      <c r="BJ165" s="17" t="s">
        <v>8</v>
      </c>
      <c r="BK165" s="147">
        <f t="shared" si="39"/>
        <v>0</v>
      </c>
      <c r="BL165" s="17" t="s">
        <v>340</v>
      </c>
      <c r="BM165" s="146" t="s">
        <v>641</v>
      </c>
    </row>
    <row r="166" spans="2:65" s="1" customFormat="1" ht="24.2" customHeight="1">
      <c r="B166" s="134"/>
      <c r="C166" s="135" t="s">
        <v>472</v>
      </c>
      <c r="D166" s="135" t="s">
        <v>260</v>
      </c>
      <c r="E166" s="136" t="s">
        <v>2802</v>
      </c>
      <c r="F166" s="137" t="s">
        <v>2803</v>
      </c>
      <c r="G166" s="138" t="s">
        <v>420</v>
      </c>
      <c r="H166" s="139">
        <v>80</v>
      </c>
      <c r="I166" s="140"/>
      <c r="J166" s="141">
        <f t="shared" si="30"/>
        <v>0</v>
      </c>
      <c r="K166" s="137" t="s">
        <v>2683</v>
      </c>
      <c r="L166" s="32"/>
      <c r="M166" s="142" t="s">
        <v>1</v>
      </c>
      <c r="N166" s="143" t="s">
        <v>42</v>
      </c>
      <c r="P166" s="144">
        <f t="shared" si="31"/>
        <v>0</v>
      </c>
      <c r="Q166" s="144">
        <v>0</v>
      </c>
      <c r="R166" s="144">
        <f t="shared" si="32"/>
        <v>0</v>
      </c>
      <c r="S166" s="144">
        <v>0</v>
      </c>
      <c r="T166" s="145">
        <f t="shared" si="33"/>
        <v>0</v>
      </c>
      <c r="AR166" s="146" t="s">
        <v>340</v>
      </c>
      <c r="AT166" s="146" t="s">
        <v>260</v>
      </c>
      <c r="AU166" s="146" t="s">
        <v>85</v>
      </c>
      <c r="AY166" s="17" t="s">
        <v>258</v>
      </c>
      <c r="BE166" s="147">
        <f t="shared" si="34"/>
        <v>0</v>
      </c>
      <c r="BF166" s="147">
        <f t="shared" si="35"/>
        <v>0</v>
      </c>
      <c r="BG166" s="147">
        <f t="shared" si="36"/>
        <v>0</v>
      </c>
      <c r="BH166" s="147">
        <f t="shared" si="37"/>
        <v>0</v>
      </c>
      <c r="BI166" s="147">
        <f t="shared" si="38"/>
        <v>0</v>
      </c>
      <c r="BJ166" s="17" t="s">
        <v>8</v>
      </c>
      <c r="BK166" s="147">
        <f t="shared" si="39"/>
        <v>0</v>
      </c>
      <c r="BL166" s="17" t="s">
        <v>340</v>
      </c>
      <c r="BM166" s="146" t="s">
        <v>672</v>
      </c>
    </row>
    <row r="167" spans="2:65" s="1" customFormat="1" ht="24.2" customHeight="1">
      <c r="B167" s="134"/>
      <c r="C167" s="135" t="s">
        <v>476</v>
      </c>
      <c r="D167" s="135" t="s">
        <v>260</v>
      </c>
      <c r="E167" s="136" t="s">
        <v>2804</v>
      </c>
      <c r="F167" s="137" t="s">
        <v>2805</v>
      </c>
      <c r="G167" s="138" t="s">
        <v>420</v>
      </c>
      <c r="H167" s="139">
        <v>40</v>
      </c>
      <c r="I167" s="140"/>
      <c r="J167" s="141">
        <f t="shared" si="30"/>
        <v>0</v>
      </c>
      <c r="K167" s="137" t="s">
        <v>2683</v>
      </c>
      <c r="L167" s="32"/>
      <c r="M167" s="142" t="s">
        <v>1</v>
      </c>
      <c r="N167" s="143" t="s">
        <v>42</v>
      </c>
      <c r="P167" s="144">
        <f t="shared" si="31"/>
        <v>0</v>
      </c>
      <c r="Q167" s="144">
        <v>0</v>
      </c>
      <c r="R167" s="144">
        <f t="shared" si="32"/>
        <v>0</v>
      </c>
      <c r="S167" s="144">
        <v>0</v>
      </c>
      <c r="T167" s="145">
        <f t="shared" si="33"/>
        <v>0</v>
      </c>
      <c r="AR167" s="146" t="s">
        <v>340</v>
      </c>
      <c r="AT167" s="146" t="s">
        <v>260</v>
      </c>
      <c r="AU167" s="146" t="s">
        <v>85</v>
      </c>
      <c r="AY167" s="17" t="s">
        <v>258</v>
      </c>
      <c r="BE167" s="147">
        <f t="shared" si="34"/>
        <v>0</v>
      </c>
      <c r="BF167" s="147">
        <f t="shared" si="35"/>
        <v>0</v>
      </c>
      <c r="BG167" s="147">
        <f t="shared" si="36"/>
        <v>0</v>
      </c>
      <c r="BH167" s="147">
        <f t="shared" si="37"/>
        <v>0</v>
      </c>
      <c r="BI167" s="147">
        <f t="shared" si="38"/>
        <v>0</v>
      </c>
      <c r="BJ167" s="17" t="s">
        <v>8</v>
      </c>
      <c r="BK167" s="147">
        <f t="shared" si="39"/>
        <v>0</v>
      </c>
      <c r="BL167" s="17" t="s">
        <v>340</v>
      </c>
      <c r="BM167" s="146" t="s">
        <v>708</v>
      </c>
    </row>
    <row r="168" spans="2:65" s="1" customFormat="1" ht="37.9" customHeight="1">
      <c r="B168" s="134"/>
      <c r="C168" s="135" t="s">
        <v>491</v>
      </c>
      <c r="D168" s="135" t="s">
        <v>260</v>
      </c>
      <c r="E168" s="136" t="s">
        <v>2806</v>
      </c>
      <c r="F168" s="137" t="s">
        <v>2807</v>
      </c>
      <c r="G168" s="138" t="s">
        <v>420</v>
      </c>
      <c r="H168" s="139">
        <v>500</v>
      </c>
      <c r="I168" s="140"/>
      <c r="J168" s="141">
        <f t="shared" si="30"/>
        <v>0</v>
      </c>
      <c r="K168" s="137" t="s">
        <v>2683</v>
      </c>
      <c r="L168" s="32"/>
      <c r="M168" s="142" t="s">
        <v>1</v>
      </c>
      <c r="N168" s="143" t="s">
        <v>42</v>
      </c>
      <c r="P168" s="144">
        <f t="shared" si="31"/>
        <v>0</v>
      </c>
      <c r="Q168" s="144">
        <v>0</v>
      </c>
      <c r="R168" s="144">
        <f t="shared" si="32"/>
        <v>0</v>
      </c>
      <c r="S168" s="144">
        <v>0</v>
      </c>
      <c r="T168" s="145">
        <f t="shared" si="33"/>
        <v>0</v>
      </c>
      <c r="AR168" s="146" t="s">
        <v>340</v>
      </c>
      <c r="AT168" s="146" t="s">
        <v>260</v>
      </c>
      <c r="AU168" s="146" t="s">
        <v>85</v>
      </c>
      <c r="AY168" s="17" t="s">
        <v>258</v>
      </c>
      <c r="BE168" s="147">
        <f t="shared" si="34"/>
        <v>0</v>
      </c>
      <c r="BF168" s="147">
        <f t="shared" si="35"/>
        <v>0</v>
      </c>
      <c r="BG168" s="147">
        <f t="shared" si="36"/>
        <v>0</v>
      </c>
      <c r="BH168" s="147">
        <f t="shared" si="37"/>
        <v>0</v>
      </c>
      <c r="BI168" s="147">
        <f t="shared" si="38"/>
        <v>0</v>
      </c>
      <c r="BJ168" s="17" t="s">
        <v>8</v>
      </c>
      <c r="BK168" s="147">
        <f t="shared" si="39"/>
        <v>0</v>
      </c>
      <c r="BL168" s="17" t="s">
        <v>340</v>
      </c>
      <c r="BM168" s="146" t="s">
        <v>730</v>
      </c>
    </row>
    <row r="169" spans="2:65" s="1" customFormat="1" ht="24.2" customHeight="1">
      <c r="B169" s="134"/>
      <c r="C169" s="135" t="s">
        <v>495</v>
      </c>
      <c r="D169" s="135" t="s">
        <v>260</v>
      </c>
      <c r="E169" s="136" t="s">
        <v>2808</v>
      </c>
      <c r="F169" s="137" t="s">
        <v>2809</v>
      </c>
      <c r="G169" s="138" t="s">
        <v>315</v>
      </c>
      <c r="H169" s="139">
        <v>1</v>
      </c>
      <c r="I169" s="140"/>
      <c r="J169" s="141">
        <f t="shared" si="30"/>
        <v>0</v>
      </c>
      <c r="K169" s="137" t="s">
        <v>2683</v>
      </c>
      <c r="L169" s="32"/>
      <c r="M169" s="142" t="s">
        <v>1</v>
      </c>
      <c r="N169" s="143" t="s">
        <v>42</v>
      </c>
      <c r="P169" s="144">
        <f t="shared" si="31"/>
        <v>0</v>
      </c>
      <c r="Q169" s="144">
        <v>0</v>
      </c>
      <c r="R169" s="144">
        <f t="shared" si="32"/>
        <v>0</v>
      </c>
      <c r="S169" s="144">
        <v>0</v>
      </c>
      <c r="T169" s="145">
        <f t="shared" si="33"/>
        <v>0</v>
      </c>
      <c r="AR169" s="146" t="s">
        <v>340</v>
      </c>
      <c r="AT169" s="146" t="s">
        <v>260</v>
      </c>
      <c r="AU169" s="146" t="s">
        <v>85</v>
      </c>
      <c r="AY169" s="17" t="s">
        <v>258</v>
      </c>
      <c r="BE169" s="147">
        <f t="shared" si="34"/>
        <v>0</v>
      </c>
      <c r="BF169" s="147">
        <f t="shared" si="35"/>
        <v>0</v>
      </c>
      <c r="BG169" s="147">
        <f t="shared" si="36"/>
        <v>0</v>
      </c>
      <c r="BH169" s="147">
        <f t="shared" si="37"/>
        <v>0</v>
      </c>
      <c r="BI169" s="147">
        <f t="shared" si="38"/>
        <v>0</v>
      </c>
      <c r="BJ169" s="17" t="s">
        <v>8</v>
      </c>
      <c r="BK169" s="147">
        <f t="shared" si="39"/>
        <v>0</v>
      </c>
      <c r="BL169" s="17" t="s">
        <v>340</v>
      </c>
      <c r="BM169" s="146" t="s">
        <v>738</v>
      </c>
    </row>
    <row r="170" spans="2:65" s="1" customFormat="1" ht="37.9" customHeight="1">
      <c r="B170" s="134"/>
      <c r="C170" s="135" t="s">
        <v>499</v>
      </c>
      <c r="D170" s="135" t="s">
        <v>260</v>
      </c>
      <c r="E170" s="136" t="s">
        <v>2810</v>
      </c>
      <c r="F170" s="137" t="s">
        <v>2811</v>
      </c>
      <c r="G170" s="138" t="s">
        <v>315</v>
      </c>
      <c r="H170" s="139">
        <v>1</v>
      </c>
      <c r="I170" s="140"/>
      <c r="J170" s="141">
        <f t="shared" si="30"/>
        <v>0</v>
      </c>
      <c r="K170" s="137" t="s">
        <v>2683</v>
      </c>
      <c r="L170" s="32"/>
      <c r="M170" s="142" t="s">
        <v>1</v>
      </c>
      <c r="N170" s="143" t="s">
        <v>42</v>
      </c>
      <c r="P170" s="144">
        <f t="shared" si="31"/>
        <v>0</v>
      </c>
      <c r="Q170" s="144">
        <v>0</v>
      </c>
      <c r="R170" s="144">
        <f t="shared" si="32"/>
        <v>0</v>
      </c>
      <c r="S170" s="144">
        <v>0</v>
      </c>
      <c r="T170" s="145">
        <f t="shared" si="33"/>
        <v>0</v>
      </c>
      <c r="AR170" s="146" t="s">
        <v>340</v>
      </c>
      <c r="AT170" s="146" t="s">
        <v>260</v>
      </c>
      <c r="AU170" s="146" t="s">
        <v>85</v>
      </c>
      <c r="AY170" s="17" t="s">
        <v>258</v>
      </c>
      <c r="BE170" s="147">
        <f t="shared" si="34"/>
        <v>0</v>
      </c>
      <c r="BF170" s="147">
        <f t="shared" si="35"/>
        <v>0</v>
      </c>
      <c r="BG170" s="147">
        <f t="shared" si="36"/>
        <v>0</v>
      </c>
      <c r="BH170" s="147">
        <f t="shared" si="37"/>
        <v>0</v>
      </c>
      <c r="BI170" s="147">
        <f t="shared" si="38"/>
        <v>0</v>
      </c>
      <c r="BJ170" s="17" t="s">
        <v>8</v>
      </c>
      <c r="BK170" s="147">
        <f t="shared" si="39"/>
        <v>0</v>
      </c>
      <c r="BL170" s="17" t="s">
        <v>340</v>
      </c>
      <c r="BM170" s="146" t="s">
        <v>747</v>
      </c>
    </row>
    <row r="171" spans="2:65" s="1" customFormat="1" ht="37.9" customHeight="1">
      <c r="B171" s="134"/>
      <c r="C171" s="135" t="s">
        <v>503</v>
      </c>
      <c r="D171" s="135" t="s">
        <v>260</v>
      </c>
      <c r="E171" s="136" t="s">
        <v>2812</v>
      </c>
      <c r="F171" s="137" t="s">
        <v>2813</v>
      </c>
      <c r="G171" s="138" t="s">
        <v>315</v>
      </c>
      <c r="H171" s="139">
        <v>1</v>
      </c>
      <c r="I171" s="140"/>
      <c r="J171" s="141">
        <f t="shared" si="30"/>
        <v>0</v>
      </c>
      <c r="K171" s="137" t="s">
        <v>1</v>
      </c>
      <c r="L171" s="32"/>
      <c r="M171" s="142" t="s">
        <v>1</v>
      </c>
      <c r="N171" s="143" t="s">
        <v>42</v>
      </c>
      <c r="P171" s="144">
        <f t="shared" si="31"/>
        <v>0</v>
      </c>
      <c r="Q171" s="144">
        <v>0</v>
      </c>
      <c r="R171" s="144">
        <f t="shared" si="32"/>
        <v>0</v>
      </c>
      <c r="S171" s="144">
        <v>0</v>
      </c>
      <c r="T171" s="145">
        <f t="shared" si="33"/>
        <v>0</v>
      </c>
      <c r="AR171" s="146" t="s">
        <v>340</v>
      </c>
      <c r="AT171" s="146" t="s">
        <v>260</v>
      </c>
      <c r="AU171" s="146" t="s">
        <v>85</v>
      </c>
      <c r="AY171" s="17" t="s">
        <v>258</v>
      </c>
      <c r="BE171" s="147">
        <f t="shared" si="34"/>
        <v>0</v>
      </c>
      <c r="BF171" s="147">
        <f t="shared" si="35"/>
        <v>0</v>
      </c>
      <c r="BG171" s="147">
        <f t="shared" si="36"/>
        <v>0</v>
      </c>
      <c r="BH171" s="147">
        <f t="shared" si="37"/>
        <v>0</v>
      </c>
      <c r="BI171" s="147">
        <f t="shared" si="38"/>
        <v>0</v>
      </c>
      <c r="BJ171" s="17" t="s">
        <v>8</v>
      </c>
      <c r="BK171" s="147">
        <f t="shared" si="39"/>
        <v>0</v>
      </c>
      <c r="BL171" s="17" t="s">
        <v>340</v>
      </c>
      <c r="BM171" s="146" t="s">
        <v>758</v>
      </c>
    </row>
    <row r="172" spans="2:65" s="1" customFormat="1" ht="33" customHeight="1">
      <c r="B172" s="134"/>
      <c r="C172" s="135" t="s">
        <v>512</v>
      </c>
      <c r="D172" s="135" t="s">
        <v>260</v>
      </c>
      <c r="E172" s="136" t="s">
        <v>2814</v>
      </c>
      <c r="F172" s="137" t="s">
        <v>2815</v>
      </c>
      <c r="G172" s="138" t="s">
        <v>315</v>
      </c>
      <c r="H172" s="139">
        <v>8</v>
      </c>
      <c r="I172" s="140"/>
      <c r="J172" s="141">
        <f t="shared" si="30"/>
        <v>0</v>
      </c>
      <c r="K172" s="137" t="s">
        <v>2683</v>
      </c>
      <c r="L172" s="32"/>
      <c r="M172" s="142" t="s">
        <v>1</v>
      </c>
      <c r="N172" s="143" t="s">
        <v>42</v>
      </c>
      <c r="P172" s="144">
        <f t="shared" si="31"/>
        <v>0</v>
      </c>
      <c r="Q172" s="144">
        <v>0</v>
      </c>
      <c r="R172" s="144">
        <f t="shared" si="32"/>
        <v>0</v>
      </c>
      <c r="S172" s="144">
        <v>0</v>
      </c>
      <c r="T172" s="145">
        <f t="shared" si="33"/>
        <v>0</v>
      </c>
      <c r="AR172" s="146" t="s">
        <v>340</v>
      </c>
      <c r="AT172" s="146" t="s">
        <v>260</v>
      </c>
      <c r="AU172" s="146" t="s">
        <v>85</v>
      </c>
      <c r="AY172" s="17" t="s">
        <v>258</v>
      </c>
      <c r="BE172" s="147">
        <f t="shared" si="34"/>
        <v>0</v>
      </c>
      <c r="BF172" s="147">
        <f t="shared" si="35"/>
        <v>0</v>
      </c>
      <c r="BG172" s="147">
        <f t="shared" si="36"/>
        <v>0</v>
      </c>
      <c r="BH172" s="147">
        <f t="shared" si="37"/>
        <v>0</v>
      </c>
      <c r="BI172" s="147">
        <f t="shared" si="38"/>
        <v>0</v>
      </c>
      <c r="BJ172" s="17" t="s">
        <v>8</v>
      </c>
      <c r="BK172" s="147">
        <f t="shared" si="39"/>
        <v>0</v>
      </c>
      <c r="BL172" s="17" t="s">
        <v>340</v>
      </c>
      <c r="BM172" s="146" t="s">
        <v>767</v>
      </c>
    </row>
    <row r="173" spans="2:65" s="1" customFormat="1" ht="24.2" customHeight="1">
      <c r="B173" s="134"/>
      <c r="C173" s="135" t="s">
        <v>516</v>
      </c>
      <c r="D173" s="135" t="s">
        <v>260</v>
      </c>
      <c r="E173" s="136" t="s">
        <v>2816</v>
      </c>
      <c r="F173" s="137" t="s">
        <v>2817</v>
      </c>
      <c r="G173" s="138" t="s">
        <v>315</v>
      </c>
      <c r="H173" s="139">
        <v>1</v>
      </c>
      <c r="I173" s="140"/>
      <c r="J173" s="141">
        <f t="shared" si="30"/>
        <v>0</v>
      </c>
      <c r="K173" s="137" t="s">
        <v>2683</v>
      </c>
      <c r="L173" s="32"/>
      <c r="M173" s="142" t="s">
        <v>1</v>
      </c>
      <c r="N173" s="143" t="s">
        <v>42</v>
      </c>
      <c r="P173" s="144">
        <f t="shared" si="31"/>
        <v>0</v>
      </c>
      <c r="Q173" s="144">
        <v>0</v>
      </c>
      <c r="R173" s="144">
        <f t="shared" si="32"/>
        <v>0</v>
      </c>
      <c r="S173" s="144">
        <v>0</v>
      </c>
      <c r="T173" s="145">
        <f t="shared" si="33"/>
        <v>0</v>
      </c>
      <c r="AR173" s="146" t="s">
        <v>340</v>
      </c>
      <c r="AT173" s="146" t="s">
        <v>260</v>
      </c>
      <c r="AU173" s="146" t="s">
        <v>85</v>
      </c>
      <c r="AY173" s="17" t="s">
        <v>258</v>
      </c>
      <c r="BE173" s="147">
        <f t="shared" si="34"/>
        <v>0</v>
      </c>
      <c r="BF173" s="147">
        <f t="shared" si="35"/>
        <v>0</v>
      </c>
      <c r="BG173" s="147">
        <f t="shared" si="36"/>
        <v>0</v>
      </c>
      <c r="BH173" s="147">
        <f t="shared" si="37"/>
        <v>0</v>
      </c>
      <c r="BI173" s="147">
        <f t="shared" si="38"/>
        <v>0</v>
      </c>
      <c r="BJ173" s="17" t="s">
        <v>8</v>
      </c>
      <c r="BK173" s="147">
        <f t="shared" si="39"/>
        <v>0</v>
      </c>
      <c r="BL173" s="17" t="s">
        <v>340</v>
      </c>
      <c r="BM173" s="146" t="s">
        <v>775</v>
      </c>
    </row>
    <row r="174" spans="2:65" s="1" customFormat="1" ht="44.25" customHeight="1">
      <c r="B174" s="134"/>
      <c r="C174" s="135" t="s">
        <v>520</v>
      </c>
      <c r="D174" s="135" t="s">
        <v>260</v>
      </c>
      <c r="E174" s="136" t="s">
        <v>2818</v>
      </c>
      <c r="F174" s="137" t="s">
        <v>2819</v>
      </c>
      <c r="G174" s="138" t="s">
        <v>308</v>
      </c>
      <c r="H174" s="139">
        <v>0.76300000000000001</v>
      </c>
      <c r="I174" s="140"/>
      <c r="J174" s="141">
        <f t="shared" si="30"/>
        <v>0</v>
      </c>
      <c r="K174" s="137" t="s">
        <v>2683</v>
      </c>
      <c r="L174" s="32"/>
      <c r="M174" s="142" t="s">
        <v>1</v>
      </c>
      <c r="N174" s="143" t="s">
        <v>42</v>
      </c>
      <c r="P174" s="144">
        <f t="shared" si="31"/>
        <v>0</v>
      </c>
      <c r="Q174" s="144">
        <v>0</v>
      </c>
      <c r="R174" s="144">
        <f t="shared" si="32"/>
        <v>0</v>
      </c>
      <c r="S174" s="144">
        <v>0</v>
      </c>
      <c r="T174" s="145">
        <f t="shared" si="33"/>
        <v>0</v>
      </c>
      <c r="AR174" s="146" t="s">
        <v>340</v>
      </c>
      <c r="AT174" s="146" t="s">
        <v>260</v>
      </c>
      <c r="AU174" s="146" t="s">
        <v>85</v>
      </c>
      <c r="AY174" s="17" t="s">
        <v>258</v>
      </c>
      <c r="BE174" s="147">
        <f t="shared" si="34"/>
        <v>0</v>
      </c>
      <c r="BF174" s="147">
        <f t="shared" si="35"/>
        <v>0</v>
      </c>
      <c r="BG174" s="147">
        <f t="shared" si="36"/>
        <v>0</v>
      </c>
      <c r="BH174" s="147">
        <f t="shared" si="37"/>
        <v>0</v>
      </c>
      <c r="BI174" s="147">
        <f t="shared" si="38"/>
        <v>0</v>
      </c>
      <c r="BJ174" s="17" t="s">
        <v>8</v>
      </c>
      <c r="BK174" s="147">
        <f t="shared" si="39"/>
        <v>0</v>
      </c>
      <c r="BL174" s="17" t="s">
        <v>340</v>
      </c>
      <c r="BM174" s="146" t="s">
        <v>785</v>
      </c>
    </row>
    <row r="175" spans="2:65" s="11" customFormat="1" ht="25.9" customHeight="1">
      <c r="B175" s="122"/>
      <c r="D175" s="123" t="s">
        <v>76</v>
      </c>
      <c r="E175" s="124" t="s">
        <v>1997</v>
      </c>
      <c r="F175" s="124" t="s">
        <v>1998</v>
      </c>
      <c r="I175" s="125"/>
      <c r="J175" s="126">
        <f>BK175</f>
        <v>0</v>
      </c>
      <c r="L175" s="122"/>
      <c r="M175" s="127"/>
      <c r="P175" s="128">
        <f>P176</f>
        <v>0</v>
      </c>
      <c r="R175" s="128">
        <f>R176</f>
        <v>0</v>
      </c>
      <c r="T175" s="129">
        <f>T176</f>
        <v>0</v>
      </c>
      <c r="AR175" s="123" t="s">
        <v>91</v>
      </c>
      <c r="AT175" s="130" t="s">
        <v>76</v>
      </c>
      <c r="AU175" s="130" t="s">
        <v>77</v>
      </c>
      <c r="AY175" s="123" t="s">
        <v>258</v>
      </c>
      <c r="BK175" s="131">
        <f>BK176</f>
        <v>0</v>
      </c>
    </row>
    <row r="176" spans="2:65" s="1" customFormat="1" ht="24.2" customHeight="1">
      <c r="B176" s="134"/>
      <c r="C176" s="135" t="s">
        <v>524</v>
      </c>
      <c r="D176" s="135" t="s">
        <v>260</v>
      </c>
      <c r="E176" s="136" t="s">
        <v>2709</v>
      </c>
      <c r="F176" s="137" t="s">
        <v>2710</v>
      </c>
      <c r="G176" s="138" t="s">
        <v>2002</v>
      </c>
      <c r="H176" s="139">
        <v>20</v>
      </c>
      <c r="I176" s="140"/>
      <c r="J176" s="141">
        <f>ROUND(I176*H176,0)</f>
        <v>0</v>
      </c>
      <c r="K176" s="137" t="s">
        <v>2683</v>
      </c>
      <c r="L176" s="32"/>
      <c r="M176" s="180" t="s">
        <v>1</v>
      </c>
      <c r="N176" s="181" t="s">
        <v>42</v>
      </c>
      <c r="O176" s="182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AR176" s="146" t="s">
        <v>2711</v>
      </c>
      <c r="AT176" s="146" t="s">
        <v>260</v>
      </c>
      <c r="AU176" s="146" t="s">
        <v>8</v>
      </c>
      <c r="AY176" s="17" t="s">
        <v>258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7" t="s">
        <v>8</v>
      </c>
      <c r="BK176" s="147">
        <f>ROUND(I176*H176,0)</f>
        <v>0</v>
      </c>
      <c r="BL176" s="17" t="s">
        <v>2711</v>
      </c>
      <c r="BM176" s="146" t="s">
        <v>796</v>
      </c>
    </row>
    <row r="177" spans="2:12" s="1" customFormat="1" ht="6.95" customHeight="1">
      <c r="B177" s="44"/>
      <c r="C177" s="45"/>
      <c r="D177" s="45"/>
      <c r="E177" s="45"/>
      <c r="F177" s="45"/>
      <c r="G177" s="45"/>
      <c r="H177" s="45"/>
      <c r="I177" s="45"/>
      <c r="J177" s="45"/>
      <c r="K177" s="45"/>
      <c r="L177" s="32"/>
    </row>
  </sheetData>
  <autoFilter ref="C122:K176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112</v>
      </c>
      <c r="L4" s="20"/>
      <c r="M4" s="88" t="s">
        <v>11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44" t="str">
        <f>'Rekapitulace stavby'!K6</f>
        <v>Rekonstrukce č.p.210 ve Vrchlabí</v>
      </c>
      <c r="F7" s="245"/>
      <c r="G7" s="245"/>
      <c r="H7" s="245"/>
      <c r="L7" s="20"/>
    </row>
    <row r="8" spans="2:46" s="1" customFormat="1" ht="12" customHeight="1">
      <c r="B8" s="32"/>
      <c r="D8" s="27" t="s">
        <v>125</v>
      </c>
      <c r="L8" s="32"/>
    </row>
    <row r="9" spans="2:46" s="1" customFormat="1" ht="16.5" customHeight="1">
      <c r="B9" s="32"/>
      <c r="E9" s="223" t="s">
        <v>2820</v>
      </c>
      <c r="F9" s="243"/>
      <c r="G9" s="243"/>
      <c r="H9" s="24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19</v>
      </c>
      <c r="F11" s="25" t="s">
        <v>1</v>
      </c>
      <c r="I11" s="27" t="s">
        <v>20</v>
      </c>
      <c r="J11" s="25" t="s">
        <v>1</v>
      </c>
      <c r="L11" s="32"/>
    </row>
    <row r="12" spans="2:46" s="1" customFormat="1" ht="12" customHeight="1">
      <c r="B12" s="32"/>
      <c r="D12" s="27" t="s">
        <v>21</v>
      </c>
      <c r="F12" s="25" t="s">
        <v>2677</v>
      </c>
      <c r="I12" s="27" t="s">
        <v>23</v>
      </c>
      <c r="J12" s="52" t="str">
        <f>'Rekapitulace stavby'!AN8</f>
        <v>22. 5. 2023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Město Vrchlabí, Zámek č.p.1, Vrchlabí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6" t="str">
        <f>'Rekapitulace stavby'!E14</f>
        <v>Vyplň údaj</v>
      </c>
      <c r="F18" s="238"/>
      <c r="G18" s="238"/>
      <c r="H18" s="23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ing. Jan Chaloupský, U hřiště 639, Trutnov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ing. V. Švehla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242" t="s">
        <v>1</v>
      </c>
      <c r="F27" s="242"/>
      <c r="G27" s="242"/>
      <c r="H27" s="24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37</v>
      </c>
      <c r="J30" s="65">
        <f>ROUND(J119, 0)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92" t="s">
        <v>41</v>
      </c>
      <c r="E33" s="27" t="s">
        <v>42</v>
      </c>
      <c r="F33" s="93">
        <f>ROUND((SUM(BE119:BE137)),  0)</f>
        <v>0</v>
      </c>
      <c r="I33" s="94">
        <v>0.21</v>
      </c>
      <c r="J33" s="93">
        <f>ROUND(((SUM(BE119:BE137))*I33),  0)</f>
        <v>0</v>
      </c>
      <c r="L33" s="32"/>
    </row>
    <row r="34" spans="2:12" s="1" customFormat="1" ht="14.45" customHeight="1">
      <c r="B34" s="32"/>
      <c r="E34" s="27" t="s">
        <v>43</v>
      </c>
      <c r="F34" s="93">
        <f>ROUND((SUM(BF119:BF137)),  0)</f>
        <v>0</v>
      </c>
      <c r="I34" s="94">
        <v>0.15</v>
      </c>
      <c r="J34" s="93">
        <f>ROUND(((SUM(BF119:BF137))*I34),  0)</f>
        <v>0</v>
      </c>
      <c r="L34" s="32"/>
    </row>
    <row r="35" spans="2:12" s="1" customFormat="1" ht="14.45" hidden="1" customHeight="1">
      <c r="B35" s="32"/>
      <c r="E35" s="27" t="s">
        <v>44</v>
      </c>
      <c r="F35" s="93">
        <f>ROUND((SUM(BG119:BG137)),  0)</f>
        <v>0</v>
      </c>
      <c r="I35" s="94">
        <v>0.21</v>
      </c>
      <c r="J35" s="93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3">
        <f>ROUND((SUM(BH119:BH137)),  0)</f>
        <v>0</v>
      </c>
      <c r="I36" s="94">
        <v>0.15</v>
      </c>
      <c r="J36" s="93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3">
        <f>ROUND((SUM(BI119:BI137)),  0)</f>
        <v>0</v>
      </c>
      <c r="I37" s="94">
        <v>0</v>
      </c>
      <c r="J37" s="9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5"/>
      <c r="D39" s="96" t="s">
        <v>47</v>
      </c>
      <c r="E39" s="56"/>
      <c r="F39" s="56"/>
      <c r="G39" s="97" t="s">
        <v>48</v>
      </c>
      <c r="H39" s="98" t="s">
        <v>49</v>
      </c>
      <c r="I39" s="56"/>
      <c r="J39" s="99">
        <f>SUM(J30:J37)</f>
        <v>0</v>
      </c>
      <c r="K39" s="100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1" t="s">
        <v>53</v>
      </c>
      <c r="G61" s="43" t="s">
        <v>52</v>
      </c>
      <c r="H61" s="34"/>
      <c r="I61" s="34"/>
      <c r="J61" s="102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1" t="s">
        <v>53</v>
      </c>
      <c r="G76" s="43" t="s">
        <v>52</v>
      </c>
      <c r="H76" s="34"/>
      <c r="I76" s="34"/>
      <c r="J76" s="102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17</v>
      </c>
      <c r="L84" s="32"/>
    </row>
    <row r="85" spans="2:47" s="1" customFormat="1" ht="16.5" customHeight="1">
      <c r="B85" s="32"/>
      <c r="E85" s="244" t="str">
        <f>E7</f>
        <v>Rekonstrukce č.p.210 ve Vrchlabí</v>
      </c>
      <c r="F85" s="245"/>
      <c r="G85" s="245"/>
      <c r="H85" s="245"/>
      <c r="L85" s="32"/>
    </row>
    <row r="86" spans="2:47" s="1" customFormat="1" ht="12" customHeight="1">
      <c r="B86" s="32"/>
      <c r="C86" s="27" t="s">
        <v>125</v>
      </c>
      <c r="L86" s="32"/>
    </row>
    <row r="87" spans="2:47" s="1" customFormat="1" ht="16.5" customHeight="1">
      <c r="B87" s="32"/>
      <c r="E87" s="223" t="str">
        <f>E9</f>
        <v>5 - Větrání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21</v>
      </c>
      <c r="F89" s="25" t="str">
        <f>F12</f>
        <v xml:space="preserve"> </v>
      </c>
      <c r="I89" s="27" t="s">
        <v>23</v>
      </c>
      <c r="J89" s="52" t="str">
        <f>IF(J12="","",J12)</f>
        <v>22. 5. 2023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25</v>
      </c>
      <c r="F91" s="25" t="str">
        <f>E15</f>
        <v>Město Vrchlabí, Zámek č.p.1, Vrchlabí</v>
      </c>
      <c r="I91" s="27" t="s">
        <v>31</v>
      </c>
      <c r="J91" s="30" t="str">
        <f>E21</f>
        <v>ing. Jan Chaloupský, U hřiště 639, Trutnov</v>
      </c>
      <c r="L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34</v>
      </c>
      <c r="J92" s="30" t="str">
        <f>E24</f>
        <v>ing. V. Švehla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3" t="s">
        <v>214</v>
      </c>
      <c r="D94" s="95"/>
      <c r="E94" s="95"/>
      <c r="F94" s="95"/>
      <c r="G94" s="95"/>
      <c r="H94" s="95"/>
      <c r="I94" s="95"/>
      <c r="J94" s="104" t="s">
        <v>215</v>
      </c>
      <c r="K94" s="9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5" t="s">
        <v>216</v>
      </c>
      <c r="J96" s="65">
        <f>J119</f>
        <v>0</v>
      </c>
      <c r="L96" s="32"/>
      <c r="AU96" s="17" t="s">
        <v>217</v>
      </c>
    </row>
    <row r="97" spans="2:12" s="8" customFormat="1" ht="24.95" customHeight="1">
      <c r="B97" s="106"/>
      <c r="D97" s="107" t="s">
        <v>227</v>
      </c>
      <c r="E97" s="108"/>
      <c r="F97" s="108"/>
      <c r="G97" s="108"/>
      <c r="H97" s="108"/>
      <c r="I97" s="108"/>
      <c r="J97" s="109">
        <f>J120</f>
        <v>0</v>
      </c>
      <c r="L97" s="106"/>
    </row>
    <row r="98" spans="2:12" s="9" customFormat="1" ht="19.899999999999999" customHeight="1">
      <c r="B98" s="110"/>
      <c r="D98" s="111" t="s">
        <v>2821</v>
      </c>
      <c r="E98" s="112"/>
      <c r="F98" s="112"/>
      <c r="G98" s="112"/>
      <c r="H98" s="112"/>
      <c r="I98" s="112"/>
      <c r="J98" s="113">
        <f>J121</f>
        <v>0</v>
      </c>
      <c r="L98" s="110"/>
    </row>
    <row r="99" spans="2:12" s="8" customFormat="1" ht="24.95" customHeight="1">
      <c r="B99" s="106"/>
      <c r="D99" s="107" t="s">
        <v>242</v>
      </c>
      <c r="E99" s="108"/>
      <c r="F99" s="108"/>
      <c r="G99" s="108"/>
      <c r="H99" s="108"/>
      <c r="I99" s="108"/>
      <c r="J99" s="109">
        <f>J136</f>
        <v>0</v>
      </c>
      <c r="L99" s="106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243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17</v>
      </c>
      <c r="L108" s="32"/>
    </row>
    <row r="109" spans="2:12" s="1" customFormat="1" ht="16.5" customHeight="1">
      <c r="B109" s="32"/>
      <c r="E109" s="244" t="str">
        <f>E7</f>
        <v>Rekonstrukce č.p.210 ve Vrchlabí</v>
      </c>
      <c r="F109" s="245"/>
      <c r="G109" s="245"/>
      <c r="H109" s="245"/>
      <c r="L109" s="32"/>
    </row>
    <row r="110" spans="2:12" s="1" customFormat="1" ht="12" customHeight="1">
      <c r="B110" s="32"/>
      <c r="C110" s="27" t="s">
        <v>125</v>
      </c>
      <c r="L110" s="32"/>
    </row>
    <row r="111" spans="2:12" s="1" customFormat="1" ht="16.5" customHeight="1">
      <c r="B111" s="32"/>
      <c r="E111" s="223" t="str">
        <f>E9</f>
        <v>5 - Větrání</v>
      </c>
      <c r="F111" s="243"/>
      <c r="G111" s="243"/>
      <c r="H111" s="243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21</v>
      </c>
      <c r="F113" s="25" t="str">
        <f>F12</f>
        <v xml:space="preserve"> </v>
      </c>
      <c r="I113" s="27" t="s">
        <v>23</v>
      </c>
      <c r="J113" s="52" t="str">
        <f>IF(J12="","",J12)</f>
        <v>22. 5. 2023</v>
      </c>
      <c r="L113" s="32"/>
    </row>
    <row r="114" spans="2:65" s="1" customFormat="1" ht="6.95" customHeight="1">
      <c r="B114" s="32"/>
      <c r="L114" s="32"/>
    </row>
    <row r="115" spans="2:65" s="1" customFormat="1" ht="25.7" customHeight="1">
      <c r="B115" s="32"/>
      <c r="C115" s="27" t="s">
        <v>25</v>
      </c>
      <c r="F115" s="25" t="str">
        <f>E15</f>
        <v>Město Vrchlabí, Zámek č.p.1, Vrchlabí</v>
      </c>
      <c r="I115" s="27" t="s">
        <v>31</v>
      </c>
      <c r="J115" s="30" t="str">
        <f>E21</f>
        <v>ing. Jan Chaloupský, U hřiště 639, Trutnov</v>
      </c>
      <c r="L115" s="32"/>
    </row>
    <row r="116" spans="2:65" s="1" customFormat="1" ht="15.2" customHeight="1">
      <c r="B116" s="32"/>
      <c r="C116" s="27" t="s">
        <v>29</v>
      </c>
      <c r="F116" s="25" t="str">
        <f>IF(E18="","",E18)</f>
        <v>Vyplň údaj</v>
      </c>
      <c r="I116" s="27" t="s">
        <v>34</v>
      </c>
      <c r="J116" s="30" t="str">
        <f>E24</f>
        <v>ing. V. Švehla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4"/>
      <c r="C118" s="115" t="s">
        <v>244</v>
      </c>
      <c r="D118" s="116" t="s">
        <v>62</v>
      </c>
      <c r="E118" s="116" t="s">
        <v>58</v>
      </c>
      <c r="F118" s="116" t="s">
        <v>59</v>
      </c>
      <c r="G118" s="116" t="s">
        <v>245</v>
      </c>
      <c r="H118" s="116" t="s">
        <v>246</v>
      </c>
      <c r="I118" s="116" t="s">
        <v>247</v>
      </c>
      <c r="J118" s="116" t="s">
        <v>215</v>
      </c>
      <c r="K118" s="117" t="s">
        <v>248</v>
      </c>
      <c r="L118" s="114"/>
      <c r="M118" s="58" t="s">
        <v>1</v>
      </c>
      <c r="N118" s="59" t="s">
        <v>41</v>
      </c>
      <c r="O118" s="59" t="s">
        <v>249</v>
      </c>
      <c r="P118" s="59" t="s">
        <v>250</v>
      </c>
      <c r="Q118" s="59" t="s">
        <v>251</v>
      </c>
      <c r="R118" s="59" t="s">
        <v>252</v>
      </c>
      <c r="S118" s="59" t="s">
        <v>253</v>
      </c>
      <c r="T118" s="60" t="s">
        <v>254</v>
      </c>
    </row>
    <row r="119" spans="2:65" s="1" customFormat="1" ht="22.9" customHeight="1">
      <c r="B119" s="32"/>
      <c r="C119" s="63" t="s">
        <v>255</v>
      </c>
      <c r="J119" s="118">
        <f>BK119</f>
        <v>0</v>
      </c>
      <c r="L119" s="32"/>
      <c r="M119" s="61"/>
      <c r="N119" s="53"/>
      <c r="O119" s="53"/>
      <c r="P119" s="119">
        <f>P120+P136</f>
        <v>0</v>
      </c>
      <c r="Q119" s="53"/>
      <c r="R119" s="119">
        <f>R120+R136</f>
        <v>0</v>
      </c>
      <c r="S119" s="53"/>
      <c r="T119" s="120">
        <f>T120+T136</f>
        <v>0</v>
      </c>
      <c r="AT119" s="17" t="s">
        <v>76</v>
      </c>
      <c r="AU119" s="17" t="s">
        <v>217</v>
      </c>
      <c r="BK119" s="121">
        <f>BK120+BK136</f>
        <v>0</v>
      </c>
    </row>
    <row r="120" spans="2:65" s="11" customFormat="1" ht="25.9" customHeight="1">
      <c r="B120" s="122"/>
      <c r="D120" s="123" t="s">
        <v>76</v>
      </c>
      <c r="E120" s="124" t="s">
        <v>978</v>
      </c>
      <c r="F120" s="124" t="s">
        <v>979</v>
      </c>
      <c r="I120" s="125"/>
      <c r="J120" s="126">
        <f>BK120</f>
        <v>0</v>
      </c>
      <c r="L120" s="122"/>
      <c r="M120" s="127"/>
      <c r="P120" s="128">
        <f>P121</f>
        <v>0</v>
      </c>
      <c r="R120" s="128">
        <f>R121</f>
        <v>0</v>
      </c>
      <c r="T120" s="129">
        <f>T121</f>
        <v>0</v>
      </c>
      <c r="AR120" s="123" t="s">
        <v>85</v>
      </c>
      <c r="AT120" s="130" t="s">
        <v>76</v>
      </c>
      <c r="AU120" s="130" t="s">
        <v>77</v>
      </c>
      <c r="AY120" s="123" t="s">
        <v>258</v>
      </c>
      <c r="BK120" s="131">
        <f>BK121</f>
        <v>0</v>
      </c>
    </row>
    <row r="121" spans="2:65" s="11" customFormat="1" ht="22.9" customHeight="1">
      <c r="B121" s="122"/>
      <c r="D121" s="123" t="s">
        <v>76</v>
      </c>
      <c r="E121" s="132" t="s">
        <v>2822</v>
      </c>
      <c r="F121" s="132" t="s">
        <v>2823</v>
      </c>
      <c r="I121" s="125"/>
      <c r="J121" s="133">
        <f>BK121</f>
        <v>0</v>
      </c>
      <c r="L121" s="122"/>
      <c r="M121" s="127"/>
      <c r="P121" s="128">
        <f>SUM(P122:P135)</f>
        <v>0</v>
      </c>
      <c r="R121" s="128">
        <f>SUM(R122:R135)</f>
        <v>0</v>
      </c>
      <c r="T121" s="129">
        <f>SUM(T122:T135)</f>
        <v>0</v>
      </c>
      <c r="AR121" s="123" t="s">
        <v>85</v>
      </c>
      <c r="AT121" s="130" t="s">
        <v>76</v>
      </c>
      <c r="AU121" s="130" t="s">
        <v>8</v>
      </c>
      <c r="AY121" s="123" t="s">
        <v>258</v>
      </c>
      <c r="BK121" s="131">
        <f>SUM(BK122:BK135)</f>
        <v>0</v>
      </c>
    </row>
    <row r="122" spans="2:65" s="1" customFormat="1" ht="24.2" customHeight="1">
      <c r="B122" s="134"/>
      <c r="C122" s="135" t="s">
        <v>8</v>
      </c>
      <c r="D122" s="135" t="s">
        <v>260</v>
      </c>
      <c r="E122" s="136" t="s">
        <v>2824</v>
      </c>
      <c r="F122" s="137" t="s">
        <v>2825</v>
      </c>
      <c r="G122" s="138" t="s">
        <v>315</v>
      </c>
      <c r="H122" s="139">
        <v>2</v>
      </c>
      <c r="I122" s="140"/>
      <c r="J122" s="141">
        <f t="shared" ref="J122:J135" si="0">ROUND(I122*H122,0)</f>
        <v>0</v>
      </c>
      <c r="K122" s="137" t="s">
        <v>2683</v>
      </c>
      <c r="L122" s="32"/>
      <c r="M122" s="142" t="s">
        <v>1</v>
      </c>
      <c r="N122" s="143" t="s">
        <v>42</v>
      </c>
      <c r="P122" s="144">
        <f t="shared" ref="P122:P135" si="1">O122*H122</f>
        <v>0</v>
      </c>
      <c r="Q122" s="144">
        <v>0</v>
      </c>
      <c r="R122" s="144">
        <f t="shared" ref="R122:R135" si="2">Q122*H122</f>
        <v>0</v>
      </c>
      <c r="S122" s="144">
        <v>0</v>
      </c>
      <c r="T122" s="145">
        <f t="shared" ref="T122:T135" si="3">S122*H122</f>
        <v>0</v>
      </c>
      <c r="AR122" s="146" t="s">
        <v>340</v>
      </c>
      <c r="AT122" s="146" t="s">
        <v>260</v>
      </c>
      <c r="AU122" s="146" t="s">
        <v>85</v>
      </c>
      <c r="AY122" s="17" t="s">
        <v>258</v>
      </c>
      <c r="BE122" s="147">
        <f t="shared" ref="BE122:BE135" si="4">IF(N122="základní",J122,0)</f>
        <v>0</v>
      </c>
      <c r="BF122" s="147">
        <f t="shared" ref="BF122:BF135" si="5">IF(N122="snížená",J122,0)</f>
        <v>0</v>
      </c>
      <c r="BG122" s="147">
        <f t="shared" ref="BG122:BG135" si="6">IF(N122="zákl. přenesená",J122,0)</f>
        <v>0</v>
      </c>
      <c r="BH122" s="147">
        <f t="shared" ref="BH122:BH135" si="7">IF(N122="sníž. přenesená",J122,0)</f>
        <v>0</v>
      </c>
      <c r="BI122" s="147">
        <f t="shared" ref="BI122:BI135" si="8">IF(N122="nulová",J122,0)</f>
        <v>0</v>
      </c>
      <c r="BJ122" s="17" t="s">
        <v>8</v>
      </c>
      <c r="BK122" s="147">
        <f t="shared" ref="BK122:BK135" si="9">ROUND(I122*H122,0)</f>
        <v>0</v>
      </c>
      <c r="BL122" s="17" t="s">
        <v>340</v>
      </c>
      <c r="BM122" s="146" t="s">
        <v>85</v>
      </c>
    </row>
    <row r="123" spans="2:65" s="1" customFormat="1" ht="24.2" customHeight="1">
      <c r="B123" s="134"/>
      <c r="C123" s="170" t="s">
        <v>85</v>
      </c>
      <c r="D123" s="170" t="s">
        <v>425</v>
      </c>
      <c r="E123" s="171" t="s">
        <v>2826</v>
      </c>
      <c r="F123" s="172" t="s">
        <v>2827</v>
      </c>
      <c r="G123" s="173" t="s">
        <v>315</v>
      </c>
      <c r="H123" s="174">
        <v>2</v>
      </c>
      <c r="I123" s="175"/>
      <c r="J123" s="176">
        <f t="shared" si="0"/>
        <v>0</v>
      </c>
      <c r="K123" s="172" t="s">
        <v>2683</v>
      </c>
      <c r="L123" s="177"/>
      <c r="M123" s="178" t="s">
        <v>1</v>
      </c>
      <c r="N123" s="179" t="s">
        <v>42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448</v>
      </c>
      <c r="AT123" s="146" t="s">
        <v>425</v>
      </c>
      <c r="AU123" s="146" t="s">
        <v>85</v>
      </c>
      <c r="AY123" s="17" t="s">
        <v>258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7" t="s">
        <v>8</v>
      </c>
      <c r="BK123" s="147">
        <f t="shared" si="9"/>
        <v>0</v>
      </c>
      <c r="BL123" s="17" t="s">
        <v>340</v>
      </c>
      <c r="BM123" s="146" t="s">
        <v>91</v>
      </c>
    </row>
    <row r="124" spans="2:65" s="1" customFormat="1" ht="24.2" customHeight="1">
      <c r="B124" s="134"/>
      <c r="C124" s="135" t="s">
        <v>88</v>
      </c>
      <c r="D124" s="135" t="s">
        <v>260</v>
      </c>
      <c r="E124" s="136" t="s">
        <v>2828</v>
      </c>
      <c r="F124" s="137" t="s">
        <v>2829</v>
      </c>
      <c r="G124" s="138" t="s">
        <v>315</v>
      </c>
      <c r="H124" s="139">
        <v>1</v>
      </c>
      <c r="I124" s="140"/>
      <c r="J124" s="141">
        <f t="shared" si="0"/>
        <v>0</v>
      </c>
      <c r="K124" s="137" t="s">
        <v>2683</v>
      </c>
      <c r="L124" s="32"/>
      <c r="M124" s="142" t="s">
        <v>1</v>
      </c>
      <c r="N124" s="143" t="s">
        <v>42</v>
      </c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46" t="s">
        <v>340</v>
      </c>
      <c r="AT124" s="146" t="s">
        <v>260</v>
      </c>
      <c r="AU124" s="146" t="s">
        <v>85</v>
      </c>
      <c r="AY124" s="17" t="s">
        <v>258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7" t="s">
        <v>8</v>
      </c>
      <c r="BK124" s="147">
        <f t="shared" si="9"/>
        <v>0</v>
      </c>
      <c r="BL124" s="17" t="s">
        <v>340</v>
      </c>
      <c r="BM124" s="146" t="s">
        <v>97</v>
      </c>
    </row>
    <row r="125" spans="2:65" s="1" customFormat="1" ht="24.2" customHeight="1">
      <c r="B125" s="134"/>
      <c r="C125" s="170" t="s">
        <v>91</v>
      </c>
      <c r="D125" s="170" t="s">
        <v>425</v>
      </c>
      <c r="E125" s="171" t="s">
        <v>2830</v>
      </c>
      <c r="F125" s="172" t="s">
        <v>2831</v>
      </c>
      <c r="G125" s="173" t="s">
        <v>315</v>
      </c>
      <c r="H125" s="174">
        <v>1</v>
      </c>
      <c r="I125" s="175"/>
      <c r="J125" s="176">
        <f t="shared" si="0"/>
        <v>0</v>
      </c>
      <c r="K125" s="172" t="s">
        <v>2683</v>
      </c>
      <c r="L125" s="177"/>
      <c r="M125" s="178" t="s">
        <v>1</v>
      </c>
      <c r="N125" s="179" t="s">
        <v>42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448</v>
      </c>
      <c r="AT125" s="146" t="s">
        <v>425</v>
      </c>
      <c r="AU125" s="146" t="s">
        <v>85</v>
      </c>
      <c r="AY125" s="17" t="s">
        <v>258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7" t="s">
        <v>8</v>
      </c>
      <c r="BK125" s="147">
        <f t="shared" si="9"/>
        <v>0</v>
      </c>
      <c r="BL125" s="17" t="s">
        <v>340</v>
      </c>
      <c r="BM125" s="146" t="s">
        <v>103</v>
      </c>
    </row>
    <row r="126" spans="2:65" s="1" customFormat="1" ht="24.2" customHeight="1">
      <c r="B126" s="134"/>
      <c r="C126" s="135" t="s">
        <v>94</v>
      </c>
      <c r="D126" s="135" t="s">
        <v>260</v>
      </c>
      <c r="E126" s="136" t="s">
        <v>2832</v>
      </c>
      <c r="F126" s="137" t="s">
        <v>2833</v>
      </c>
      <c r="G126" s="138" t="s">
        <v>315</v>
      </c>
      <c r="H126" s="139">
        <v>3</v>
      </c>
      <c r="I126" s="140"/>
      <c r="J126" s="141">
        <f t="shared" si="0"/>
        <v>0</v>
      </c>
      <c r="K126" s="137" t="s">
        <v>2683</v>
      </c>
      <c r="L126" s="32"/>
      <c r="M126" s="142" t="s">
        <v>1</v>
      </c>
      <c r="N126" s="143" t="s">
        <v>42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340</v>
      </c>
      <c r="AT126" s="146" t="s">
        <v>260</v>
      </c>
      <c r="AU126" s="146" t="s">
        <v>85</v>
      </c>
      <c r="AY126" s="17" t="s">
        <v>258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7" t="s">
        <v>8</v>
      </c>
      <c r="BK126" s="147">
        <f t="shared" si="9"/>
        <v>0</v>
      </c>
      <c r="BL126" s="17" t="s">
        <v>340</v>
      </c>
      <c r="BM126" s="146" t="s">
        <v>305</v>
      </c>
    </row>
    <row r="127" spans="2:65" s="1" customFormat="1" ht="24.2" customHeight="1">
      <c r="B127" s="134"/>
      <c r="C127" s="170" t="s">
        <v>97</v>
      </c>
      <c r="D127" s="170" t="s">
        <v>425</v>
      </c>
      <c r="E127" s="171" t="s">
        <v>2834</v>
      </c>
      <c r="F127" s="172" t="s">
        <v>2835</v>
      </c>
      <c r="G127" s="173" t="s">
        <v>315</v>
      </c>
      <c r="H127" s="174">
        <v>3</v>
      </c>
      <c r="I127" s="175"/>
      <c r="J127" s="176">
        <f t="shared" si="0"/>
        <v>0</v>
      </c>
      <c r="K127" s="172" t="s">
        <v>2683</v>
      </c>
      <c r="L127" s="177"/>
      <c r="M127" s="178" t="s">
        <v>1</v>
      </c>
      <c r="N127" s="179" t="s">
        <v>42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448</v>
      </c>
      <c r="AT127" s="146" t="s">
        <v>425</v>
      </c>
      <c r="AU127" s="146" t="s">
        <v>85</v>
      </c>
      <c r="AY127" s="17" t="s">
        <v>258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7" t="s">
        <v>8</v>
      </c>
      <c r="BK127" s="147">
        <f t="shared" si="9"/>
        <v>0</v>
      </c>
      <c r="BL127" s="17" t="s">
        <v>340</v>
      </c>
      <c r="BM127" s="146" t="s">
        <v>318</v>
      </c>
    </row>
    <row r="128" spans="2:65" s="1" customFormat="1" ht="24.2" customHeight="1">
      <c r="B128" s="134"/>
      <c r="C128" s="135" t="s">
        <v>100</v>
      </c>
      <c r="D128" s="135" t="s">
        <v>260</v>
      </c>
      <c r="E128" s="136" t="s">
        <v>2836</v>
      </c>
      <c r="F128" s="137" t="s">
        <v>2837</v>
      </c>
      <c r="G128" s="138" t="s">
        <v>315</v>
      </c>
      <c r="H128" s="139">
        <v>1</v>
      </c>
      <c r="I128" s="140"/>
      <c r="J128" s="141">
        <f t="shared" si="0"/>
        <v>0</v>
      </c>
      <c r="K128" s="137" t="s">
        <v>2683</v>
      </c>
      <c r="L128" s="32"/>
      <c r="M128" s="142" t="s">
        <v>1</v>
      </c>
      <c r="N128" s="143" t="s">
        <v>42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340</v>
      </c>
      <c r="AT128" s="146" t="s">
        <v>260</v>
      </c>
      <c r="AU128" s="146" t="s">
        <v>85</v>
      </c>
      <c r="AY128" s="17" t="s">
        <v>258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7" t="s">
        <v>8</v>
      </c>
      <c r="BK128" s="147">
        <f t="shared" si="9"/>
        <v>0</v>
      </c>
      <c r="BL128" s="17" t="s">
        <v>340</v>
      </c>
      <c r="BM128" s="146" t="s">
        <v>328</v>
      </c>
    </row>
    <row r="129" spans="2:65" s="1" customFormat="1" ht="24.2" customHeight="1">
      <c r="B129" s="134"/>
      <c r="C129" s="135" t="s">
        <v>103</v>
      </c>
      <c r="D129" s="135" t="s">
        <v>260</v>
      </c>
      <c r="E129" s="136" t="s">
        <v>2838</v>
      </c>
      <c r="F129" s="137" t="s">
        <v>2839</v>
      </c>
      <c r="G129" s="138" t="s">
        <v>315</v>
      </c>
      <c r="H129" s="139">
        <v>2</v>
      </c>
      <c r="I129" s="140"/>
      <c r="J129" s="141">
        <f t="shared" si="0"/>
        <v>0</v>
      </c>
      <c r="K129" s="137" t="s">
        <v>2683</v>
      </c>
      <c r="L129" s="32"/>
      <c r="M129" s="142" t="s">
        <v>1</v>
      </c>
      <c r="N129" s="143" t="s">
        <v>42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340</v>
      </c>
      <c r="AT129" s="146" t="s">
        <v>260</v>
      </c>
      <c r="AU129" s="146" t="s">
        <v>85</v>
      </c>
      <c r="AY129" s="17" t="s">
        <v>258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7" t="s">
        <v>8</v>
      </c>
      <c r="BK129" s="147">
        <f t="shared" si="9"/>
        <v>0</v>
      </c>
      <c r="BL129" s="17" t="s">
        <v>340</v>
      </c>
      <c r="BM129" s="146" t="s">
        <v>340</v>
      </c>
    </row>
    <row r="130" spans="2:65" s="1" customFormat="1" ht="24.2" customHeight="1">
      <c r="B130" s="134"/>
      <c r="C130" s="135" t="s">
        <v>185</v>
      </c>
      <c r="D130" s="135" t="s">
        <v>260</v>
      </c>
      <c r="E130" s="136" t="s">
        <v>2840</v>
      </c>
      <c r="F130" s="137" t="s">
        <v>2841</v>
      </c>
      <c r="G130" s="138" t="s">
        <v>315</v>
      </c>
      <c r="H130" s="139">
        <v>4</v>
      </c>
      <c r="I130" s="140"/>
      <c r="J130" s="141">
        <f t="shared" si="0"/>
        <v>0</v>
      </c>
      <c r="K130" s="137" t="s">
        <v>2683</v>
      </c>
      <c r="L130" s="32"/>
      <c r="M130" s="142" t="s">
        <v>1</v>
      </c>
      <c r="N130" s="143" t="s">
        <v>42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340</v>
      </c>
      <c r="AT130" s="146" t="s">
        <v>260</v>
      </c>
      <c r="AU130" s="146" t="s">
        <v>85</v>
      </c>
      <c r="AY130" s="17" t="s">
        <v>258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7" t="s">
        <v>8</v>
      </c>
      <c r="BK130" s="147">
        <f t="shared" si="9"/>
        <v>0</v>
      </c>
      <c r="BL130" s="17" t="s">
        <v>340</v>
      </c>
      <c r="BM130" s="146" t="s">
        <v>351</v>
      </c>
    </row>
    <row r="131" spans="2:65" s="1" customFormat="1" ht="21.75" customHeight="1">
      <c r="B131" s="134"/>
      <c r="C131" s="170" t="s">
        <v>305</v>
      </c>
      <c r="D131" s="170" t="s">
        <v>425</v>
      </c>
      <c r="E131" s="171" t="s">
        <v>2842</v>
      </c>
      <c r="F131" s="172" t="s">
        <v>2843</v>
      </c>
      <c r="G131" s="173" t="s">
        <v>315</v>
      </c>
      <c r="H131" s="174">
        <v>6</v>
      </c>
      <c r="I131" s="175"/>
      <c r="J131" s="176">
        <f t="shared" si="0"/>
        <v>0</v>
      </c>
      <c r="K131" s="172" t="s">
        <v>2683</v>
      </c>
      <c r="L131" s="177"/>
      <c r="M131" s="178" t="s">
        <v>1</v>
      </c>
      <c r="N131" s="179" t="s">
        <v>42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448</v>
      </c>
      <c r="AT131" s="146" t="s">
        <v>425</v>
      </c>
      <c r="AU131" s="146" t="s">
        <v>85</v>
      </c>
      <c r="AY131" s="17" t="s">
        <v>258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7" t="s">
        <v>8</v>
      </c>
      <c r="BK131" s="147">
        <f t="shared" si="9"/>
        <v>0</v>
      </c>
      <c r="BL131" s="17" t="s">
        <v>340</v>
      </c>
      <c r="BM131" s="146" t="s">
        <v>376</v>
      </c>
    </row>
    <row r="132" spans="2:65" s="1" customFormat="1" ht="37.9" customHeight="1">
      <c r="B132" s="134"/>
      <c r="C132" s="135" t="s">
        <v>312</v>
      </c>
      <c r="D132" s="135" t="s">
        <v>260</v>
      </c>
      <c r="E132" s="136" t="s">
        <v>2844</v>
      </c>
      <c r="F132" s="137" t="s">
        <v>2845</v>
      </c>
      <c r="G132" s="138" t="s">
        <v>420</v>
      </c>
      <c r="H132" s="139">
        <v>10</v>
      </c>
      <c r="I132" s="140"/>
      <c r="J132" s="141">
        <f t="shared" si="0"/>
        <v>0</v>
      </c>
      <c r="K132" s="137" t="s">
        <v>2683</v>
      </c>
      <c r="L132" s="32"/>
      <c r="M132" s="142" t="s">
        <v>1</v>
      </c>
      <c r="N132" s="143" t="s">
        <v>42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340</v>
      </c>
      <c r="AT132" s="146" t="s">
        <v>260</v>
      </c>
      <c r="AU132" s="146" t="s">
        <v>85</v>
      </c>
      <c r="AY132" s="17" t="s">
        <v>258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7" t="s">
        <v>8</v>
      </c>
      <c r="BK132" s="147">
        <f t="shared" si="9"/>
        <v>0</v>
      </c>
      <c r="BL132" s="17" t="s">
        <v>340</v>
      </c>
      <c r="BM132" s="146" t="s">
        <v>387</v>
      </c>
    </row>
    <row r="133" spans="2:65" s="1" customFormat="1" ht="33" customHeight="1">
      <c r="B133" s="134"/>
      <c r="C133" s="135" t="s">
        <v>318</v>
      </c>
      <c r="D133" s="135" t="s">
        <v>260</v>
      </c>
      <c r="E133" s="136" t="s">
        <v>2846</v>
      </c>
      <c r="F133" s="137" t="s">
        <v>2847</v>
      </c>
      <c r="G133" s="138" t="s">
        <v>420</v>
      </c>
      <c r="H133" s="139">
        <v>10</v>
      </c>
      <c r="I133" s="140"/>
      <c r="J133" s="141">
        <f t="shared" si="0"/>
        <v>0</v>
      </c>
      <c r="K133" s="137" t="s">
        <v>2683</v>
      </c>
      <c r="L133" s="32"/>
      <c r="M133" s="142" t="s">
        <v>1</v>
      </c>
      <c r="N133" s="143" t="s">
        <v>42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340</v>
      </c>
      <c r="AT133" s="146" t="s">
        <v>260</v>
      </c>
      <c r="AU133" s="146" t="s">
        <v>85</v>
      </c>
      <c r="AY133" s="17" t="s">
        <v>258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7" t="s">
        <v>8</v>
      </c>
      <c r="BK133" s="147">
        <f t="shared" si="9"/>
        <v>0</v>
      </c>
      <c r="BL133" s="17" t="s">
        <v>340</v>
      </c>
      <c r="BM133" s="146" t="s">
        <v>397</v>
      </c>
    </row>
    <row r="134" spans="2:65" s="1" customFormat="1" ht="24.2" customHeight="1">
      <c r="B134" s="134"/>
      <c r="C134" s="135" t="s">
        <v>323</v>
      </c>
      <c r="D134" s="135" t="s">
        <v>260</v>
      </c>
      <c r="E134" s="136" t="s">
        <v>2848</v>
      </c>
      <c r="F134" s="137" t="s">
        <v>2849</v>
      </c>
      <c r="G134" s="138" t="s">
        <v>315</v>
      </c>
      <c r="H134" s="139">
        <v>3</v>
      </c>
      <c r="I134" s="140"/>
      <c r="J134" s="141">
        <f t="shared" si="0"/>
        <v>0</v>
      </c>
      <c r="K134" s="137" t="s">
        <v>2683</v>
      </c>
      <c r="L134" s="32"/>
      <c r="M134" s="142" t="s">
        <v>1</v>
      </c>
      <c r="N134" s="143" t="s">
        <v>42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340</v>
      </c>
      <c r="AT134" s="146" t="s">
        <v>260</v>
      </c>
      <c r="AU134" s="146" t="s">
        <v>85</v>
      </c>
      <c r="AY134" s="17" t="s">
        <v>258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7" t="s">
        <v>8</v>
      </c>
      <c r="BK134" s="147">
        <f t="shared" si="9"/>
        <v>0</v>
      </c>
      <c r="BL134" s="17" t="s">
        <v>340</v>
      </c>
      <c r="BM134" s="146" t="s">
        <v>412</v>
      </c>
    </row>
    <row r="135" spans="2:65" s="1" customFormat="1" ht="49.15" customHeight="1">
      <c r="B135" s="134"/>
      <c r="C135" s="135" t="s">
        <v>328</v>
      </c>
      <c r="D135" s="135" t="s">
        <v>260</v>
      </c>
      <c r="E135" s="136" t="s">
        <v>2850</v>
      </c>
      <c r="F135" s="137" t="s">
        <v>2851</v>
      </c>
      <c r="G135" s="138" t="s">
        <v>308</v>
      </c>
      <c r="H135" s="139">
        <v>0.04</v>
      </c>
      <c r="I135" s="140"/>
      <c r="J135" s="141">
        <f t="shared" si="0"/>
        <v>0</v>
      </c>
      <c r="K135" s="137" t="s">
        <v>2683</v>
      </c>
      <c r="L135" s="32"/>
      <c r="M135" s="142" t="s">
        <v>1</v>
      </c>
      <c r="N135" s="143" t="s">
        <v>42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340</v>
      </c>
      <c r="AT135" s="146" t="s">
        <v>260</v>
      </c>
      <c r="AU135" s="146" t="s">
        <v>85</v>
      </c>
      <c r="AY135" s="17" t="s">
        <v>258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7" t="s">
        <v>8</v>
      </c>
      <c r="BK135" s="147">
        <f t="shared" si="9"/>
        <v>0</v>
      </c>
      <c r="BL135" s="17" t="s">
        <v>340</v>
      </c>
      <c r="BM135" s="146" t="s">
        <v>424</v>
      </c>
    </row>
    <row r="136" spans="2:65" s="11" customFormat="1" ht="25.9" customHeight="1">
      <c r="B136" s="122"/>
      <c r="D136" s="123" t="s">
        <v>76</v>
      </c>
      <c r="E136" s="124" t="s">
        <v>1997</v>
      </c>
      <c r="F136" s="124" t="s">
        <v>1998</v>
      </c>
      <c r="I136" s="125"/>
      <c r="J136" s="126">
        <f>BK136</f>
        <v>0</v>
      </c>
      <c r="L136" s="122"/>
      <c r="M136" s="127"/>
      <c r="P136" s="128">
        <f>P137</f>
        <v>0</v>
      </c>
      <c r="R136" s="128">
        <f>R137</f>
        <v>0</v>
      </c>
      <c r="T136" s="129">
        <f>T137</f>
        <v>0</v>
      </c>
      <c r="AR136" s="123" t="s">
        <v>91</v>
      </c>
      <c r="AT136" s="130" t="s">
        <v>76</v>
      </c>
      <c r="AU136" s="130" t="s">
        <v>77</v>
      </c>
      <c r="AY136" s="123" t="s">
        <v>258</v>
      </c>
      <c r="BK136" s="131">
        <f>BK137</f>
        <v>0</v>
      </c>
    </row>
    <row r="137" spans="2:65" s="1" customFormat="1" ht="37.9" customHeight="1">
      <c r="B137" s="134"/>
      <c r="C137" s="135" t="s">
        <v>9</v>
      </c>
      <c r="D137" s="135" t="s">
        <v>260</v>
      </c>
      <c r="E137" s="136" t="s">
        <v>2852</v>
      </c>
      <c r="F137" s="137" t="s">
        <v>2853</v>
      </c>
      <c r="G137" s="138" t="s">
        <v>2002</v>
      </c>
      <c r="H137" s="139">
        <v>10</v>
      </c>
      <c r="I137" s="140"/>
      <c r="J137" s="141">
        <f>ROUND(I137*H137,0)</f>
        <v>0</v>
      </c>
      <c r="K137" s="137" t="s">
        <v>2683</v>
      </c>
      <c r="L137" s="32"/>
      <c r="M137" s="180" t="s">
        <v>1</v>
      </c>
      <c r="N137" s="181" t="s">
        <v>42</v>
      </c>
      <c r="O137" s="182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AR137" s="146" t="s">
        <v>2711</v>
      </c>
      <c r="AT137" s="146" t="s">
        <v>260</v>
      </c>
      <c r="AU137" s="146" t="s">
        <v>8</v>
      </c>
      <c r="AY137" s="17" t="s">
        <v>258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7" t="s">
        <v>8</v>
      </c>
      <c r="BK137" s="147">
        <f>ROUND(I137*H137,0)</f>
        <v>0</v>
      </c>
      <c r="BL137" s="17" t="s">
        <v>2711</v>
      </c>
      <c r="BM137" s="146" t="s">
        <v>440</v>
      </c>
    </row>
    <row r="138" spans="2:65" s="1" customFormat="1" ht="6.95" customHeight="1"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32"/>
    </row>
  </sheetData>
  <autoFilter ref="C118:K137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5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112</v>
      </c>
      <c r="L4" s="20"/>
      <c r="M4" s="88" t="s">
        <v>11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44" t="str">
        <f>'Rekapitulace stavby'!K6</f>
        <v>Rekonstrukce č.p.210 ve Vrchlabí</v>
      </c>
      <c r="F7" s="245"/>
      <c r="G7" s="245"/>
      <c r="H7" s="245"/>
      <c r="L7" s="20"/>
    </row>
    <row r="8" spans="2:46" s="1" customFormat="1" ht="12" customHeight="1">
      <c r="B8" s="32"/>
      <c r="D8" s="27" t="s">
        <v>125</v>
      </c>
      <c r="L8" s="32"/>
    </row>
    <row r="9" spans="2:46" s="1" customFormat="1" ht="16.5" customHeight="1">
      <c r="B9" s="32"/>
      <c r="E9" s="223" t="s">
        <v>2854</v>
      </c>
      <c r="F9" s="243"/>
      <c r="G9" s="243"/>
      <c r="H9" s="24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19</v>
      </c>
      <c r="F11" s="25" t="s">
        <v>1</v>
      </c>
      <c r="I11" s="27" t="s">
        <v>20</v>
      </c>
      <c r="J11" s="25" t="s">
        <v>1</v>
      </c>
      <c r="L11" s="32"/>
    </row>
    <row r="12" spans="2:46" s="1" customFormat="1" ht="12" customHeight="1">
      <c r="B12" s="32"/>
      <c r="D12" s="27" t="s">
        <v>21</v>
      </c>
      <c r="F12" s="25" t="s">
        <v>2677</v>
      </c>
      <c r="I12" s="27" t="s">
        <v>23</v>
      </c>
      <c r="J12" s="52" t="str">
        <f>'Rekapitulace stavby'!AN8</f>
        <v>22. 5. 2023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Město Vrchlabí, Zámek č.p.1, Vrchlabí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6" t="str">
        <f>'Rekapitulace stavby'!E14</f>
        <v>Vyplň údaj</v>
      </c>
      <c r="F18" s="238"/>
      <c r="G18" s="238"/>
      <c r="H18" s="23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ing. Jan Chaloupský, U hřiště 639, Trutnov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ing. V. Švehla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242" t="s">
        <v>1</v>
      </c>
      <c r="F27" s="242"/>
      <c r="G27" s="242"/>
      <c r="H27" s="24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37</v>
      </c>
      <c r="J30" s="65">
        <f>ROUND(J128, 0)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92" t="s">
        <v>41</v>
      </c>
      <c r="E33" s="27" t="s">
        <v>42</v>
      </c>
      <c r="F33" s="93">
        <f>ROUND((SUM(BE128:BE249)),  0)</f>
        <v>0</v>
      </c>
      <c r="I33" s="94">
        <v>0.21</v>
      </c>
      <c r="J33" s="93">
        <f>ROUND(((SUM(BE128:BE249))*I33),  0)</f>
        <v>0</v>
      </c>
      <c r="L33" s="32"/>
    </row>
    <row r="34" spans="2:12" s="1" customFormat="1" ht="14.45" customHeight="1">
      <c r="B34" s="32"/>
      <c r="E34" s="27" t="s">
        <v>43</v>
      </c>
      <c r="F34" s="93">
        <f>ROUND((SUM(BF128:BF249)),  0)</f>
        <v>0</v>
      </c>
      <c r="I34" s="94">
        <v>0.15</v>
      </c>
      <c r="J34" s="93">
        <f>ROUND(((SUM(BF128:BF249))*I34),  0)</f>
        <v>0</v>
      </c>
      <c r="L34" s="32"/>
    </row>
    <row r="35" spans="2:12" s="1" customFormat="1" ht="14.45" hidden="1" customHeight="1">
      <c r="B35" s="32"/>
      <c r="E35" s="27" t="s">
        <v>44</v>
      </c>
      <c r="F35" s="93">
        <f>ROUND((SUM(BG128:BG249)),  0)</f>
        <v>0</v>
      </c>
      <c r="I35" s="94">
        <v>0.21</v>
      </c>
      <c r="J35" s="93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3">
        <f>ROUND((SUM(BH128:BH249)),  0)</f>
        <v>0</v>
      </c>
      <c r="I36" s="94">
        <v>0.15</v>
      </c>
      <c r="J36" s="93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3">
        <f>ROUND((SUM(BI128:BI249)),  0)</f>
        <v>0</v>
      </c>
      <c r="I37" s="94">
        <v>0</v>
      </c>
      <c r="J37" s="9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5"/>
      <c r="D39" s="96" t="s">
        <v>47</v>
      </c>
      <c r="E39" s="56"/>
      <c r="F39" s="56"/>
      <c r="G39" s="97" t="s">
        <v>48</v>
      </c>
      <c r="H39" s="98" t="s">
        <v>49</v>
      </c>
      <c r="I39" s="56"/>
      <c r="J39" s="99">
        <f>SUM(J30:J37)</f>
        <v>0</v>
      </c>
      <c r="K39" s="100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1" t="s">
        <v>53</v>
      </c>
      <c r="G61" s="43" t="s">
        <v>52</v>
      </c>
      <c r="H61" s="34"/>
      <c r="I61" s="34"/>
      <c r="J61" s="102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1" t="s">
        <v>53</v>
      </c>
      <c r="G76" s="43" t="s">
        <v>52</v>
      </c>
      <c r="H76" s="34"/>
      <c r="I76" s="34"/>
      <c r="J76" s="102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17</v>
      </c>
      <c r="L84" s="32"/>
    </row>
    <row r="85" spans="2:47" s="1" customFormat="1" ht="16.5" customHeight="1">
      <c r="B85" s="32"/>
      <c r="E85" s="244" t="str">
        <f>E7</f>
        <v>Rekonstrukce č.p.210 ve Vrchlabí</v>
      </c>
      <c r="F85" s="245"/>
      <c r="G85" s="245"/>
      <c r="H85" s="245"/>
      <c r="L85" s="32"/>
    </row>
    <row r="86" spans="2:47" s="1" customFormat="1" ht="12" customHeight="1">
      <c r="B86" s="32"/>
      <c r="C86" s="27" t="s">
        <v>125</v>
      </c>
      <c r="L86" s="32"/>
    </row>
    <row r="87" spans="2:47" s="1" customFormat="1" ht="16.5" customHeight="1">
      <c r="B87" s="32"/>
      <c r="E87" s="223" t="str">
        <f>E9</f>
        <v>6 - Zdravotní technika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21</v>
      </c>
      <c r="F89" s="25" t="str">
        <f>F12</f>
        <v xml:space="preserve"> </v>
      </c>
      <c r="I89" s="27" t="s">
        <v>23</v>
      </c>
      <c r="J89" s="52" t="str">
        <f>IF(J12="","",J12)</f>
        <v>22. 5. 2023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25</v>
      </c>
      <c r="F91" s="25" t="str">
        <f>E15</f>
        <v>Město Vrchlabí, Zámek č.p.1, Vrchlabí</v>
      </c>
      <c r="I91" s="27" t="s">
        <v>31</v>
      </c>
      <c r="J91" s="30" t="str">
        <f>E21</f>
        <v>ing. Jan Chaloupský, U hřiště 639, Trutnov</v>
      </c>
      <c r="L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34</v>
      </c>
      <c r="J92" s="30" t="str">
        <f>E24</f>
        <v>ing. V. Švehla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3" t="s">
        <v>214</v>
      </c>
      <c r="D94" s="95"/>
      <c r="E94" s="95"/>
      <c r="F94" s="95"/>
      <c r="G94" s="95"/>
      <c r="H94" s="95"/>
      <c r="I94" s="95"/>
      <c r="J94" s="104" t="s">
        <v>215</v>
      </c>
      <c r="K94" s="9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5" t="s">
        <v>216</v>
      </c>
      <c r="J96" s="65">
        <f>J128</f>
        <v>0</v>
      </c>
      <c r="L96" s="32"/>
      <c r="AU96" s="17" t="s">
        <v>217</v>
      </c>
    </row>
    <row r="97" spans="2:12" s="8" customFormat="1" ht="24.95" customHeight="1">
      <c r="B97" s="106"/>
      <c r="D97" s="107" t="s">
        <v>218</v>
      </c>
      <c r="E97" s="108"/>
      <c r="F97" s="108"/>
      <c r="G97" s="108"/>
      <c r="H97" s="108"/>
      <c r="I97" s="108"/>
      <c r="J97" s="109">
        <f>J129</f>
        <v>0</v>
      </c>
      <c r="L97" s="106"/>
    </row>
    <row r="98" spans="2:12" s="9" customFormat="1" ht="19.899999999999999" customHeight="1">
      <c r="B98" s="110"/>
      <c r="D98" s="111" t="s">
        <v>2855</v>
      </c>
      <c r="E98" s="112"/>
      <c r="F98" s="112"/>
      <c r="G98" s="112"/>
      <c r="H98" s="112"/>
      <c r="I98" s="112"/>
      <c r="J98" s="113">
        <f>J130</f>
        <v>0</v>
      </c>
      <c r="L98" s="110"/>
    </row>
    <row r="99" spans="2:12" s="9" customFormat="1" ht="19.899999999999999" customHeight="1">
      <c r="B99" s="110"/>
      <c r="D99" s="111" t="s">
        <v>221</v>
      </c>
      <c r="E99" s="112"/>
      <c r="F99" s="112"/>
      <c r="G99" s="112"/>
      <c r="H99" s="112"/>
      <c r="I99" s="112"/>
      <c r="J99" s="113">
        <f>J157</f>
        <v>0</v>
      </c>
      <c r="L99" s="110"/>
    </row>
    <row r="100" spans="2:12" s="9" customFormat="1" ht="19.899999999999999" customHeight="1">
      <c r="B100" s="110"/>
      <c r="D100" s="111" t="s">
        <v>2856</v>
      </c>
      <c r="E100" s="112"/>
      <c r="F100" s="112"/>
      <c r="G100" s="112"/>
      <c r="H100" s="112"/>
      <c r="I100" s="112"/>
      <c r="J100" s="113">
        <f>J159</f>
        <v>0</v>
      </c>
      <c r="L100" s="110"/>
    </row>
    <row r="101" spans="2:12" s="9" customFormat="1" ht="19.899999999999999" customHeight="1">
      <c r="B101" s="110"/>
      <c r="D101" s="111" t="s">
        <v>2062</v>
      </c>
      <c r="E101" s="112"/>
      <c r="F101" s="112"/>
      <c r="G101" s="112"/>
      <c r="H101" s="112"/>
      <c r="I101" s="112"/>
      <c r="J101" s="113">
        <f>J166</f>
        <v>0</v>
      </c>
      <c r="L101" s="110"/>
    </row>
    <row r="102" spans="2:12" s="9" customFormat="1" ht="19.899999999999999" customHeight="1">
      <c r="B102" s="110"/>
      <c r="D102" s="111" t="s">
        <v>224</v>
      </c>
      <c r="E102" s="112"/>
      <c r="F102" s="112"/>
      <c r="G102" s="112"/>
      <c r="H102" s="112"/>
      <c r="I102" s="112"/>
      <c r="J102" s="113">
        <f>J181</f>
        <v>0</v>
      </c>
      <c r="L102" s="110"/>
    </row>
    <row r="103" spans="2:12" s="8" customFormat="1" ht="24.95" customHeight="1">
      <c r="B103" s="106"/>
      <c r="D103" s="107" t="s">
        <v>227</v>
      </c>
      <c r="E103" s="108"/>
      <c r="F103" s="108"/>
      <c r="G103" s="108"/>
      <c r="H103" s="108"/>
      <c r="I103" s="108"/>
      <c r="J103" s="109">
        <f>J184</f>
        <v>0</v>
      </c>
      <c r="L103" s="106"/>
    </row>
    <row r="104" spans="2:12" s="9" customFormat="1" ht="19.899999999999999" customHeight="1">
      <c r="B104" s="110"/>
      <c r="D104" s="111" t="s">
        <v>2857</v>
      </c>
      <c r="E104" s="112"/>
      <c r="F104" s="112"/>
      <c r="G104" s="112"/>
      <c r="H104" s="112"/>
      <c r="I104" s="112"/>
      <c r="J104" s="113">
        <f>J185</f>
        <v>0</v>
      </c>
      <c r="L104" s="110"/>
    </row>
    <row r="105" spans="2:12" s="9" customFormat="1" ht="19.899999999999999" customHeight="1">
      <c r="B105" s="110"/>
      <c r="D105" s="111" t="s">
        <v>2858</v>
      </c>
      <c r="E105" s="112"/>
      <c r="F105" s="112"/>
      <c r="G105" s="112"/>
      <c r="H105" s="112"/>
      <c r="I105" s="112"/>
      <c r="J105" s="113">
        <f>J205</f>
        <v>0</v>
      </c>
      <c r="L105" s="110"/>
    </row>
    <row r="106" spans="2:12" s="9" customFormat="1" ht="19.899999999999999" customHeight="1">
      <c r="B106" s="110"/>
      <c r="D106" s="111" t="s">
        <v>2859</v>
      </c>
      <c r="E106" s="112"/>
      <c r="F106" s="112"/>
      <c r="G106" s="112"/>
      <c r="H106" s="112"/>
      <c r="I106" s="112"/>
      <c r="J106" s="113">
        <f>J223</f>
        <v>0</v>
      </c>
      <c r="L106" s="110"/>
    </row>
    <row r="107" spans="2:12" s="9" customFormat="1" ht="19.899999999999999" customHeight="1">
      <c r="B107" s="110"/>
      <c r="D107" s="111" t="s">
        <v>2860</v>
      </c>
      <c r="E107" s="112"/>
      <c r="F107" s="112"/>
      <c r="G107" s="112"/>
      <c r="H107" s="112"/>
      <c r="I107" s="112"/>
      <c r="J107" s="113">
        <f>J245</f>
        <v>0</v>
      </c>
      <c r="L107" s="110"/>
    </row>
    <row r="108" spans="2:12" s="8" customFormat="1" ht="24.95" customHeight="1">
      <c r="B108" s="106"/>
      <c r="D108" s="107" t="s">
        <v>242</v>
      </c>
      <c r="E108" s="108"/>
      <c r="F108" s="108"/>
      <c r="G108" s="108"/>
      <c r="H108" s="108"/>
      <c r="I108" s="108"/>
      <c r="J108" s="109">
        <f>J248</f>
        <v>0</v>
      </c>
      <c r="L108" s="106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243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17</v>
      </c>
      <c r="L117" s="32"/>
    </row>
    <row r="118" spans="2:63" s="1" customFormat="1" ht="16.5" customHeight="1">
      <c r="B118" s="32"/>
      <c r="E118" s="244" t="str">
        <f>E7</f>
        <v>Rekonstrukce č.p.210 ve Vrchlabí</v>
      </c>
      <c r="F118" s="245"/>
      <c r="G118" s="245"/>
      <c r="H118" s="245"/>
      <c r="L118" s="32"/>
    </row>
    <row r="119" spans="2:63" s="1" customFormat="1" ht="12" customHeight="1">
      <c r="B119" s="32"/>
      <c r="C119" s="27" t="s">
        <v>125</v>
      </c>
      <c r="L119" s="32"/>
    </row>
    <row r="120" spans="2:63" s="1" customFormat="1" ht="16.5" customHeight="1">
      <c r="B120" s="32"/>
      <c r="E120" s="223" t="str">
        <f>E9</f>
        <v>6 - Zdravotní technika</v>
      </c>
      <c r="F120" s="243"/>
      <c r="G120" s="243"/>
      <c r="H120" s="243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21</v>
      </c>
      <c r="F122" s="25" t="str">
        <f>F12</f>
        <v xml:space="preserve"> </v>
      </c>
      <c r="I122" s="27" t="s">
        <v>23</v>
      </c>
      <c r="J122" s="52" t="str">
        <f>IF(J12="","",J12)</f>
        <v>22. 5. 2023</v>
      </c>
      <c r="L122" s="32"/>
    </row>
    <row r="123" spans="2:63" s="1" customFormat="1" ht="6.95" customHeight="1">
      <c r="B123" s="32"/>
      <c r="L123" s="32"/>
    </row>
    <row r="124" spans="2:63" s="1" customFormat="1" ht="25.7" customHeight="1">
      <c r="B124" s="32"/>
      <c r="C124" s="27" t="s">
        <v>25</v>
      </c>
      <c r="F124" s="25" t="str">
        <f>E15</f>
        <v>Město Vrchlabí, Zámek č.p.1, Vrchlabí</v>
      </c>
      <c r="I124" s="27" t="s">
        <v>31</v>
      </c>
      <c r="J124" s="30" t="str">
        <f>E21</f>
        <v>ing. Jan Chaloupský, U hřiště 639, Trutnov</v>
      </c>
      <c r="L124" s="32"/>
    </row>
    <row r="125" spans="2:63" s="1" customFormat="1" ht="15.2" customHeight="1">
      <c r="B125" s="32"/>
      <c r="C125" s="27" t="s">
        <v>29</v>
      </c>
      <c r="F125" s="25" t="str">
        <f>IF(E18="","",E18)</f>
        <v>Vyplň údaj</v>
      </c>
      <c r="I125" s="27" t="s">
        <v>34</v>
      </c>
      <c r="J125" s="30" t="str">
        <f>E24</f>
        <v>ing. V. Švehla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4"/>
      <c r="C127" s="115" t="s">
        <v>244</v>
      </c>
      <c r="D127" s="116" t="s">
        <v>62</v>
      </c>
      <c r="E127" s="116" t="s">
        <v>58</v>
      </c>
      <c r="F127" s="116" t="s">
        <v>59</v>
      </c>
      <c r="G127" s="116" t="s">
        <v>245</v>
      </c>
      <c r="H127" s="116" t="s">
        <v>246</v>
      </c>
      <c r="I127" s="116" t="s">
        <v>247</v>
      </c>
      <c r="J127" s="116" t="s">
        <v>215</v>
      </c>
      <c r="K127" s="117" t="s">
        <v>248</v>
      </c>
      <c r="L127" s="114"/>
      <c r="M127" s="58" t="s">
        <v>1</v>
      </c>
      <c r="N127" s="59" t="s">
        <v>41</v>
      </c>
      <c r="O127" s="59" t="s">
        <v>249</v>
      </c>
      <c r="P127" s="59" t="s">
        <v>250</v>
      </c>
      <c r="Q127" s="59" t="s">
        <v>251</v>
      </c>
      <c r="R127" s="59" t="s">
        <v>252</v>
      </c>
      <c r="S127" s="59" t="s">
        <v>253</v>
      </c>
      <c r="T127" s="60" t="s">
        <v>254</v>
      </c>
    </row>
    <row r="128" spans="2:63" s="1" customFormat="1" ht="22.9" customHeight="1">
      <c r="B128" s="32"/>
      <c r="C128" s="63" t="s">
        <v>255</v>
      </c>
      <c r="J128" s="118">
        <f>BK128</f>
        <v>0</v>
      </c>
      <c r="L128" s="32"/>
      <c r="M128" s="61"/>
      <c r="N128" s="53"/>
      <c r="O128" s="53"/>
      <c r="P128" s="119">
        <f>P129+P184+P248</f>
        <v>0</v>
      </c>
      <c r="Q128" s="53"/>
      <c r="R128" s="119">
        <f>R129+R184+R248</f>
        <v>0</v>
      </c>
      <c r="S128" s="53"/>
      <c r="T128" s="120">
        <f>T129+T184+T248</f>
        <v>0</v>
      </c>
      <c r="AT128" s="17" t="s">
        <v>76</v>
      </c>
      <c r="AU128" s="17" t="s">
        <v>217</v>
      </c>
      <c r="BK128" s="121">
        <f>BK129+BK184+BK248</f>
        <v>0</v>
      </c>
    </row>
    <row r="129" spans="2:65" s="11" customFormat="1" ht="25.9" customHeight="1">
      <c r="B129" s="122"/>
      <c r="D129" s="123" t="s">
        <v>76</v>
      </c>
      <c r="E129" s="124" t="s">
        <v>256</v>
      </c>
      <c r="F129" s="124" t="s">
        <v>257</v>
      </c>
      <c r="I129" s="125"/>
      <c r="J129" s="126">
        <f>BK129</f>
        <v>0</v>
      </c>
      <c r="L129" s="122"/>
      <c r="M129" s="127"/>
      <c r="P129" s="128">
        <f>P130+P157+P159+P166+P181</f>
        <v>0</v>
      </c>
      <c r="R129" s="128">
        <f>R130+R157+R159+R166+R181</f>
        <v>0</v>
      </c>
      <c r="T129" s="129">
        <f>T130+T157+T159+T166+T181</f>
        <v>0</v>
      </c>
      <c r="AR129" s="123" t="s">
        <v>8</v>
      </c>
      <c r="AT129" s="130" t="s">
        <v>76</v>
      </c>
      <c r="AU129" s="130" t="s">
        <v>77</v>
      </c>
      <c r="AY129" s="123" t="s">
        <v>258</v>
      </c>
      <c r="BK129" s="131">
        <f>BK130+BK157+BK159+BK166+BK181</f>
        <v>0</v>
      </c>
    </row>
    <row r="130" spans="2:65" s="11" customFormat="1" ht="22.9" customHeight="1">
      <c r="B130" s="122"/>
      <c r="D130" s="123" t="s">
        <v>76</v>
      </c>
      <c r="E130" s="132" t="s">
        <v>8</v>
      </c>
      <c r="F130" s="132" t="s">
        <v>2861</v>
      </c>
      <c r="I130" s="125"/>
      <c r="J130" s="133">
        <f>BK130</f>
        <v>0</v>
      </c>
      <c r="L130" s="122"/>
      <c r="M130" s="127"/>
      <c r="P130" s="128">
        <f>SUM(P131:P156)</f>
        <v>0</v>
      </c>
      <c r="R130" s="128">
        <f>SUM(R131:R156)</f>
        <v>0</v>
      </c>
      <c r="T130" s="129">
        <f>SUM(T131:T156)</f>
        <v>0</v>
      </c>
      <c r="AR130" s="123" t="s">
        <v>8</v>
      </c>
      <c r="AT130" s="130" t="s">
        <v>76</v>
      </c>
      <c r="AU130" s="130" t="s">
        <v>8</v>
      </c>
      <c r="AY130" s="123" t="s">
        <v>258</v>
      </c>
      <c r="BK130" s="131">
        <f>SUM(BK131:BK156)</f>
        <v>0</v>
      </c>
    </row>
    <row r="131" spans="2:65" s="1" customFormat="1" ht="44.25" customHeight="1">
      <c r="B131" s="134"/>
      <c r="C131" s="135" t="s">
        <v>8</v>
      </c>
      <c r="D131" s="135" t="s">
        <v>260</v>
      </c>
      <c r="E131" s="136" t="s">
        <v>2862</v>
      </c>
      <c r="F131" s="137" t="s">
        <v>2863</v>
      </c>
      <c r="G131" s="138" t="s">
        <v>263</v>
      </c>
      <c r="H131" s="139">
        <v>9</v>
      </c>
      <c r="I131" s="140"/>
      <c r="J131" s="141">
        <f>ROUND(I131*H131,0)</f>
        <v>0</v>
      </c>
      <c r="K131" s="137" t="s">
        <v>1</v>
      </c>
      <c r="L131" s="32"/>
      <c r="M131" s="142" t="s">
        <v>1</v>
      </c>
      <c r="N131" s="143" t="s">
        <v>42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91</v>
      </c>
      <c r="AT131" s="146" t="s">
        <v>260</v>
      </c>
      <c r="AU131" s="146" t="s">
        <v>85</v>
      </c>
      <c r="AY131" s="17" t="s">
        <v>258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7" t="s">
        <v>8</v>
      </c>
      <c r="BK131" s="147">
        <f>ROUND(I131*H131,0)</f>
        <v>0</v>
      </c>
      <c r="BL131" s="17" t="s">
        <v>91</v>
      </c>
      <c r="BM131" s="146" t="s">
        <v>85</v>
      </c>
    </row>
    <row r="132" spans="2:65" s="12" customFormat="1">
      <c r="B132" s="148"/>
      <c r="D132" s="149" t="s">
        <v>266</v>
      </c>
      <c r="E132" s="150" t="s">
        <v>1</v>
      </c>
      <c r="F132" s="151" t="s">
        <v>2864</v>
      </c>
      <c r="H132" s="152">
        <v>9</v>
      </c>
      <c r="I132" s="153"/>
      <c r="L132" s="148"/>
      <c r="M132" s="154"/>
      <c r="T132" s="155"/>
      <c r="AT132" s="150" t="s">
        <v>266</v>
      </c>
      <c r="AU132" s="150" t="s">
        <v>85</v>
      </c>
      <c r="AV132" s="12" t="s">
        <v>85</v>
      </c>
      <c r="AW132" s="12" t="s">
        <v>33</v>
      </c>
      <c r="AX132" s="12" t="s">
        <v>77</v>
      </c>
      <c r="AY132" s="150" t="s">
        <v>258</v>
      </c>
    </row>
    <row r="133" spans="2:65" s="14" customFormat="1">
      <c r="B133" s="163"/>
      <c r="D133" s="149" t="s">
        <v>266</v>
      </c>
      <c r="E133" s="164" t="s">
        <v>1</v>
      </c>
      <c r="F133" s="165" t="s">
        <v>364</v>
      </c>
      <c r="H133" s="166">
        <v>9</v>
      </c>
      <c r="I133" s="167"/>
      <c r="L133" s="163"/>
      <c r="M133" s="168"/>
      <c r="T133" s="169"/>
      <c r="AT133" s="164" t="s">
        <v>266</v>
      </c>
      <c r="AU133" s="164" t="s">
        <v>85</v>
      </c>
      <c r="AV133" s="14" t="s">
        <v>91</v>
      </c>
      <c r="AW133" s="14" t="s">
        <v>33</v>
      </c>
      <c r="AX133" s="14" t="s">
        <v>8</v>
      </c>
      <c r="AY133" s="164" t="s">
        <v>258</v>
      </c>
    </row>
    <row r="134" spans="2:65" s="1" customFormat="1" ht="37.9" customHeight="1">
      <c r="B134" s="134"/>
      <c r="C134" s="135" t="s">
        <v>85</v>
      </c>
      <c r="D134" s="135" t="s">
        <v>260</v>
      </c>
      <c r="E134" s="136" t="s">
        <v>2865</v>
      </c>
      <c r="F134" s="137" t="s">
        <v>2866</v>
      </c>
      <c r="G134" s="138" t="s">
        <v>263</v>
      </c>
      <c r="H134" s="139">
        <v>1</v>
      </c>
      <c r="I134" s="140"/>
      <c r="J134" s="141">
        <f>ROUND(I134*H134,0)</f>
        <v>0</v>
      </c>
      <c r="K134" s="137" t="s">
        <v>1</v>
      </c>
      <c r="L134" s="32"/>
      <c r="M134" s="142" t="s">
        <v>1</v>
      </c>
      <c r="N134" s="143" t="s">
        <v>42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91</v>
      </c>
      <c r="AT134" s="146" t="s">
        <v>260</v>
      </c>
      <c r="AU134" s="146" t="s">
        <v>85</v>
      </c>
      <c r="AY134" s="17" t="s">
        <v>258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7" t="s">
        <v>8</v>
      </c>
      <c r="BK134" s="147">
        <f>ROUND(I134*H134,0)</f>
        <v>0</v>
      </c>
      <c r="BL134" s="17" t="s">
        <v>91</v>
      </c>
      <c r="BM134" s="146" t="s">
        <v>91</v>
      </c>
    </row>
    <row r="135" spans="2:65" s="15" customFormat="1" ht="22.5">
      <c r="B135" s="187"/>
      <c r="D135" s="149" t="s">
        <v>266</v>
      </c>
      <c r="E135" s="188" t="s">
        <v>1</v>
      </c>
      <c r="F135" s="189" t="s">
        <v>2867</v>
      </c>
      <c r="H135" s="188" t="s">
        <v>1</v>
      </c>
      <c r="I135" s="190"/>
      <c r="L135" s="187"/>
      <c r="M135" s="191"/>
      <c r="T135" s="192"/>
      <c r="AT135" s="188" t="s">
        <v>266</v>
      </c>
      <c r="AU135" s="188" t="s">
        <v>85</v>
      </c>
      <c r="AV135" s="15" t="s">
        <v>8</v>
      </c>
      <c r="AW135" s="15" t="s">
        <v>33</v>
      </c>
      <c r="AX135" s="15" t="s">
        <v>77</v>
      </c>
      <c r="AY135" s="188" t="s">
        <v>258</v>
      </c>
    </row>
    <row r="136" spans="2:65" s="12" customFormat="1">
      <c r="B136" s="148"/>
      <c r="D136" s="149" t="s">
        <v>266</v>
      </c>
      <c r="E136" s="150" t="s">
        <v>1</v>
      </c>
      <c r="F136" s="151" t="s">
        <v>2868</v>
      </c>
      <c r="H136" s="152">
        <v>1</v>
      </c>
      <c r="I136" s="153"/>
      <c r="L136" s="148"/>
      <c r="M136" s="154"/>
      <c r="T136" s="155"/>
      <c r="AT136" s="150" t="s">
        <v>266</v>
      </c>
      <c r="AU136" s="150" t="s">
        <v>85</v>
      </c>
      <c r="AV136" s="12" t="s">
        <v>85</v>
      </c>
      <c r="AW136" s="12" t="s">
        <v>33</v>
      </c>
      <c r="AX136" s="12" t="s">
        <v>77</v>
      </c>
      <c r="AY136" s="150" t="s">
        <v>258</v>
      </c>
    </row>
    <row r="137" spans="2:65" s="14" customFormat="1">
      <c r="B137" s="163"/>
      <c r="D137" s="149" t="s">
        <v>266</v>
      </c>
      <c r="E137" s="164" t="s">
        <v>1</v>
      </c>
      <c r="F137" s="165" t="s">
        <v>364</v>
      </c>
      <c r="H137" s="166">
        <v>1</v>
      </c>
      <c r="I137" s="167"/>
      <c r="L137" s="163"/>
      <c r="M137" s="168"/>
      <c r="T137" s="169"/>
      <c r="AT137" s="164" t="s">
        <v>266</v>
      </c>
      <c r="AU137" s="164" t="s">
        <v>85</v>
      </c>
      <c r="AV137" s="14" t="s">
        <v>91</v>
      </c>
      <c r="AW137" s="14" t="s">
        <v>33</v>
      </c>
      <c r="AX137" s="14" t="s">
        <v>8</v>
      </c>
      <c r="AY137" s="164" t="s">
        <v>258</v>
      </c>
    </row>
    <row r="138" spans="2:65" s="1" customFormat="1" ht="62.65" customHeight="1">
      <c r="B138" s="134"/>
      <c r="C138" s="135" t="s">
        <v>88</v>
      </c>
      <c r="D138" s="135" t="s">
        <v>260</v>
      </c>
      <c r="E138" s="136" t="s">
        <v>2869</v>
      </c>
      <c r="F138" s="137" t="s">
        <v>2870</v>
      </c>
      <c r="G138" s="138" t="s">
        <v>263</v>
      </c>
      <c r="H138" s="139">
        <v>2.7</v>
      </c>
      <c r="I138" s="140"/>
      <c r="J138" s="141">
        <f>ROUND(I138*H138,0)</f>
        <v>0</v>
      </c>
      <c r="K138" s="137" t="s">
        <v>1</v>
      </c>
      <c r="L138" s="32"/>
      <c r="M138" s="142" t="s">
        <v>1</v>
      </c>
      <c r="N138" s="143" t="s">
        <v>42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91</v>
      </c>
      <c r="AT138" s="146" t="s">
        <v>260</v>
      </c>
      <c r="AU138" s="146" t="s">
        <v>85</v>
      </c>
      <c r="AY138" s="17" t="s">
        <v>258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7" t="s">
        <v>8</v>
      </c>
      <c r="BK138" s="147">
        <f>ROUND(I138*H138,0)</f>
        <v>0</v>
      </c>
      <c r="BL138" s="17" t="s">
        <v>91</v>
      </c>
      <c r="BM138" s="146" t="s">
        <v>97</v>
      </c>
    </row>
    <row r="139" spans="2:65" s="12" customFormat="1" ht="22.5">
      <c r="B139" s="148"/>
      <c r="D139" s="149" t="s">
        <v>266</v>
      </c>
      <c r="E139" s="150" t="s">
        <v>1</v>
      </c>
      <c r="F139" s="151" t="s">
        <v>2871</v>
      </c>
      <c r="H139" s="152">
        <v>2.7</v>
      </c>
      <c r="I139" s="153"/>
      <c r="L139" s="148"/>
      <c r="M139" s="154"/>
      <c r="T139" s="155"/>
      <c r="AT139" s="150" t="s">
        <v>266</v>
      </c>
      <c r="AU139" s="150" t="s">
        <v>85</v>
      </c>
      <c r="AV139" s="12" t="s">
        <v>85</v>
      </c>
      <c r="AW139" s="12" t="s">
        <v>33</v>
      </c>
      <c r="AX139" s="12" t="s">
        <v>77</v>
      </c>
      <c r="AY139" s="150" t="s">
        <v>258</v>
      </c>
    </row>
    <row r="140" spans="2:65" s="14" customFormat="1">
      <c r="B140" s="163"/>
      <c r="D140" s="149" t="s">
        <v>266</v>
      </c>
      <c r="E140" s="164" t="s">
        <v>1</v>
      </c>
      <c r="F140" s="165" t="s">
        <v>364</v>
      </c>
      <c r="H140" s="166">
        <v>2.7</v>
      </c>
      <c r="I140" s="167"/>
      <c r="L140" s="163"/>
      <c r="M140" s="168"/>
      <c r="T140" s="169"/>
      <c r="AT140" s="164" t="s">
        <v>266</v>
      </c>
      <c r="AU140" s="164" t="s">
        <v>85</v>
      </c>
      <c r="AV140" s="14" t="s">
        <v>91</v>
      </c>
      <c r="AW140" s="14" t="s">
        <v>33</v>
      </c>
      <c r="AX140" s="14" t="s">
        <v>8</v>
      </c>
      <c r="AY140" s="164" t="s">
        <v>258</v>
      </c>
    </row>
    <row r="141" spans="2:65" s="1" customFormat="1" ht="62.65" customHeight="1">
      <c r="B141" s="134"/>
      <c r="C141" s="135" t="s">
        <v>91</v>
      </c>
      <c r="D141" s="135" t="s">
        <v>260</v>
      </c>
      <c r="E141" s="136" t="s">
        <v>279</v>
      </c>
      <c r="F141" s="137" t="s">
        <v>2872</v>
      </c>
      <c r="G141" s="138" t="s">
        <v>263</v>
      </c>
      <c r="H141" s="139">
        <v>6.3</v>
      </c>
      <c r="I141" s="140"/>
      <c r="J141" s="141">
        <f>ROUND(I141*H141,0)</f>
        <v>0</v>
      </c>
      <c r="K141" s="137" t="s">
        <v>1</v>
      </c>
      <c r="L141" s="32"/>
      <c r="M141" s="142" t="s">
        <v>1</v>
      </c>
      <c r="N141" s="143" t="s">
        <v>42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91</v>
      </c>
      <c r="AT141" s="146" t="s">
        <v>260</v>
      </c>
      <c r="AU141" s="146" t="s">
        <v>85</v>
      </c>
      <c r="AY141" s="17" t="s">
        <v>258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7" t="s">
        <v>8</v>
      </c>
      <c r="BK141" s="147">
        <f>ROUND(I141*H141,0)</f>
        <v>0</v>
      </c>
      <c r="BL141" s="17" t="s">
        <v>91</v>
      </c>
      <c r="BM141" s="146" t="s">
        <v>103</v>
      </c>
    </row>
    <row r="142" spans="2:65" s="15" customFormat="1" ht="22.5">
      <c r="B142" s="187"/>
      <c r="D142" s="149" t="s">
        <v>266</v>
      </c>
      <c r="E142" s="188" t="s">
        <v>1</v>
      </c>
      <c r="F142" s="189" t="s">
        <v>2873</v>
      </c>
      <c r="H142" s="188" t="s">
        <v>1</v>
      </c>
      <c r="I142" s="190"/>
      <c r="L142" s="187"/>
      <c r="M142" s="191"/>
      <c r="T142" s="192"/>
      <c r="AT142" s="188" t="s">
        <v>266</v>
      </c>
      <c r="AU142" s="188" t="s">
        <v>85</v>
      </c>
      <c r="AV142" s="15" t="s">
        <v>8</v>
      </c>
      <c r="AW142" s="15" t="s">
        <v>33</v>
      </c>
      <c r="AX142" s="15" t="s">
        <v>77</v>
      </c>
      <c r="AY142" s="188" t="s">
        <v>258</v>
      </c>
    </row>
    <row r="143" spans="2:65" s="12" customFormat="1">
      <c r="B143" s="148"/>
      <c r="D143" s="149" t="s">
        <v>266</v>
      </c>
      <c r="E143" s="150" t="s">
        <v>1</v>
      </c>
      <c r="F143" s="151" t="s">
        <v>2874</v>
      </c>
      <c r="H143" s="152">
        <v>9</v>
      </c>
      <c r="I143" s="153"/>
      <c r="L143" s="148"/>
      <c r="M143" s="154"/>
      <c r="T143" s="155"/>
      <c r="AT143" s="150" t="s">
        <v>266</v>
      </c>
      <c r="AU143" s="150" t="s">
        <v>85</v>
      </c>
      <c r="AV143" s="12" t="s">
        <v>85</v>
      </c>
      <c r="AW143" s="12" t="s">
        <v>33</v>
      </c>
      <c r="AX143" s="12" t="s">
        <v>77</v>
      </c>
      <c r="AY143" s="150" t="s">
        <v>258</v>
      </c>
    </row>
    <row r="144" spans="2:65" s="12" customFormat="1">
      <c r="B144" s="148"/>
      <c r="D144" s="149" t="s">
        <v>266</v>
      </c>
      <c r="E144" s="150" t="s">
        <v>1</v>
      </c>
      <c r="F144" s="151" t="s">
        <v>2875</v>
      </c>
      <c r="H144" s="152">
        <v>-2.7</v>
      </c>
      <c r="I144" s="153"/>
      <c r="L144" s="148"/>
      <c r="M144" s="154"/>
      <c r="T144" s="155"/>
      <c r="AT144" s="150" t="s">
        <v>266</v>
      </c>
      <c r="AU144" s="150" t="s">
        <v>85</v>
      </c>
      <c r="AV144" s="12" t="s">
        <v>85</v>
      </c>
      <c r="AW144" s="12" t="s">
        <v>33</v>
      </c>
      <c r="AX144" s="12" t="s">
        <v>77</v>
      </c>
      <c r="AY144" s="150" t="s">
        <v>258</v>
      </c>
    </row>
    <row r="145" spans="2:65" s="14" customFormat="1">
      <c r="B145" s="163"/>
      <c r="D145" s="149" t="s">
        <v>266</v>
      </c>
      <c r="E145" s="164" t="s">
        <v>1</v>
      </c>
      <c r="F145" s="165" t="s">
        <v>364</v>
      </c>
      <c r="H145" s="166">
        <v>6.3</v>
      </c>
      <c r="I145" s="167"/>
      <c r="L145" s="163"/>
      <c r="M145" s="168"/>
      <c r="T145" s="169"/>
      <c r="AT145" s="164" t="s">
        <v>266</v>
      </c>
      <c r="AU145" s="164" t="s">
        <v>85</v>
      </c>
      <c r="AV145" s="14" t="s">
        <v>91</v>
      </c>
      <c r="AW145" s="14" t="s">
        <v>33</v>
      </c>
      <c r="AX145" s="14" t="s">
        <v>8</v>
      </c>
      <c r="AY145" s="164" t="s">
        <v>258</v>
      </c>
    </row>
    <row r="146" spans="2:65" s="1" customFormat="1" ht="44.25" customHeight="1">
      <c r="B146" s="134"/>
      <c r="C146" s="135" t="s">
        <v>94</v>
      </c>
      <c r="D146" s="135" t="s">
        <v>260</v>
      </c>
      <c r="E146" s="136" t="s">
        <v>2876</v>
      </c>
      <c r="F146" s="137" t="s">
        <v>2877</v>
      </c>
      <c r="G146" s="138" t="s">
        <v>263</v>
      </c>
      <c r="H146" s="139">
        <v>2.7</v>
      </c>
      <c r="I146" s="140"/>
      <c r="J146" s="141">
        <f>ROUND(I146*H146,0)</f>
        <v>0</v>
      </c>
      <c r="K146" s="137" t="s">
        <v>1</v>
      </c>
      <c r="L146" s="32"/>
      <c r="M146" s="142" t="s">
        <v>1</v>
      </c>
      <c r="N146" s="143" t="s">
        <v>42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91</v>
      </c>
      <c r="AT146" s="146" t="s">
        <v>260</v>
      </c>
      <c r="AU146" s="146" t="s">
        <v>85</v>
      </c>
      <c r="AY146" s="17" t="s">
        <v>258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7" t="s">
        <v>8</v>
      </c>
      <c r="BK146" s="147">
        <f>ROUND(I146*H146,0)</f>
        <v>0</v>
      </c>
      <c r="BL146" s="17" t="s">
        <v>91</v>
      </c>
      <c r="BM146" s="146" t="s">
        <v>305</v>
      </c>
    </row>
    <row r="147" spans="2:65" s="12" customFormat="1" ht="22.5">
      <c r="B147" s="148"/>
      <c r="D147" s="149" t="s">
        <v>266</v>
      </c>
      <c r="E147" s="150" t="s">
        <v>1</v>
      </c>
      <c r="F147" s="151" t="s">
        <v>2878</v>
      </c>
      <c r="H147" s="152">
        <v>2.7</v>
      </c>
      <c r="I147" s="153"/>
      <c r="L147" s="148"/>
      <c r="M147" s="154"/>
      <c r="T147" s="155"/>
      <c r="AT147" s="150" t="s">
        <v>266</v>
      </c>
      <c r="AU147" s="150" t="s">
        <v>85</v>
      </c>
      <c r="AV147" s="12" t="s">
        <v>85</v>
      </c>
      <c r="AW147" s="12" t="s">
        <v>33</v>
      </c>
      <c r="AX147" s="12" t="s">
        <v>77</v>
      </c>
      <c r="AY147" s="150" t="s">
        <v>258</v>
      </c>
    </row>
    <row r="148" spans="2:65" s="14" customFormat="1">
      <c r="B148" s="163"/>
      <c r="D148" s="149" t="s">
        <v>266</v>
      </c>
      <c r="E148" s="164" t="s">
        <v>1</v>
      </c>
      <c r="F148" s="165" t="s">
        <v>364</v>
      </c>
      <c r="H148" s="166">
        <v>2.7</v>
      </c>
      <c r="I148" s="167"/>
      <c r="L148" s="163"/>
      <c r="M148" s="168"/>
      <c r="T148" s="169"/>
      <c r="AT148" s="164" t="s">
        <v>266</v>
      </c>
      <c r="AU148" s="164" t="s">
        <v>85</v>
      </c>
      <c r="AV148" s="14" t="s">
        <v>91</v>
      </c>
      <c r="AW148" s="14" t="s">
        <v>33</v>
      </c>
      <c r="AX148" s="14" t="s">
        <v>8</v>
      </c>
      <c r="AY148" s="164" t="s">
        <v>258</v>
      </c>
    </row>
    <row r="149" spans="2:65" s="1" customFormat="1" ht="44.25" customHeight="1">
      <c r="B149" s="134"/>
      <c r="C149" s="135" t="s">
        <v>97</v>
      </c>
      <c r="D149" s="135" t="s">
        <v>260</v>
      </c>
      <c r="E149" s="136" t="s">
        <v>2104</v>
      </c>
      <c r="F149" s="137" t="s">
        <v>2449</v>
      </c>
      <c r="G149" s="138" t="s">
        <v>308</v>
      </c>
      <c r="H149" s="139">
        <v>4.8600000000000003</v>
      </c>
      <c r="I149" s="140"/>
      <c r="J149" s="141">
        <f>ROUND(I149*H149,0)</f>
        <v>0</v>
      </c>
      <c r="K149" s="137" t="s">
        <v>1</v>
      </c>
      <c r="L149" s="32"/>
      <c r="M149" s="142" t="s">
        <v>1</v>
      </c>
      <c r="N149" s="143" t="s">
        <v>42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91</v>
      </c>
      <c r="AT149" s="146" t="s">
        <v>260</v>
      </c>
      <c r="AU149" s="146" t="s">
        <v>85</v>
      </c>
      <c r="AY149" s="17" t="s">
        <v>258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7" t="s">
        <v>8</v>
      </c>
      <c r="BK149" s="147">
        <f>ROUND(I149*H149,0)</f>
        <v>0</v>
      </c>
      <c r="BL149" s="17" t="s">
        <v>91</v>
      </c>
      <c r="BM149" s="146" t="s">
        <v>318</v>
      </c>
    </row>
    <row r="150" spans="2:65" s="12" customFormat="1" ht="22.5">
      <c r="B150" s="148"/>
      <c r="D150" s="149" t="s">
        <v>266</v>
      </c>
      <c r="E150" s="150" t="s">
        <v>1</v>
      </c>
      <c r="F150" s="151" t="s">
        <v>2879</v>
      </c>
      <c r="H150" s="152">
        <v>4.8600000000000003</v>
      </c>
      <c r="I150" s="153"/>
      <c r="L150" s="148"/>
      <c r="M150" s="154"/>
      <c r="T150" s="155"/>
      <c r="AT150" s="150" t="s">
        <v>266</v>
      </c>
      <c r="AU150" s="150" t="s">
        <v>85</v>
      </c>
      <c r="AV150" s="12" t="s">
        <v>85</v>
      </c>
      <c r="AW150" s="12" t="s">
        <v>33</v>
      </c>
      <c r="AX150" s="12" t="s">
        <v>77</v>
      </c>
      <c r="AY150" s="150" t="s">
        <v>258</v>
      </c>
    </row>
    <row r="151" spans="2:65" s="14" customFormat="1">
      <c r="B151" s="163"/>
      <c r="D151" s="149" t="s">
        <v>266</v>
      </c>
      <c r="E151" s="164" t="s">
        <v>1</v>
      </c>
      <c r="F151" s="165" t="s">
        <v>364</v>
      </c>
      <c r="H151" s="166">
        <v>4.8600000000000003</v>
      </c>
      <c r="I151" s="167"/>
      <c r="L151" s="163"/>
      <c r="M151" s="168"/>
      <c r="T151" s="169"/>
      <c r="AT151" s="164" t="s">
        <v>266</v>
      </c>
      <c r="AU151" s="164" t="s">
        <v>85</v>
      </c>
      <c r="AV151" s="14" t="s">
        <v>91</v>
      </c>
      <c r="AW151" s="14" t="s">
        <v>33</v>
      </c>
      <c r="AX151" s="14" t="s">
        <v>8</v>
      </c>
      <c r="AY151" s="164" t="s">
        <v>258</v>
      </c>
    </row>
    <row r="152" spans="2:65" s="1" customFormat="1" ht="44.25" customHeight="1">
      <c r="B152" s="134"/>
      <c r="C152" s="135" t="s">
        <v>100</v>
      </c>
      <c r="D152" s="135" t="s">
        <v>260</v>
      </c>
      <c r="E152" s="136" t="s">
        <v>286</v>
      </c>
      <c r="F152" s="137" t="s">
        <v>2880</v>
      </c>
      <c r="G152" s="138" t="s">
        <v>263</v>
      </c>
      <c r="H152" s="139">
        <v>6.3</v>
      </c>
      <c r="I152" s="140"/>
      <c r="J152" s="141">
        <f>ROUND(I152*H152,0)</f>
        <v>0</v>
      </c>
      <c r="K152" s="137" t="s">
        <v>1</v>
      </c>
      <c r="L152" s="32"/>
      <c r="M152" s="142" t="s">
        <v>1</v>
      </c>
      <c r="N152" s="143" t="s">
        <v>42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91</v>
      </c>
      <c r="AT152" s="146" t="s">
        <v>260</v>
      </c>
      <c r="AU152" s="146" t="s">
        <v>85</v>
      </c>
      <c r="AY152" s="17" t="s">
        <v>258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7" t="s">
        <v>8</v>
      </c>
      <c r="BK152" s="147">
        <f>ROUND(I152*H152,0)</f>
        <v>0</v>
      </c>
      <c r="BL152" s="17" t="s">
        <v>91</v>
      </c>
      <c r="BM152" s="146" t="s">
        <v>328</v>
      </c>
    </row>
    <row r="153" spans="2:65" s="15" customFormat="1" ht="22.5">
      <c r="B153" s="187"/>
      <c r="D153" s="149" t="s">
        <v>266</v>
      </c>
      <c r="E153" s="188" t="s">
        <v>1</v>
      </c>
      <c r="F153" s="189" t="s">
        <v>2881</v>
      </c>
      <c r="H153" s="188" t="s">
        <v>1</v>
      </c>
      <c r="I153" s="190"/>
      <c r="L153" s="187"/>
      <c r="M153" s="191"/>
      <c r="T153" s="192"/>
      <c r="AT153" s="188" t="s">
        <v>266</v>
      </c>
      <c r="AU153" s="188" t="s">
        <v>85</v>
      </c>
      <c r="AV153" s="15" t="s">
        <v>8</v>
      </c>
      <c r="AW153" s="15" t="s">
        <v>33</v>
      </c>
      <c r="AX153" s="15" t="s">
        <v>77</v>
      </c>
      <c r="AY153" s="188" t="s">
        <v>258</v>
      </c>
    </row>
    <row r="154" spans="2:65" s="12" customFormat="1">
      <c r="B154" s="148"/>
      <c r="D154" s="149" t="s">
        <v>266</v>
      </c>
      <c r="E154" s="150" t="s">
        <v>1</v>
      </c>
      <c r="F154" s="151" t="s">
        <v>2882</v>
      </c>
      <c r="H154" s="152">
        <v>9</v>
      </c>
      <c r="I154" s="153"/>
      <c r="L154" s="148"/>
      <c r="M154" s="154"/>
      <c r="T154" s="155"/>
      <c r="AT154" s="150" t="s">
        <v>266</v>
      </c>
      <c r="AU154" s="150" t="s">
        <v>85</v>
      </c>
      <c r="AV154" s="12" t="s">
        <v>85</v>
      </c>
      <c r="AW154" s="12" t="s">
        <v>33</v>
      </c>
      <c r="AX154" s="12" t="s">
        <v>77</v>
      </c>
      <c r="AY154" s="150" t="s">
        <v>258</v>
      </c>
    </row>
    <row r="155" spans="2:65" s="12" customFormat="1" ht="22.5">
      <c r="B155" s="148"/>
      <c r="D155" s="149" t="s">
        <v>266</v>
      </c>
      <c r="E155" s="150" t="s">
        <v>1</v>
      </c>
      <c r="F155" s="151" t="s">
        <v>2883</v>
      </c>
      <c r="H155" s="152">
        <v>-2.7</v>
      </c>
      <c r="I155" s="153"/>
      <c r="L155" s="148"/>
      <c r="M155" s="154"/>
      <c r="T155" s="155"/>
      <c r="AT155" s="150" t="s">
        <v>266</v>
      </c>
      <c r="AU155" s="150" t="s">
        <v>85</v>
      </c>
      <c r="AV155" s="12" t="s">
        <v>85</v>
      </c>
      <c r="AW155" s="12" t="s">
        <v>33</v>
      </c>
      <c r="AX155" s="12" t="s">
        <v>77</v>
      </c>
      <c r="AY155" s="150" t="s">
        <v>258</v>
      </c>
    </row>
    <row r="156" spans="2:65" s="14" customFormat="1">
      <c r="B156" s="163"/>
      <c r="D156" s="149" t="s">
        <v>266</v>
      </c>
      <c r="E156" s="164" t="s">
        <v>1</v>
      </c>
      <c r="F156" s="165" t="s">
        <v>364</v>
      </c>
      <c r="H156" s="166">
        <v>6.3</v>
      </c>
      <c r="I156" s="167"/>
      <c r="L156" s="163"/>
      <c r="M156" s="168"/>
      <c r="T156" s="169"/>
      <c r="AT156" s="164" t="s">
        <v>266</v>
      </c>
      <c r="AU156" s="164" t="s">
        <v>85</v>
      </c>
      <c r="AV156" s="14" t="s">
        <v>91</v>
      </c>
      <c r="AW156" s="14" t="s">
        <v>33</v>
      </c>
      <c r="AX156" s="14" t="s">
        <v>8</v>
      </c>
      <c r="AY156" s="164" t="s">
        <v>258</v>
      </c>
    </row>
    <row r="157" spans="2:65" s="11" customFormat="1" ht="22.9" customHeight="1">
      <c r="B157" s="122"/>
      <c r="D157" s="123" t="s">
        <v>76</v>
      </c>
      <c r="E157" s="132" t="s">
        <v>88</v>
      </c>
      <c r="F157" s="132" t="s">
        <v>311</v>
      </c>
      <c r="I157" s="125"/>
      <c r="J157" s="133">
        <f>BK157</f>
        <v>0</v>
      </c>
      <c r="L157" s="122"/>
      <c r="M157" s="127"/>
      <c r="P157" s="128">
        <f>P158</f>
        <v>0</v>
      </c>
      <c r="R157" s="128">
        <f>R158</f>
        <v>0</v>
      </c>
      <c r="T157" s="129">
        <f>T158</f>
        <v>0</v>
      </c>
      <c r="AR157" s="123" t="s">
        <v>8</v>
      </c>
      <c r="AT157" s="130" t="s">
        <v>76</v>
      </c>
      <c r="AU157" s="130" t="s">
        <v>8</v>
      </c>
      <c r="AY157" s="123" t="s">
        <v>258</v>
      </c>
      <c r="BK157" s="131">
        <f>BK158</f>
        <v>0</v>
      </c>
    </row>
    <row r="158" spans="2:65" s="1" customFormat="1" ht="24.2" customHeight="1">
      <c r="B158" s="134"/>
      <c r="C158" s="135" t="s">
        <v>103</v>
      </c>
      <c r="D158" s="135" t="s">
        <v>260</v>
      </c>
      <c r="E158" s="136" t="s">
        <v>2884</v>
      </c>
      <c r="F158" s="137" t="s">
        <v>2885</v>
      </c>
      <c r="G158" s="138" t="s">
        <v>420</v>
      </c>
      <c r="H158" s="139">
        <v>20</v>
      </c>
      <c r="I158" s="140"/>
      <c r="J158" s="141">
        <f>ROUND(I158*H158,0)</f>
        <v>0</v>
      </c>
      <c r="K158" s="137" t="s">
        <v>2683</v>
      </c>
      <c r="L158" s="32"/>
      <c r="M158" s="142" t="s">
        <v>1</v>
      </c>
      <c r="N158" s="143" t="s">
        <v>42</v>
      </c>
      <c r="P158" s="144">
        <f>O158*H158</f>
        <v>0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AR158" s="146" t="s">
        <v>91</v>
      </c>
      <c r="AT158" s="146" t="s">
        <v>260</v>
      </c>
      <c r="AU158" s="146" t="s">
        <v>85</v>
      </c>
      <c r="AY158" s="17" t="s">
        <v>258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7" t="s">
        <v>8</v>
      </c>
      <c r="BK158" s="147">
        <f>ROUND(I158*H158,0)</f>
        <v>0</v>
      </c>
      <c r="BL158" s="17" t="s">
        <v>91</v>
      </c>
      <c r="BM158" s="146" t="s">
        <v>340</v>
      </c>
    </row>
    <row r="159" spans="2:65" s="11" customFormat="1" ht="22.9" customHeight="1">
      <c r="B159" s="122"/>
      <c r="D159" s="123" t="s">
        <v>76</v>
      </c>
      <c r="E159" s="132" t="s">
        <v>91</v>
      </c>
      <c r="F159" s="132" t="s">
        <v>2886</v>
      </c>
      <c r="I159" s="125"/>
      <c r="J159" s="133">
        <f>BK159</f>
        <v>0</v>
      </c>
      <c r="L159" s="122"/>
      <c r="M159" s="127"/>
      <c r="P159" s="128">
        <f>SUM(P160:P165)</f>
        <v>0</v>
      </c>
      <c r="R159" s="128">
        <f>SUM(R160:R165)</f>
        <v>0</v>
      </c>
      <c r="T159" s="129">
        <f>SUM(T160:T165)</f>
        <v>0</v>
      </c>
      <c r="AR159" s="123" t="s">
        <v>8</v>
      </c>
      <c r="AT159" s="130" t="s">
        <v>76</v>
      </c>
      <c r="AU159" s="130" t="s">
        <v>8</v>
      </c>
      <c r="AY159" s="123" t="s">
        <v>258</v>
      </c>
      <c r="BK159" s="131">
        <f>SUM(BK160:BK165)</f>
        <v>0</v>
      </c>
    </row>
    <row r="160" spans="2:65" s="1" customFormat="1" ht="24.2" customHeight="1">
      <c r="B160" s="134"/>
      <c r="C160" s="135" t="s">
        <v>185</v>
      </c>
      <c r="D160" s="135" t="s">
        <v>260</v>
      </c>
      <c r="E160" s="136" t="s">
        <v>2887</v>
      </c>
      <c r="F160" s="137" t="s">
        <v>2888</v>
      </c>
      <c r="G160" s="138" t="s">
        <v>263</v>
      </c>
      <c r="H160" s="139">
        <v>2.7</v>
      </c>
      <c r="I160" s="140"/>
      <c r="J160" s="141">
        <f>ROUND(I160*H160,0)</f>
        <v>0</v>
      </c>
      <c r="K160" s="137" t="s">
        <v>1</v>
      </c>
      <c r="L160" s="32"/>
      <c r="M160" s="142" t="s">
        <v>1</v>
      </c>
      <c r="N160" s="143" t="s">
        <v>42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91</v>
      </c>
      <c r="AT160" s="146" t="s">
        <v>260</v>
      </c>
      <c r="AU160" s="146" t="s">
        <v>85</v>
      </c>
      <c r="AY160" s="17" t="s">
        <v>258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7" t="s">
        <v>8</v>
      </c>
      <c r="BK160" s="147">
        <f>ROUND(I160*H160,0)</f>
        <v>0</v>
      </c>
      <c r="BL160" s="17" t="s">
        <v>91</v>
      </c>
      <c r="BM160" s="146" t="s">
        <v>351</v>
      </c>
    </row>
    <row r="161" spans="2:65" s="12" customFormat="1">
      <c r="B161" s="148"/>
      <c r="D161" s="149" t="s">
        <v>266</v>
      </c>
      <c r="E161" s="150" t="s">
        <v>1</v>
      </c>
      <c r="F161" s="151" t="s">
        <v>2889</v>
      </c>
      <c r="H161" s="152">
        <v>2.7</v>
      </c>
      <c r="I161" s="153"/>
      <c r="L161" s="148"/>
      <c r="M161" s="154"/>
      <c r="T161" s="155"/>
      <c r="AT161" s="150" t="s">
        <v>266</v>
      </c>
      <c r="AU161" s="150" t="s">
        <v>85</v>
      </c>
      <c r="AV161" s="12" t="s">
        <v>85</v>
      </c>
      <c r="AW161" s="12" t="s">
        <v>33</v>
      </c>
      <c r="AX161" s="12" t="s">
        <v>77</v>
      </c>
      <c r="AY161" s="150" t="s">
        <v>258</v>
      </c>
    </row>
    <row r="162" spans="2:65" s="14" customFormat="1">
      <c r="B162" s="163"/>
      <c r="D162" s="149" t="s">
        <v>266</v>
      </c>
      <c r="E162" s="164" t="s">
        <v>1</v>
      </c>
      <c r="F162" s="165" t="s">
        <v>364</v>
      </c>
      <c r="H162" s="166">
        <v>2.7</v>
      </c>
      <c r="I162" s="167"/>
      <c r="L162" s="163"/>
      <c r="M162" s="168"/>
      <c r="T162" s="169"/>
      <c r="AT162" s="164" t="s">
        <v>266</v>
      </c>
      <c r="AU162" s="164" t="s">
        <v>85</v>
      </c>
      <c r="AV162" s="14" t="s">
        <v>91</v>
      </c>
      <c r="AW162" s="14" t="s">
        <v>33</v>
      </c>
      <c r="AX162" s="14" t="s">
        <v>8</v>
      </c>
      <c r="AY162" s="164" t="s">
        <v>258</v>
      </c>
    </row>
    <row r="163" spans="2:65" s="1" customFormat="1" ht="16.5" customHeight="1">
      <c r="B163" s="134"/>
      <c r="C163" s="170" t="s">
        <v>305</v>
      </c>
      <c r="D163" s="170" t="s">
        <v>425</v>
      </c>
      <c r="E163" s="171" t="s">
        <v>2890</v>
      </c>
      <c r="F163" s="172" t="s">
        <v>2891</v>
      </c>
      <c r="G163" s="173" t="s">
        <v>308</v>
      </c>
      <c r="H163" s="174">
        <v>4.4660000000000002</v>
      </c>
      <c r="I163" s="175"/>
      <c r="J163" s="176">
        <f>ROUND(I163*H163,0)</f>
        <v>0</v>
      </c>
      <c r="K163" s="172" t="s">
        <v>1</v>
      </c>
      <c r="L163" s="177"/>
      <c r="M163" s="178" t="s">
        <v>1</v>
      </c>
      <c r="N163" s="179" t="s">
        <v>42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103</v>
      </c>
      <c r="AT163" s="146" t="s">
        <v>425</v>
      </c>
      <c r="AU163" s="146" t="s">
        <v>85</v>
      </c>
      <c r="AY163" s="17" t="s">
        <v>258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7" t="s">
        <v>8</v>
      </c>
      <c r="BK163" s="147">
        <f>ROUND(I163*H163,0)</f>
        <v>0</v>
      </c>
      <c r="BL163" s="17" t="s">
        <v>91</v>
      </c>
      <c r="BM163" s="146" t="s">
        <v>376</v>
      </c>
    </row>
    <row r="164" spans="2:65" s="12" customFormat="1">
      <c r="B164" s="148"/>
      <c r="D164" s="149" t="s">
        <v>266</v>
      </c>
      <c r="E164" s="150" t="s">
        <v>1</v>
      </c>
      <c r="F164" s="151" t="s">
        <v>2892</v>
      </c>
      <c r="H164" s="152">
        <v>4.4660000000000002</v>
      </c>
      <c r="I164" s="153"/>
      <c r="L164" s="148"/>
      <c r="M164" s="154"/>
      <c r="T164" s="155"/>
      <c r="AT164" s="150" t="s">
        <v>266</v>
      </c>
      <c r="AU164" s="150" t="s">
        <v>85</v>
      </c>
      <c r="AV164" s="12" t="s">
        <v>85</v>
      </c>
      <c r="AW164" s="12" t="s">
        <v>33</v>
      </c>
      <c r="AX164" s="12" t="s">
        <v>77</v>
      </c>
      <c r="AY164" s="150" t="s">
        <v>258</v>
      </c>
    </row>
    <row r="165" spans="2:65" s="14" customFormat="1">
      <c r="B165" s="163"/>
      <c r="D165" s="149" t="s">
        <v>266</v>
      </c>
      <c r="E165" s="164" t="s">
        <v>1</v>
      </c>
      <c r="F165" s="165" t="s">
        <v>364</v>
      </c>
      <c r="H165" s="166">
        <v>4.4660000000000002</v>
      </c>
      <c r="I165" s="167"/>
      <c r="L165" s="163"/>
      <c r="M165" s="168"/>
      <c r="T165" s="169"/>
      <c r="AT165" s="164" t="s">
        <v>266</v>
      </c>
      <c r="AU165" s="164" t="s">
        <v>85</v>
      </c>
      <c r="AV165" s="14" t="s">
        <v>91</v>
      </c>
      <c r="AW165" s="14" t="s">
        <v>33</v>
      </c>
      <c r="AX165" s="14" t="s">
        <v>8</v>
      </c>
      <c r="AY165" s="164" t="s">
        <v>258</v>
      </c>
    </row>
    <row r="166" spans="2:65" s="11" customFormat="1" ht="22.9" customHeight="1">
      <c r="B166" s="122"/>
      <c r="D166" s="123" t="s">
        <v>76</v>
      </c>
      <c r="E166" s="132" t="s">
        <v>103</v>
      </c>
      <c r="F166" s="132" t="s">
        <v>2389</v>
      </c>
      <c r="I166" s="125"/>
      <c r="J166" s="133">
        <f>BK166</f>
        <v>0</v>
      </c>
      <c r="L166" s="122"/>
      <c r="M166" s="127"/>
      <c r="P166" s="128">
        <f>SUM(P167:P180)</f>
        <v>0</v>
      </c>
      <c r="R166" s="128">
        <f>SUM(R167:R180)</f>
        <v>0</v>
      </c>
      <c r="T166" s="129">
        <f>SUM(T167:T180)</f>
        <v>0</v>
      </c>
      <c r="AR166" s="123" t="s">
        <v>8</v>
      </c>
      <c r="AT166" s="130" t="s">
        <v>76</v>
      </c>
      <c r="AU166" s="130" t="s">
        <v>8</v>
      </c>
      <c r="AY166" s="123" t="s">
        <v>258</v>
      </c>
      <c r="BK166" s="131">
        <f>SUM(BK167:BK180)</f>
        <v>0</v>
      </c>
    </row>
    <row r="167" spans="2:65" s="1" customFormat="1" ht="37.9" customHeight="1">
      <c r="B167" s="134"/>
      <c r="C167" s="135" t="s">
        <v>312</v>
      </c>
      <c r="D167" s="135" t="s">
        <v>260</v>
      </c>
      <c r="E167" s="136" t="s">
        <v>2893</v>
      </c>
      <c r="F167" s="137" t="s">
        <v>2894</v>
      </c>
      <c r="G167" s="138" t="s">
        <v>420</v>
      </c>
      <c r="H167" s="139">
        <v>15</v>
      </c>
      <c r="I167" s="140"/>
      <c r="J167" s="141">
        <f>ROUND(I167*H167,0)</f>
        <v>0</v>
      </c>
      <c r="K167" s="137" t="s">
        <v>2683</v>
      </c>
      <c r="L167" s="32"/>
      <c r="M167" s="142" t="s">
        <v>1</v>
      </c>
      <c r="N167" s="143" t="s">
        <v>42</v>
      </c>
      <c r="P167" s="144">
        <f>O167*H167</f>
        <v>0</v>
      </c>
      <c r="Q167" s="144">
        <v>0</v>
      </c>
      <c r="R167" s="144">
        <f>Q167*H167</f>
        <v>0</v>
      </c>
      <c r="S167" s="144">
        <v>0</v>
      </c>
      <c r="T167" s="145">
        <f>S167*H167</f>
        <v>0</v>
      </c>
      <c r="AR167" s="146" t="s">
        <v>91</v>
      </c>
      <c r="AT167" s="146" t="s">
        <v>260</v>
      </c>
      <c r="AU167" s="146" t="s">
        <v>85</v>
      </c>
      <c r="AY167" s="17" t="s">
        <v>258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7" t="s">
        <v>8</v>
      </c>
      <c r="BK167" s="147">
        <f>ROUND(I167*H167,0)</f>
        <v>0</v>
      </c>
      <c r="BL167" s="17" t="s">
        <v>91</v>
      </c>
      <c r="BM167" s="146" t="s">
        <v>387</v>
      </c>
    </row>
    <row r="168" spans="2:65" s="1" customFormat="1" ht="24.2" customHeight="1">
      <c r="B168" s="134"/>
      <c r="C168" s="170" t="s">
        <v>318</v>
      </c>
      <c r="D168" s="170" t="s">
        <v>425</v>
      </c>
      <c r="E168" s="171" t="s">
        <v>2895</v>
      </c>
      <c r="F168" s="172" t="s">
        <v>2896</v>
      </c>
      <c r="G168" s="173" t="s">
        <v>420</v>
      </c>
      <c r="H168" s="174">
        <v>15</v>
      </c>
      <c r="I168" s="175"/>
      <c r="J168" s="176">
        <f>ROUND(I168*H168,0)</f>
        <v>0</v>
      </c>
      <c r="K168" s="172" t="s">
        <v>2683</v>
      </c>
      <c r="L168" s="177"/>
      <c r="M168" s="178" t="s">
        <v>1</v>
      </c>
      <c r="N168" s="179" t="s">
        <v>42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103</v>
      </c>
      <c r="AT168" s="146" t="s">
        <v>425</v>
      </c>
      <c r="AU168" s="146" t="s">
        <v>85</v>
      </c>
      <c r="AY168" s="17" t="s">
        <v>258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7" t="s">
        <v>8</v>
      </c>
      <c r="BK168" s="147">
        <f>ROUND(I168*H168,0)</f>
        <v>0</v>
      </c>
      <c r="BL168" s="17" t="s">
        <v>91</v>
      </c>
      <c r="BM168" s="146" t="s">
        <v>397</v>
      </c>
    </row>
    <row r="169" spans="2:65" s="12" customFormat="1">
      <c r="B169" s="148"/>
      <c r="D169" s="149" t="s">
        <v>266</v>
      </c>
      <c r="E169" s="150" t="s">
        <v>1</v>
      </c>
      <c r="F169" s="151" t="s">
        <v>2897</v>
      </c>
      <c r="H169" s="152">
        <v>15</v>
      </c>
      <c r="I169" s="153"/>
      <c r="L169" s="148"/>
      <c r="M169" s="154"/>
      <c r="T169" s="155"/>
      <c r="AT169" s="150" t="s">
        <v>266</v>
      </c>
      <c r="AU169" s="150" t="s">
        <v>85</v>
      </c>
      <c r="AV169" s="12" t="s">
        <v>85</v>
      </c>
      <c r="AW169" s="12" t="s">
        <v>33</v>
      </c>
      <c r="AX169" s="12" t="s">
        <v>77</v>
      </c>
      <c r="AY169" s="150" t="s">
        <v>258</v>
      </c>
    </row>
    <row r="170" spans="2:65" s="14" customFormat="1">
      <c r="B170" s="163"/>
      <c r="D170" s="149" t="s">
        <v>266</v>
      </c>
      <c r="E170" s="164" t="s">
        <v>1</v>
      </c>
      <c r="F170" s="165" t="s">
        <v>364</v>
      </c>
      <c r="H170" s="166">
        <v>15</v>
      </c>
      <c r="I170" s="167"/>
      <c r="L170" s="163"/>
      <c r="M170" s="168"/>
      <c r="T170" s="169"/>
      <c r="AT170" s="164" t="s">
        <v>266</v>
      </c>
      <c r="AU170" s="164" t="s">
        <v>85</v>
      </c>
      <c r="AV170" s="14" t="s">
        <v>91</v>
      </c>
      <c r="AW170" s="14" t="s">
        <v>33</v>
      </c>
      <c r="AX170" s="14" t="s">
        <v>8</v>
      </c>
      <c r="AY170" s="164" t="s">
        <v>258</v>
      </c>
    </row>
    <row r="171" spans="2:65" s="1" customFormat="1" ht="33" customHeight="1">
      <c r="B171" s="134"/>
      <c r="C171" s="135" t="s">
        <v>323</v>
      </c>
      <c r="D171" s="135" t="s">
        <v>260</v>
      </c>
      <c r="E171" s="136" t="s">
        <v>2898</v>
      </c>
      <c r="F171" s="137" t="s">
        <v>2899</v>
      </c>
      <c r="G171" s="138" t="s">
        <v>420</v>
      </c>
      <c r="H171" s="139">
        <v>10</v>
      </c>
      <c r="I171" s="140"/>
      <c r="J171" s="141">
        <f>ROUND(I171*H171,0)</f>
        <v>0</v>
      </c>
      <c r="K171" s="137" t="s">
        <v>2683</v>
      </c>
      <c r="L171" s="32"/>
      <c r="M171" s="142" t="s">
        <v>1</v>
      </c>
      <c r="N171" s="143" t="s">
        <v>42</v>
      </c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AR171" s="146" t="s">
        <v>91</v>
      </c>
      <c r="AT171" s="146" t="s">
        <v>260</v>
      </c>
      <c r="AU171" s="146" t="s">
        <v>85</v>
      </c>
      <c r="AY171" s="17" t="s">
        <v>258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7" t="s">
        <v>8</v>
      </c>
      <c r="BK171" s="147">
        <f>ROUND(I171*H171,0)</f>
        <v>0</v>
      </c>
      <c r="BL171" s="17" t="s">
        <v>91</v>
      </c>
      <c r="BM171" s="146" t="s">
        <v>412</v>
      </c>
    </row>
    <row r="172" spans="2:65" s="1" customFormat="1" ht="24.2" customHeight="1">
      <c r="B172" s="134"/>
      <c r="C172" s="170" t="s">
        <v>328</v>
      </c>
      <c r="D172" s="170" t="s">
        <v>425</v>
      </c>
      <c r="E172" s="171" t="s">
        <v>2900</v>
      </c>
      <c r="F172" s="172" t="s">
        <v>2901</v>
      </c>
      <c r="G172" s="173" t="s">
        <v>420</v>
      </c>
      <c r="H172" s="174">
        <v>10</v>
      </c>
      <c r="I172" s="175"/>
      <c r="J172" s="176">
        <f>ROUND(I172*H172,0)</f>
        <v>0</v>
      </c>
      <c r="K172" s="172" t="s">
        <v>2683</v>
      </c>
      <c r="L172" s="177"/>
      <c r="M172" s="178" t="s">
        <v>1</v>
      </c>
      <c r="N172" s="179" t="s">
        <v>42</v>
      </c>
      <c r="P172" s="144">
        <f>O172*H172</f>
        <v>0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AR172" s="146" t="s">
        <v>103</v>
      </c>
      <c r="AT172" s="146" t="s">
        <v>425</v>
      </c>
      <c r="AU172" s="146" t="s">
        <v>85</v>
      </c>
      <c r="AY172" s="17" t="s">
        <v>258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7" t="s">
        <v>8</v>
      </c>
      <c r="BK172" s="147">
        <f>ROUND(I172*H172,0)</f>
        <v>0</v>
      </c>
      <c r="BL172" s="17" t="s">
        <v>91</v>
      </c>
      <c r="BM172" s="146" t="s">
        <v>424</v>
      </c>
    </row>
    <row r="173" spans="2:65" s="12" customFormat="1" ht="22.5">
      <c r="B173" s="148"/>
      <c r="D173" s="149" t="s">
        <v>266</v>
      </c>
      <c r="E173" s="150" t="s">
        <v>1</v>
      </c>
      <c r="F173" s="151" t="s">
        <v>2902</v>
      </c>
      <c r="H173" s="152">
        <v>10</v>
      </c>
      <c r="I173" s="153"/>
      <c r="L173" s="148"/>
      <c r="M173" s="154"/>
      <c r="T173" s="155"/>
      <c r="AT173" s="150" t="s">
        <v>266</v>
      </c>
      <c r="AU173" s="150" t="s">
        <v>85</v>
      </c>
      <c r="AV173" s="12" t="s">
        <v>85</v>
      </c>
      <c r="AW173" s="12" t="s">
        <v>33</v>
      </c>
      <c r="AX173" s="12" t="s">
        <v>77</v>
      </c>
      <c r="AY173" s="150" t="s">
        <v>258</v>
      </c>
    </row>
    <row r="174" spans="2:65" s="14" customFormat="1">
      <c r="B174" s="163"/>
      <c r="D174" s="149" t="s">
        <v>266</v>
      </c>
      <c r="E174" s="164" t="s">
        <v>1</v>
      </c>
      <c r="F174" s="165" t="s">
        <v>364</v>
      </c>
      <c r="H174" s="166">
        <v>10</v>
      </c>
      <c r="I174" s="167"/>
      <c r="L174" s="163"/>
      <c r="M174" s="168"/>
      <c r="T174" s="169"/>
      <c r="AT174" s="164" t="s">
        <v>266</v>
      </c>
      <c r="AU174" s="164" t="s">
        <v>85</v>
      </c>
      <c r="AV174" s="14" t="s">
        <v>91</v>
      </c>
      <c r="AW174" s="14" t="s">
        <v>33</v>
      </c>
      <c r="AX174" s="14" t="s">
        <v>8</v>
      </c>
      <c r="AY174" s="164" t="s">
        <v>258</v>
      </c>
    </row>
    <row r="175" spans="2:65" s="1" customFormat="1" ht="33" customHeight="1">
      <c r="B175" s="134"/>
      <c r="C175" s="135" t="s">
        <v>9</v>
      </c>
      <c r="D175" s="135" t="s">
        <v>260</v>
      </c>
      <c r="E175" s="136" t="s">
        <v>2903</v>
      </c>
      <c r="F175" s="137" t="s">
        <v>2904</v>
      </c>
      <c r="G175" s="138" t="s">
        <v>420</v>
      </c>
      <c r="H175" s="139">
        <v>5</v>
      </c>
      <c r="I175" s="140"/>
      <c r="J175" s="141">
        <f>ROUND(I175*H175,0)</f>
        <v>0</v>
      </c>
      <c r="K175" s="137" t="s">
        <v>2683</v>
      </c>
      <c r="L175" s="32"/>
      <c r="M175" s="142" t="s">
        <v>1</v>
      </c>
      <c r="N175" s="143" t="s">
        <v>42</v>
      </c>
      <c r="P175" s="144">
        <f>O175*H175</f>
        <v>0</v>
      </c>
      <c r="Q175" s="144">
        <v>0</v>
      </c>
      <c r="R175" s="144">
        <f>Q175*H175</f>
        <v>0</v>
      </c>
      <c r="S175" s="144">
        <v>0</v>
      </c>
      <c r="T175" s="145">
        <f>S175*H175</f>
        <v>0</v>
      </c>
      <c r="AR175" s="146" t="s">
        <v>91</v>
      </c>
      <c r="AT175" s="146" t="s">
        <v>260</v>
      </c>
      <c r="AU175" s="146" t="s">
        <v>85</v>
      </c>
      <c r="AY175" s="17" t="s">
        <v>258</v>
      </c>
      <c r="BE175" s="147">
        <f>IF(N175="základní",J175,0)</f>
        <v>0</v>
      </c>
      <c r="BF175" s="147">
        <f>IF(N175="snížená",J175,0)</f>
        <v>0</v>
      </c>
      <c r="BG175" s="147">
        <f>IF(N175="zákl. přenesená",J175,0)</f>
        <v>0</v>
      </c>
      <c r="BH175" s="147">
        <f>IF(N175="sníž. přenesená",J175,0)</f>
        <v>0</v>
      </c>
      <c r="BI175" s="147">
        <f>IF(N175="nulová",J175,0)</f>
        <v>0</v>
      </c>
      <c r="BJ175" s="17" t="s">
        <v>8</v>
      </c>
      <c r="BK175" s="147">
        <f>ROUND(I175*H175,0)</f>
        <v>0</v>
      </c>
      <c r="BL175" s="17" t="s">
        <v>91</v>
      </c>
      <c r="BM175" s="146" t="s">
        <v>440</v>
      </c>
    </row>
    <row r="176" spans="2:65" s="1" customFormat="1" ht="24.2" customHeight="1">
      <c r="B176" s="134"/>
      <c r="C176" s="170" t="s">
        <v>340</v>
      </c>
      <c r="D176" s="170" t="s">
        <v>425</v>
      </c>
      <c r="E176" s="171" t="s">
        <v>2905</v>
      </c>
      <c r="F176" s="172" t="s">
        <v>2906</v>
      </c>
      <c r="G176" s="173" t="s">
        <v>420</v>
      </c>
      <c r="H176" s="174">
        <v>5</v>
      </c>
      <c r="I176" s="175"/>
      <c r="J176" s="176">
        <f>ROUND(I176*H176,0)</f>
        <v>0</v>
      </c>
      <c r="K176" s="172" t="s">
        <v>2683</v>
      </c>
      <c r="L176" s="177"/>
      <c r="M176" s="178" t="s">
        <v>1</v>
      </c>
      <c r="N176" s="179" t="s">
        <v>42</v>
      </c>
      <c r="P176" s="144">
        <f>O176*H176</f>
        <v>0</v>
      </c>
      <c r="Q176" s="144">
        <v>0</v>
      </c>
      <c r="R176" s="144">
        <f>Q176*H176</f>
        <v>0</v>
      </c>
      <c r="S176" s="144">
        <v>0</v>
      </c>
      <c r="T176" s="145">
        <f>S176*H176</f>
        <v>0</v>
      </c>
      <c r="AR176" s="146" t="s">
        <v>103</v>
      </c>
      <c r="AT176" s="146" t="s">
        <v>425</v>
      </c>
      <c r="AU176" s="146" t="s">
        <v>85</v>
      </c>
      <c r="AY176" s="17" t="s">
        <v>258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7" t="s">
        <v>8</v>
      </c>
      <c r="BK176" s="147">
        <f>ROUND(I176*H176,0)</f>
        <v>0</v>
      </c>
      <c r="BL176" s="17" t="s">
        <v>91</v>
      </c>
      <c r="BM176" s="146" t="s">
        <v>448</v>
      </c>
    </row>
    <row r="177" spans="2:65" s="12" customFormat="1" ht="22.5">
      <c r="B177" s="148"/>
      <c r="D177" s="149" t="s">
        <v>266</v>
      </c>
      <c r="E177" s="150" t="s">
        <v>1</v>
      </c>
      <c r="F177" s="151" t="s">
        <v>2907</v>
      </c>
      <c r="H177" s="152">
        <v>5</v>
      </c>
      <c r="I177" s="153"/>
      <c r="L177" s="148"/>
      <c r="M177" s="154"/>
      <c r="T177" s="155"/>
      <c r="AT177" s="150" t="s">
        <v>266</v>
      </c>
      <c r="AU177" s="150" t="s">
        <v>85</v>
      </c>
      <c r="AV177" s="12" t="s">
        <v>85</v>
      </c>
      <c r="AW177" s="12" t="s">
        <v>33</v>
      </c>
      <c r="AX177" s="12" t="s">
        <v>77</v>
      </c>
      <c r="AY177" s="150" t="s">
        <v>258</v>
      </c>
    </row>
    <row r="178" spans="2:65" s="14" customFormat="1">
      <c r="B178" s="163"/>
      <c r="D178" s="149" t="s">
        <v>266</v>
      </c>
      <c r="E178" s="164" t="s">
        <v>1</v>
      </c>
      <c r="F178" s="165" t="s">
        <v>364</v>
      </c>
      <c r="H178" s="166">
        <v>5</v>
      </c>
      <c r="I178" s="167"/>
      <c r="L178" s="163"/>
      <c r="M178" s="168"/>
      <c r="T178" s="169"/>
      <c r="AT178" s="164" t="s">
        <v>266</v>
      </c>
      <c r="AU178" s="164" t="s">
        <v>85</v>
      </c>
      <c r="AV178" s="14" t="s">
        <v>91</v>
      </c>
      <c r="AW178" s="14" t="s">
        <v>33</v>
      </c>
      <c r="AX178" s="14" t="s">
        <v>8</v>
      </c>
      <c r="AY178" s="164" t="s">
        <v>258</v>
      </c>
    </row>
    <row r="179" spans="2:65" s="1" customFormat="1" ht="24.2" customHeight="1">
      <c r="B179" s="134"/>
      <c r="C179" s="135" t="s">
        <v>346</v>
      </c>
      <c r="D179" s="135" t="s">
        <v>260</v>
      </c>
      <c r="E179" s="136" t="s">
        <v>2908</v>
      </c>
      <c r="F179" s="137" t="s">
        <v>2909</v>
      </c>
      <c r="G179" s="138" t="s">
        <v>315</v>
      </c>
      <c r="H179" s="139">
        <v>1</v>
      </c>
      <c r="I179" s="140"/>
      <c r="J179" s="141">
        <f>ROUND(I179*H179,0)</f>
        <v>0</v>
      </c>
      <c r="K179" s="137" t="s">
        <v>2683</v>
      </c>
      <c r="L179" s="32"/>
      <c r="M179" s="142" t="s">
        <v>1</v>
      </c>
      <c r="N179" s="143" t="s">
        <v>42</v>
      </c>
      <c r="P179" s="144">
        <f>O179*H179</f>
        <v>0</v>
      </c>
      <c r="Q179" s="144">
        <v>0</v>
      </c>
      <c r="R179" s="144">
        <f>Q179*H179</f>
        <v>0</v>
      </c>
      <c r="S179" s="144">
        <v>0</v>
      </c>
      <c r="T179" s="145">
        <f>S179*H179</f>
        <v>0</v>
      </c>
      <c r="AR179" s="146" t="s">
        <v>91</v>
      </c>
      <c r="AT179" s="146" t="s">
        <v>260</v>
      </c>
      <c r="AU179" s="146" t="s">
        <v>85</v>
      </c>
      <c r="AY179" s="17" t="s">
        <v>258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7" t="s">
        <v>8</v>
      </c>
      <c r="BK179" s="147">
        <f>ROUND(I179*H179,0)</f>
        <v>0</v>
      </c>
      <c r="BL179" s="17" t="s">
        <v>91</v>
      </c>
      <c r="BM179" s="146" t="s">
        <v>456</v>
      </c>
    </row>
    <row r="180" spans="2:65" s="1" customFormat="1" ht="16.5" customHeight="1">
      <c r="B180" s="134"/>
      <c r="C180" s="135" t="s">
        <v>351</v>
      </c>
      <c r="D180" s="135" t="s">
        <v>260</v>
      </c>
      <c r="E180" s="136" t="s">
        <v>2910</v>
      </c>
      <c r="F180" s="137" t="s">
        <v>2911</v>
      </c>
      <c r="G180" s="138" t="s">
        <v>315</v>
      </c>
      <c r="H180" s="139">
        <v>1</v>
      </c>
      <c r="I180" s="140"/>
      <c r="J180" s="141">
        <f>ROUND(I180*H180,0)</f>
        <v>0</v>
      </c>
      <c r="K180" s="137" t="s">
        <v>1</v>
      </c>
      <c r="L180" s="32"/>
      <c r="M180" s="142" t="s">
        <v>1</v>
      </c>
      <c r="N180" s="143" t="s">
        <v>42</v>
      </c>
      <c r="P180" s="144">
        <f>O180*H180</f>
        <v>0</v>
      </c>
      <c r="Q180" s="144">
        <v>0</v>
      </c>
      <c r="R180" s="144">
        <f>Q180*H180</f>
        <v>0</v>
      </c>
      <c r="S180" s="144">
        <v>0</v>
      </c>
      <c r="T180" s="145">
        <f>S180*H180</f>
        <v>0</v>
      </c>
      <c r="AR180" s="146" t="s">
        <v>91</v>
      </c>
      <c r="AT180" s="146" t="s">
        <v>260</v>
      </c>
      <c r="AU180" s="146" t="s">
        <v>85</v>
      </c>
      <c r="AY180" s="17" t="s">
        <v>258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7" t="s">
        <v>8</v>
      </c>
      <c r="BK180" s="147">
        <f>ROUND(I180*H180,0)</f>
        <v>0</v>
      </c>
      <c r="BL180" s="17" t="s">
        <v>91</v>
      </c>
      <c r="BM180" s="146" t="s">
        <v>468</v>
      </c>
    </row>
    <row r="181" spans="2:65" s="11" customFormat="1" ht="22.9" customHeight="1">
      <c r="B181" s="122"/>
      <c r="D181" s="123" t="s">
        <v>76</v>
      </c>
      <c r="E181" s="132" t="s">
        <v>185</v>
      </c>
      <c r="F181" s="132" t="s">
        <v>751</v>
      </c>
      <c r="I181" s="125"/>
      <c r="J181" s="133">
        <f>BK181</f>
        <v>0</v>
      </c>
      <c r="L181" s="122"/>
      <c r="M181" s="127"/>
      <c r="P181" s="128">
        <f>SUM(P182:P183)</f>
        <v>0</v>
      </c>
      <c r="R181" s="128">
        <f>SUM(R182:R183)</f>
        <v>0</v>
      </c>
      <c r="T181" s="129">
        <f>SUM(T182:T183)</f>
        <v>0</v>
      </c>
      <c r="AR181" s="123" t="s">
        <v>8</v>
      </c>
      <c r="AT181" s="130" t="s">
        <v>76</v>
      </c>
      <c r="AU181" s="130" t="s">
        <v>8</v>
      </c>
      <c r="AY181" s="123" t="s">
        <v>258</v>
      </c>
      <c r="BK181" s="131">
        <f>SUM(BK182:BK183)</f>
        <v>0</v>
      </c>
    </row>
    <row r="182" spans="2:65" s="1" customFormat="1" ht="37.9" customHeight="1">
      <c r="B182" s="134"/>
      <c r="C182" s="135" t="s">
        <v>365</v>
      </c>
      <c r="D182" s="135" t="s">
        <v>260</v>
      </c>
      <c r="E182" s="136" t="s">
        <v>2912</v>
      </c>
      <c r="F182" s="137" t="s">
        <v>2913</v>
      </c>
      <c r="G182" s="138" t="s">
        <v>420</v>
      </c>
      <c r="H182" s="139">
        <v>7</v>
      </c>
      <c r="I182" s="140"/>
      <c r="J182" s="141">
        <f>ROUND(I182*H182,0)</f>
        <v>0</v>
      </c>
      <c r="K182" s="137" t="s">
        <v>2683</v>
      </c>
      <c r="L182" s="32"/>
      <c r="M182" s="142" t="s">
        <v>1</v>
      </c>
      <c r="N182" s="143" t="s">
        <v>42</v>
      </c>
      <c r="P182" s="144">
        <f>O182*H182</f>
        <v>0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AR182" s="146" t="s">
        <v>91</v>
      </c>
      <c r="AT182" s="146" t="s">
        <v>260</v>
      </c>
      <c r="AU182" s="146" t="s">
        <v>85</v>
      </c>
      <c r="AY182" s="17" t="s">
        <v>258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7" t="s">
        <v>8</v>
      </c>
      <c r="BK182" s="147">
        <f>ROUND(I182*H182,0)</f>
        <v>0</v>
      </c>
      <c r="BL182" s="17" t="s">
        <v>91</v>
      </c>
      <c r="BM182" s="146" t="s">
        <v>476</v>
      </c>
    </row>
    <row r="183" spans="2:65" s="1" customFormat="1" ht="24.2" customHeight="1">
      <c r="B183" s="134"/>
      <c r="C183" s="135" t="s">
        <v>376</v>
      </c>
      <c r="D183" s="135" t="s">
        <v>260</v>
      </c>
      <c r="E183" s="136" t="s">
        <v>2914</v>
      </c>
      <c r="F183" s="137" t="s">
        <v>2915</v>
      </c>
      <c r="G183" s="138" t="s">
        <v>315</v>
      </c>
      <c r="H183" s="139">
        <v>1</v>
      </c>
      <c r="I183" s="140"/>
      <c r="J183" s="141">
        <f>ROUND(I183*H183,0)</f>
        <v>0</v>
      </c>
      <c r="K183" s="137" t="s">
        <v>2683</v>
      </c>
      <c r="L183" s="32"/>
      <c r="M183" s="142" t="s">
        <v>1</v>
      </c>
      <c r="N183" s="143" t="s">
        <v>42</v>
      </c>
      <c r="P183" s="144">
        <f>O183*H183</f>
        <v>0</v>
      </c>
      <c r="Q183" s="144">
        <v>0</v>
      </c>
      <c r="R183" s="144">
        <f>Q183*H183</f>
        <v>0</v>
      </c>
      <c r="S183" s="144">
        <v>0</v>
      </c>
      <c r="T183" s="145">
        <f>S183*H183</f>
        <v>0</v>
      </c>
      <c r="AR183" s="146" t="s">
        <v>91</v>
      </c>
      <c r="AT183" s="146" t="s">
        <v>260</v>
      </c>
      <c r="AU183" s="146" t="s">
        <v>85</v>
      </c>
      <c r="AY183" s="17" t="s">
        <v>258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7" t="s">
        <v>8</v>
      </c>
      <c r="BK183" s="147">
        <f>ROUND(I183*H183,0)</f>
        <v>0</v>
      </c>
      <c r="BL183" s="17" t="s">
        <v>91</v>
      </c>
      <c r="BM183" s="146" t="s">
        <v>495</v>
      </c>
    </row>
    <row r="184" spans="2:65" s="11" customFormat="1" ht="25.9" customHeight="1">
      <c r="B184" s="122"/>
      <c r="D184" s="123" t="s">
        <v>76</v>
      </c>
      <c r="E184" s="124" t="s">
        <v>978</v>
      </c>
      <c r="F184" s="124" t="s">
        <v>979</v>
      </c>
      <c r="I184" s="125"/>
      <c r="J184" s="126">
        <f>BK184</f>
        <v>0</v>
      </c>
      <c r="L184" s="122"/>
      <c r="M184" s="127"/>
      <c r="P184" s="128">
        <f>P185+P205+P223+P245</f>
        <v>0</v>
      </c>
      <c r="R184" s="128">
        <f>R185+R205+R223+R245</f>
        <v>0</v>
      </c>
      <c r="T184" s="129">
        <f>T185+T205+T223+T245</f>
        <v>0</v>
      </c>
      <c r="AR184" s="123" t="s">
        <v>85</v>
      </c>
      <c r="AT184" s="130" t="s">
        <v>76</v>
      </c>
      <c r="AU184" s="130" t="s">
        <v>77</v>
      </c>
      <c r="AY184" s="123" t="s">
        <v>258</v>
      </c>
      <c r="BK184" s="131">
        <f>BK185+BK205+BK223+BK245</f>
        <v>0</v>
      </c>
    </row>
    <row r="185" spans="2:65" s="11" customFormat="1" ht="22.9" customHeight="1">
      <c r="B185" s="122"/>
      <c r="D185" s="123" t="s">
        <v>76</v>
      </c>
      <c r="E185" s="132" t="s">
        <v>2916</v>
      </c>
      <c r="F185" s="132" t="s">
        <v>2917</v>
      </c>
      <c r="I185" s="125"/>
      <c r="J185" s="133">
        <f>BK185</f>
        <v>0</v>
      </c>
      <c r="L185" s="122"/>
      <c r="M185" s="127"/>
      <c r="P185" s="128">
        <f>SUM(P186:P204)</f>
        <v>0</v>
      </c>
      <c r="R185" s="128">
        <f>SUM(R186:R204)</f>
        <v>0</v>
      </c>
      <c r="T185" s="129">
        <f>SUM(T186:T204)</f>
        <v>0</v>
      </c>
      <c r="AR185" s="123" t="s">
        <v>85</v>
      </c>
      <c r="AT185" s="130" t="s">
        <v>76</v>
      </c>
      <c r="AU185" s="130" t="s">
        <v>8</v>
      </c>
      <c r="AY185" s="123" t="s">
        <v>258</v>
      </c>
      <c r="BK185" s="131">
        <f>SUM(BK186:BK204)</f>
        <v>0</v>
      </c>
    </row>
    <row r="186" spans="2:65" s="1" customFormat="1" ht="24.2" customHeight="1">
      <c r="B186" s="134"/>
      <c r="C186" s="135" t="s">
        <v>7</v>
      </c>
      <c r="D186" s="135" t="s">
        <v>260</v>
      </c>
      <c r="E186" s="136" t="s">
        <v>2918</v>
      </c>
      <c r="F186" s="137" t="s">
        <v>2919</v>
      </c>
      <c r="G186" s="138" t="s">
        <v>315</v>
      </c>
      <c r="H186" s="139">
        <v>1</v>
      </c>
      <c r="I186" s="140"/>
      <c r="J186" s="141">
        <f t="shared" ref="J186:J204" si="0">ROUND(I186*H186,0)</f>
        <v>0</v>
      </c>
      <c r="K186" s="137" t="s">
        <v>2683</v>
      </c>
      <c r="L186" s="32"/>
      <c r="M186" s="142" t="s">
        <v>1</v>
      </c>
      <c r="N186" s="143" t="s">
        <v>42</v>
      </c>
      <c r="P186" s="144">
        <f t="shared" ref="P186:P204" si="1">O186*H186</f>
        <v>0</v>
      </c>
      <c r="Q186" s="144">
        <v>0</v>
      </c>
      <c r="R186" s="144">
        <f t="shared" ref="R186:R204" si="2">Q186*H186</f>
        <v>0</v>
      </c>
      <c r="S186" s="144">
        <v>0</v>
      </c>
      <c r="T186" s="145">
        <f t="shared" ref="T186:T204" si="3">S186*H186</f>
        <v>0</v>
      </c>
      <c r="AR186" s="146" t="s">
        <v>340</v>
      </c>
      <c r="AT186" s="146" t="s">
        <v>260</v>
      </c>
      <c r="AU186" s="146" t="s">
        <v>85</v>
      </c>
      <c r="AY186" s="17" t="s">
        <v>258</v>
      </c>
      <c r="BE186" s="147">
        <f t="shared" ref="BE186:BE204" si="4">IF(N186="základní",J186,0)</f>
        <v>0</v>
      </c>
      <c r="BF186" s="147">
        <f t="shared" ref="BF186:BF204" si="5">IF(N186="snížená",J186,0)</f>
        <v>0</v>
      </c>
      <c r="BG186" s="147">
        <f t="shared" ref="BG186:BG204" si="6">IF(N186="zákl. přenesená",J186,0)</f>
        <v>0</v>
      </c>
      <c r="BH186" s="147">
        <f t="shared" ref="BH186:BH204" si="7">IF(N186="sníž. přenesená",J186,0)</f>
        <v>0</v>
      </c>
      <c r="BI186" s="147">
        <f t="shared" ref="BI186:BI204" si="8">IF(N186="nulová",J186,0)</f>
        <v>0</v>
      </c>
      <c r="BJ186" s="17" t="s">
        <v>8</v>
      </c>
      <c r="BK186" s="147">
        <f t="shared" ref="BK186:BK204" si="9">ROUND(I186*H186,0)</f>
        <v>0</v>
      </c>
      <c r="BL186" s="17" t="s">
        <v>340</v>
      </c>
      <c r="BM186" s="146" t="s">
        <v>503</v>
      </c>
    </row>
    <row r="187" spans="2:65" s="1" customFormat="1" ht="24.2" customHeight="1">
      <c r="B187" s="134"/>
      <c r="C187" s="135" t="s">
        <v>387</v>
      </c>
      <c r="D187" s="135" t="s">
        <v>260</v>
      </c>
      <c r="E187" s="136" t="s">
        <v>2920</v>
      </c>
      <c r="F187" s="137" t="s">
        <v>2921</v>
      </c>
      <c r="G187" s="138" t="s">
        <v>315</v>
      </c>
      <c r="H187" s="139">
        <v>2</v>
      </c>
      <c r="I187" s="140"/>
      <c r="J187" s="141">
        <f t="shared" si="0"/>
        <v>0</v>
      </c>
      <c r="K187" s="137" t="s">
        <v>2683</v>
      </c>
      <c r="L187" s="32"/>
      <c r="M187" s="142" t="s">
        <v>1</v>
      </c>
      <c r="N187" s="143" t="s">
        <v>42</v>
      </c>
      <c r="P187" s="144">
        <f t="shared" si="1"/>
        <v>0</v>
      </c>
      <c r="Q187" s="144">
        <v>0</v>
      </c>
      <c r="R187" s="144">
        <f t="shared" si="2"/>
        <v>0</v>
      </c>
      <c r="S187" s="144">
        <v>0</v>
      </c>
      <c r="T187" s="145">
        <f t="shared" si="3"/>
        <v>0</v>
      </c>
      <c r="AR187" s="146" t="s">
        <v>340</v>
      </c>
      <c r="AT187" s="146" t="s">
        <v>260</v>
      </c>
      <c r="AU187" s="146" t="s">
        <v>85</v>
      </c>
      <c r="AY187" s="17" t="s">
        <v>258</v>
      </c>
      <c r="BE187" s="147">
        <f t="shared" si="4"/>
        <v>0</v>
      </c>
      <c r="BF187" s="147">
        <f t="shared" si="5"/>
        <v>0</v>
      </c>
      <c r="BG187" s="147">
        <f t="shared" si="6"/>
        <v>0</v>
      </c>
      <c r="BH187" s="147">
        <f t="shared" si="7"/>
        <v>0</v>
      </c>
      <c r="BI187" s="147">
        <f t="shared" si="8"/>
        <v>0</v>
      </c>
      <c r="BJ187" s="17" t="s">
        <v>8</v>
      </c>
      <c r="BK187" s="147">
        <f t="shared" si="9"/>
        <v>0</v>
      </c>
      <c r="BL187" s="17" t="s">
        <v>340</v>
      </c>
      <c r="BM187" s="146" t="s">
        <v>516</v>
      </c>
    </row>
    <row r="188" spans="2:65" s="1" customFormat="1" ht="24.2" customHeight="1">
      <c r="B188" s="134"/>
      <c r="C188" s="135" t="s">
        <v>392</v>
      </c>
      <c r="D188" s="135" t="s">
        <v>260</v>
      </c>
      <c r="E188" s="136" t="s">
        <v>2922</v>
      </c>
      <c r="F188" s="137" t="s">
        <v>2923</v>
      </c>
      <c r="G188" s="138" t="s">
        <v>315</v>
      </c>
      <c r="H188" s="139">
        <v>1</v>
      </c>
      <c r="I188" s="140"/>
      <c r="J188" s="141">
        <f t="shared" si="0"/>
        <v>0</v>
      </c>
      <c r="K188" s="137" t="s">
        <v>2683</v>
      </c>
      <c r="L188" s="32"/>
      <c r="M188" s="142" t="s">
        <v>1</v>
      </c>
      <c r="N188" s="143" t="s">
        <v>42</v>
      </c>
      <c r="P188" s="144">
        <f t="shared" si="1"/>
        <v>0</v>
      </c>
      <c r="Q188" s="144">
        <v>0</v>
      </c>
      <c r="R188" s="144">
        <f t="shared" si="2"/>
        <v>0</v>
      </c>
      <c r="S188" s="144">
        <v>0</v>
      </c>
      <c r="T188" s="145">
        <f t="shared" si="3"/>
        <v>0</v>
      </c>
      <c r="AR188" s="146" t="s">
        <v>340</v>
      </c>
      <c r="AT188" s="146" t="s">
        <v>260</v>
      </c>
      <c r="AU188" s="146" t="s">
        <v>85</v>
      </c>
      <c r="AY188" s="17" t="s">
        <v>258</v>
      </c>
      <c r="BE188" s="147">
        <f t="shared" si="4"/>
        <v>0</v>
      </c>
      <c r="BF188" s="147">
        <f t="shared" si="5"/>
        <v>0</v>
      </c>
      <c r="BG188" s="147">
        <f t="shared" si="6"/>
        <v>0</v>
      </c>
      <c r="BH188" s="147">
        <f t="shared" si="7"/>
        <v>0</v>
      </c>
      <c r="BI188" s="147">
        <f t="shared" si="8"/>
        <v>0</v>
      </c>
      <c r="BJ188" s="17" t="s">
        <v>8</v>
      </c>
      <c r="BK188" s="147">
        <f t="shared" si="9"/>
        <v>0</v>
      </c>
      <c r="BL188" s="17" t="s">
        <v>340</v>
      </c>
      <c r="BM188" s="146" t="s">
        <v>524</v>
      </c>
    </row>
    <row r="189" spans="2:65" s="1" customFormat="1" ht="24.2" customHeight="1">
      <c r="B189" s="134"/>
      <c r="C189" s="135" t="s">
        <v>397</v>
      </c>
      <c r="D189" s="135" t="s">
        <v>260</v>
      </c>
      <c r="E189" s="136" t="s">
        <v>2924</v>
      </c>
      <c r="F189" s="137" t="s">
        <v>2925</v>
      </c>
      <c r="G189" s="138" t="s">
        <v>315</v>
      </c>
      <c r="H189" s="139">
        <v>2</v>
      </c>
      <c r="I189" s="140"/>
      <c r="J189" s="141">
        <f t="shared" si="0"/>
        <v>0</v>
      </c>
      <c r="K189" s="137" t="s">
        <v>2683</v>
      </c>
      <c r="L189" s="32"/>
      <c r="M189" s="142" t="s">
        <v>1</v>
      </c>
      <c r="N189" s="143" t="s">
        <v>42</v>
      </c>
      <c r="P189" s="144">
        <f t="shared" si="1"/>
        <v>0</v>
      </c>
      <c r="Q189" s="144">
        <v>0</v>
      </c>
      <c r="R189" s="144">
        <f t="shared" si="2"/>
        <v>0</v>
      </c>
      <c r="S189" s="144">
        <v>0</v>
      </c>
      <c r="T189" s="145">
        <f t="shared" si="3"/>
        <v>0</v>
      </c>
      <c r="AR189" s="146" t="s">
        <v>340</v>
      </c>
      <c r="AT189" s="146" t="s">
        <v>260</v>
      </c>
      <c r="AU189" s="146" t="s">
        <v>85</v>
      </c>
      <c r="AY189" s="17" t="s">
        <v>258</v>
      </c>
      <c r="BE189" s="147">
        <f t="shared" si="4"/>
        <v>0</v>
      </c>
      <c r="BF189" s="147">
        <f t="shared" si="5"/>
        <v>0</v>
      </c>
      <c r="BG189" s="147">
        <f t="shared" si="6"/>
        <v>0</v>
      </c>
      <c r="BH189" s="147">
        <f t="shared" si="7"/>
        <v>0</v>
      </c>
      <c r="BI189" s="147">
        <f t="shared" si="8"/>
        <v>0</v>
      </c>
      <c r="BJ189" s="17" t="s">
        <v>8</v>
      </c>
      <c r="BK189" s="147">
        <f t="shared" si="9"/>
        <v>0</v>
      </c>
      <c r="BL189" s="17" t="s">
        <v>340</v>
      </c>
      <c r="BM189" s="146" t="s">
        <v>535</v>
      </c>
    </row>
    <row r="190" spans="2:65" s="1" customFormat="1" ht="24.2" customHeight="1">
      <c r="B190" s="134"/>
      <c r="C190" s="135" t="s">
        <v>405</v>
      </c>
      <c r="D190" s="135" t="s">
        <v>260</v>
      </c>
      <c r="E190" s="136" t="s">
        <v>2926</v>
      </c>
      <c r="F190" s="137" t="s">
        <v>2927</v>
      </c>
      <c r="G190" s="138" t="s">
        <v>315</v>
      </c>
      <c r="H190" s="139">
        <v>1</v>
      </c>
      <c r="I190" s="140"/>
      <c r="J190" s="141">
        <f t="shared" si="0"/>
        <v>0</v>
      </c>
      <c r="K190" s="137" t="s">
        <v>2683</v>
      </c>
      <c r="L190" s="32"/>
      <c r="M190" s="142" t="s">
        <v>1</v>
      </c>
      <c r="N190" s="143" t="s">
        <v>42</v>
      </c>
      <c r="P190" s="144">
        <f t="shared" si="1"/>
        <v>0</v>
      </c>
      <c r="Q190" s="144">
        <v>0</v>
      </c>
      <c r="R190" s="144">
        <f t="shared" si="2"/>
        <v>0</v>
      </c>
      <c r="S190" s="144">
        <v>0</v>
      </c>
      <c r="T190" s="145">
        <f t="shared" si="3"/>
        <v>0</v>
      </c>
      <c r="AR190" s="146" t="s">
        <v>340</v>
      </c>
      <c r="AT190" s="146" t="s">
        <v>260</v>
      </c>
      <c r="AU190" s="146" t="s">
        <v>85</v>
      </c>
      <c r="AY190" s="17" t="s">
        <v>258</v>
      </c>
      <c r="BE190" s="147">
        <f t="shared" si="4"/>
        <v>0</v>
      </c>
      <c r="BF190" s="147">
        <f t="shared" si="5"/>
        <v>0</v>
      </c>
      <c r="BG190" s="147">
        <f t="shared" si="6"/>
        <v>0</v>
      </c>
      <c r="BH190" s="147">
        <f t="shared" si="7"/>
        <v>0</v>
      </c>
      <c r="BI190" s="147">
        <f t="shared" si="8"/>
        <v>0</v>
      </c>
      <c r="BJ190" s="17" t="s">
        <v>8</v>
      </c>
      <c r="BK190" s="147">
        <f t="shared" si="9"/>
        <v>0</v>
      </c>
      <c r="BL190" s="17" t="s">
        <v>340</v>
      </c>
      <c r="BM190" s="146" t="s">
        <v>135</v>
      </c>
    </row>
    <row r="191" spans="2:65" s="1" customFormat="1" ht="24.2" customHeight="1">
      <c r="B191" s="134"/>
      <c r="C191" s="135" t="s">
        <v>412</v>
      </c>
      <c r="D191" s="135" t="s">
        <v>260</v>
      </c>
      <c r="E191" s="136" t="s">
        <v>2928</v>
      </c>
      <c r="F191" s="137" t="s">
        <v>2929</v>
      </c>
      <c r="G191" s="138" t="s">
        <v>315</v>
      </c>
      <c r="H191" s="139">
        <v>1</v>
      </c>
      <c r="I191" s="140"/>
      <c r="J191" s="141">
        <f t="shared" si="0"/>
        <v>0</v>
      </c>
      <c r="K191" s="137" t="s">
        <v>2683</v>
      </c>
      <c r="L191" s="32"/>
      <c r="M191" s="142" t="s">
        <v>1</v>
      </c>
      <c r="N191" s="143" t="s">
        <v>42</v>
      </c>
      <c r="P191" s="144">
        <f t="shared" si="1"/>
        <v>0</v>
      </c>
      <c r="Q191" s="144">
        <v>0</v>
      </c>
      <c r="R191" s="144">
        <f t="shared" si="2"/>
        <v>0</v>
      </c>
      <c r="S191" s="144">
        <v>0</v>
      </c>
      <c r="T191" s="145">
        <f t="shared" si="3"/>
        <v>0</v>
      </c>
      <c r="AR191" s="146" t="s">
        <v>340</v>
      </c>
      <c r="AT191" s="146" t="s">
        <v>260</v>
      </c>
      <c r="AU191" s="146" t="s">
        <v>85</v>
      </c>
      <c r="AY191" s="17" t="s">
        <v>258</v>
      </c>
      <c r="BE191" s="147">
        <f t="shared" si="4"/>
        <v>0</v>
      </c>
      <c r="BF191" s="147">
        <f t="shared" si="5"/>
        <v>0</v>
      </c>
      <c r="BG191" s="147">
        <f t="shared" si="6"/>
        <v>0</v>
      </c>
      <c r="BH191" s="147">
        <f t="shared" si="7"/>
        <v>0</v>
      </c>
      <c r="BI191" s="147">
        <f t="shared" si="8"/>
        <v>0</v>
      </c>
      <c r="BJ191" s="17" t="s">
        <v>8</v>
      </c>
      <c r="BK191" s="147">
        <f t="shared" si="9"/>
        <v>0</v>
      </c>
      <c r="BL191" s="17" t="s">
        <v>340</v>
      </c>
      <c r="BM191" s="146" t="s">
        <v>555</v>
      </c>
    </row>
    <row r="192" spans="2:65" s="1" customFormat="1" ht="24.2" customHeight="1">
      <c r="B192" s="134"/>
      <c r="C192" s="135" t="s">
        <v>417</v>
      </c>
      <c r="D192" s="135" t="s">
        <v>260</v>
      </c>
      <c r="E192" s="136" t="s">
        <v>2930</v>
      </c>
      <c r="F192" s="137" t="s">
        <v>2931</v>
      </c>
      <c r="G192" s="138" t="s">
        <v>315</v>
      </c>
      <c r="H192" s="139">
        <v>1</v>
      </c>
      <c r="I192" s="140"/>
      <c r="J192" s="141">
        <f t="shared" si="0"/>
        <v>0</v>
      </c>
      <c r="K192" s="137" t="s">
        <v>2683</v>
      </c>
      <c r="L192" s="32"/>
      <c r="M192" s="142" t="s">
        <v>1</v>
      </c>
      <c r="N192" s="143" t="s">
        <v>42</v>
      </c>
      <c r="P192" s="144">
        <f t="shared" si="1"/>
        <v>0</v>
      </c>
      <c r="Q192" s="144">
        <v>0</v>
      </c>
      <c r="R192" s="144">
        <f t="shared" si="2"/>
        <v>0</v>
      </c>
      <c r="S192" s="144">
        <v>0</v>
      </c>
      <c r="T192" s="145">
        <f t="shared" si="3"/>
        <v>0</v>
      </c>
      <c r="AR192" s="146" t="s">
        <v>340</v>
      </c>
      <c r="AT192" s="146" t="s">
        <v>260</v>
      </c>
      <c r="AU192" s="146" t="s">
        <v>85</v>
      </c>
      <c r="AY192" s="17" t="s">
        <v>258</v>
      </c>
      <c r="BE192" s="147">
        <f t="shared" si="4"/>
        <v>0</v>
      </c>
      <c r="BF192" s="147">
        <f t="shared" si="5"/>
        <v>0</v>
      </c>
      <c r="BG192" s="147">
        <f t="shared" si="6"/>
        <v>0</v>
      </c>
      <c r="BH192" s="147">
        <f t="shared" si="7"/>
        <v>0</v>
      </c>
      <c r="BI192" s="147">
        <f t="shared" si="8"/>
        <v>0</v>
      </c>
      <c r="BJ192" s="17" t="s">
        <v>8</v>
      </c>
      <c r="BK192" s="147">
        <f t="shared" si="9"/>
        <v>0</v>
      </c>
      <c r="BL192" s="17" t="s">
        <v>340</v>
      </c>
      <c r="BM192" s="146" t="s">
        <v>563</v>
      </c>
    </row>
    <row r="193" spans="2:65" s="1" customFormat="1" ht="21.75" customHeight="1">
      <c r="B193" s="134"/>
      <c r="C193" s="135" t="s">
        <v>424</v>
      </c>
      <c r="D193" s="135" t="s">
        <v>260</v>
      </c>
      <c r="E193" s="136" t="s">
        <v>2932</v>
      </c>
      <c r="F193" s="137" t="s">
        <v>2933</v>
      </c>
      <c r="G193" s="138" t="s">
        <v>420</v>
      </c>
      <c r="H193" s="139">
        <v>5</v>
      </c>
      <c r="I193" s="140"/>
      <c r="J193" s="141">
        <f t="shared" si="0"/>
        <v>0</v>
      </c>
      <c r="K193" s="137" t="s">
        <v>2683</v>
      </c>
      <c r="L193" s="32"/>
      <c r="M193" s="142" t="s">
        <v>1</v>
      </c>
      <c r="N193" s="143" t="s">
        <v>42</v>
      </c>
      <c r="P193" s="144">
        <f t="shared" si="1"/>
        <v>0</v>
      </c>
      <c r="Q193" s="144">
        <v>0</v>
      </c>
      <c r="R193" s="144">
        <f t="shared" si="2"/>
        <v>0</v>
      </c>
      <c r="S193" s="144">
        <v>0</v>
      </c>
      <c r="T193" s="145">
        <f t="shared" si="3"/>
        <v>0</v>
      </c>
      <c r="AR193" s="146" t="s">
        <v>340</v>
      </c>
      <c r="AT193" s="146" t="s">
        <v>260</v>
      </c>
      <c r="AU193" s="146" t="s">
        <v>85</v>
      </c>
      <c r="AY193" s="17" t="s">
        <v>258</v>
      </c>
      <c r="BE193" s="147">
        <f t="shared" si="4"/>
        <v>0</v>
      </c>
      <c r="BF193" s="147">
        <f t="shared" si="5"/>
        <v>0</v>
      </c>
      <c r="BG193" s="147">
        <f t="shared" si="6"/>
        <v>0</v>
      </c>
      <c r="BH193" s="147">
        <f t="shared" si="7"/>
        <v>0</v>
      </c>
      <c r="BI193" s="147">
        <f t="shared" si="8"/>
        <v>0</v>
      </c>
      <c r="BJ193" s="17" t="s">
        <v>8</v>
      </c>
      <c r="BK193" s="147">
        <f t="shared" si="9"/>
        <v>0</v>
      </c>
      <c r="BL193" s="17" t="s">
        <v>340</v>
      </c>
      <c r="BM193" s="146" t="s">
        <v>571</v>
      </c>
    </row>
    <row r="194" spans="2:65" s="1" customFormat="1" ht="21.75" customHeight="1">
      <c r="B194" s="134"/>
      <c r="C194" s="135" t="s">
        <v>430</v>
      </c>
      <c r="D194" s="135" t="s">
        <v>260</v>
      </c>
      <c r="E194" s="136" t="s">
        <v>2934</v>
      </c>
      <c r="F194" s="137" t="s">
        <v>2935</v>
      </c>
      <c r="G194" s="138" t="s">
        <v>420</v>
      </c>
      <c r="H194" s="139">
        <v>10</v>
      </c>
      <c r="I194" s="140"/>
      <c r="J194" s="141">
        <f t="shared" si="0"/>
        <v>0</v>
      </c>
      <c r="K194" s="137" t="s">
        <v>2683</v>
      </c>
      <c r="L194" s="32"/>
      <c r="M194" s="142" t="s">
        <v>1</v>
      </c>
      <c r="N194" s="143" t="s">
        <v>42</v>
      </c>
      <c r="P194" s="144">
        <f t="shared" si="1"/>
        <v>0</v>
      </c>
      <c r="Q194" s="144">
        <v>0</v>
      </c>
      <c r="R194" s="144">
        <f t="shared" si="2"/>
        <v>0</v>
      </c>
      <c r="S194" s="144">
        <v>0</v>
      </c>
      <c r="T194" s="145">
        <f t="shared" si="3"/>
        <v>0</v>
      </c>
      <c r="AR194" s="146" t="s">
        <v>340</v>
      </c>
      <c r="AT194" s="146" t="s">
        <v>260</v>
      </c>
      <c r="AU194" s="146" t="s">
        <v>85</v>
      </c>
      <c r="AY194" s="17" t="s">
        <v>258</v>
      </c>
      <c r="BE194" s="147">
        <f t="shared" si="4"/>
        <v>0</v>
      </c>
      <c r="BF194" s="147">
        <f t="shared" si="5"/>
        <v>0</v>
      </c>
      <c r="BG194" s="147">
        <f t="shared" si="6"/>
        <v>0</v>
      </c>
      <c r="BH194" s="147">
        <f t="shared" si="7"/>
        <v>0</v>
      </c>
      <c r="BI194" s="147">
        <f t="shared" si="8"/>
        <v>0</v>
      </c>
      <c r="BJ194" s="17" t="s">
        <v>8</v>
      </c>
      <c r="BK194" s="147">
        <f t="shared" si="9"/>
        <v>0</v>
      </c>
      <c r="BL194" s="17" t="s">
        <v>340</v>
      </c>
      <c r="BM194" s="146" t="s">
        <v>579</v>
      </c>
    </row>
    <row r="195" spans="2:65" s="1" customFormat="1" ht="24.2" customHeight="1">
      <c r="B195" s="134"/>
      <c r="C195" s="135" t="s">
        <v>440</v>
      </c>
      <c r="D195" s="135" t="s">
        <v>260</v>
      </c>
      <c r="E195" s="136" t="s">
        <v>2936</v>
      </c>
      <c r="F195" s="137" t="s">
        <v>2937</v>
      </c>
      <c r="G195" s="138" t="s">
        <v>420</v>
      </c>
      <c r="H195" s="139">
        <v>5</v>
      </c>
      <c r="I195" s="140"/>
      <c r="J195" s="141">
        <f t="shared" si="0"/>
        <v>0</v>
      </c>
      <c r="K195" s="137" t="s">
        <v>2683</v>
      </c>
      <c r="L195" s="32"/>
      <c r="M195" s="142" t="s">
        <v>1</v>
      </c>
      <c r="N195" s="143" t="s">
        <v>42</v>
      </c>
      <c r="P195" s="144">
        <f t="shared" si="1"/>
        <v>0</v>
      </c>
      <c r="Q195" s="144">
        <v>0</v>
      </c>
      <c r="R195" s="144">
        <f t="shared" si="2"/>
        <v>0</v>
      </c>
      <c r="S195" s="144">
        <v>0</v>
      </c>
      <c r="T195" s="145">
        <f t="shared" si="3"/>
        <v>0</v>
      </c>
      <c r="AR195" s="146" t="s">
        <v>340</v>
      </c>
      <c r="AT195" s="146" t="s">
        <v>260</v>
      </c>
      <c r="AU195" s="146" t="s">
        <v>85</v>
      </c>
      <c r="AY195" s="17" t="s">
        <v>258</v>
      </c>
      <c r="BE195" s="147">
        <f t="shared" si="4"/>
        <v>0</v>
      </c>
      <c r="BF195" s="147">
        <f t="shared" si="5"/>
        <v>0</v>
      </c>
      <c r="BG195" s="147">
        <f t="shared" si="6"/>
        <v>0</v>
      </c>
      <c r="BH195" s="147">
        <f t="shared" si="7"/>
        <v>0</v>
      </c>
      <c r="BI195" s="147">
        <f t="shared" si="8"/>
        <v>0</v>
      </c>
      <c r="BJ195" s="17" t="s">
        <v>8</v>
      </c>
      <c r="BK195" s="147">
        <f t="shared" si="9"/>
        <v>0</v>
      </c>
      <c r="BL195" s="17" t="s">
        <v>340</v>
      </c>
      <c r="BM195" s="146" t="s">
        <v>590</v>
      </c>
    </row>
    <row r="196" spans="2:65" s="1" customFormat="1" ht="21.75" customHeight="1">
      <c r="B196" s="134"/>
      <c r="C196" s="135" t="s">
        <v>444</v>
      </c>
      <c r="D196" s="135" t="s">
        <v>260</v>
      </c>
      <c r="E196" s="136" t="s">
        <v>2938</v>
      </c>
      <c r="F196" s="137" t="s">
        <v>2939</v>
      </c>
      <c r="G196" s="138" t="s">
        <v>420</v>
      </c>
      <c r="H196" s="139">
        <v>5</v>
      </c>
      <c r="I196" s="140"/>
      <c r="J196" s="141">
        <f t="shared" si="0"/>
        <v>0</v>
      </c>
      <c r="K196" s="137" t="s">
        <v>2683</v>
      </c>
      <c r="L196" s="32"/>
      <c r="M196" s="142" t="s">
        <v>1</v>
      </c>
      <c r="N196" s="143" t="s">
        <v>42</v>
      </c>
      <c r="P196" s="144">
        <f t="shared" si="1"/>
        <v>0</v>
      </c>
      <c r="Q196" s="144">
        <v>0</v>
      </c>
      <c r="R196" s="144">
        <f t="shared" si="2"/>
        <v>0</v>
      </c>
      <c r="S196" s="144">
        <v>0</v>
      </c>
      <c r="T196" s="145">
        <f t="shared" si="3"/>
        <v>0</v>
      </c>
      <c r="AR196" s="146" t="s">
        <v>340</v>
      </c>
      <c r="AT196" s="146" t="s">
        <v>260</v>
      </c>
      <c r="AU196" s="146" t="s">
        <v>85</v>
      </c>
      <c r="AY196" s="17" t="s">
        <v>258</v>
      </c>
      <c r="BE196" s="147">
        <f t="shared" si="4"/>
        <v>0</v>
      </c>
      <c r="BF196" s="147">
        <f t="shared" si="5"/>
        <v>0</v>
      </c>
      <c r="BG196" s="147">
        <f t="shared" si="6"/>
        <v>0</v>
      </c>
      <c r="BH196" s="147">
        <f t="shared" si="7"/>
        <v>0</v>
      </c>
      <c r="BI196" s="147">
        <f t="shared" si="8"/>
        <v>0</v>
      </c>
      <c r="BJ196" s="17" t="s">
        <v>8</v>
      </c>
      <c r="BK196" s="147">
        <f t="shared" si="9"/>
        <v>0</v>
      </c>
      <c r="BL196" s="17" t="s">
        <v>340</v>
      </c>
      <c r="BM196" s="146" t="s">
        <v>598</v>
      </c>
    </row>
    <row r="197" spans="2:65" s="1" customFormat="1" ht="21.75" customHeight="1">
      <c r="B197" s="134"/>
      <c r="C197" s="135" t="s">
        <v>448</v>
      </c>
      <c r="D197" s="135" t="s">
        <v>260</v>
      </c>
      <c r="E197" s="136" t="s">
        <v>2940</v>
      </c>
      <c r="F197" s="137" t="s">
        <v>2941</v>
      </c>
      <c r="G197" s="138" t="s">
        <v>420</v>
      </c>
      <c r="H197" s="139">
        <v>5</v>
      </c>
      <c r="I197" s="140"/>
      <c r="J197" s="141">
        <f t="shared" si="0"/>
        <v>0</v>
      </c>
      <c r="K197" s="137" t="s">
        <v>2683</v>
      </c>
      <c r="L197" s="32"/>
      <c r="M197" s="142" t="s">
        <v>1</v>
      </c>
      <c r="N197" s="143" t="s">
        <v>42</v>
      </c>
      <c r="P197" s="144">
        <f t="shared" si="1"/>
        <v>0</v>
      </c>
      <c r="Q197" s="144">
        <v>0</v>
      </c>
      <c r="R197" s="144">
        <f t="shared" si="2"/>
        <v>0</v>
      </c>
      <c r="S197" s="144">
        <v>0</v>
      </c>
      <c r="T197" s="145">
        <f t="shared" si="3"/>
        <v>0</v>
      </c>
      <c r="AR197" s="146" t="s">
        <v>340</v>
      </c>
      <c r="AT197" s="146" t="s">
        <v>260</v>
      </c>
      <c r="AU197" s="146" t="s">
        <v>85</v>
      </c>
      <c r="AY197" s="17" t="s">
        <v>258</v>
      </c>
      <c r="BE197" s="147">
        <f t="shared" si="4"/>
        <v>0</v>
      </c>
      <c r="BF197" s="147">
        <f t="shared" si="5"/>
        <v>0</v>
      </c>
      <c r="BG197" s="147">
        <f t="shared" si="6"/>
        <v>0</v>
      </c>
      <c r="BH197" s="147">
        <f t="shared" si="7"/>
        <v>0</v>
      </c>
      <c r="BI197" s="147">
        <f t="shared" si="8"/>
        <v>0</v>
      </c>
      <c r="BJ197" s="17" t="s">
        <v>8</v>
      </c>
      <c r="BK197" s="147">
        <f t="shared" si="9"/>
        <v>0</v>
      </c>
      <c r="BL197" s="17" t="s">
        <v>340</v>
      </c>
      <c r="BM197" s="146" t="s">
        <v>606</v>
      </c>
    </row>
    <row r="198" spans="2:65" s="1" customFormat="1" ht="24.2" customHeight="1">
      <c r="B198" s="134"/>
      <c r="C198" s="135" t="s">
        <v>452</v>
      </c>
      <c r="D198" s="135" t="s">
        <v>260</v>
      </c>
      <c r="E198" s="136" t="s">
        <v>2942</v>
      </c>
      <c r="F198" s="137" t="s">
        <v>2943</v>
      </c>
      <c r="G198" s="138" t="s">
        <v>315</v>
      </c>
      <c r="H198" s="139">
        <v>3</v>
      </c>
      <c r="I198" s="140"/>
      <c r="J198" s="141">
        <f t="shared" si="0"/>
        <v>0</v>
      </c>
      <c r="K198" s="137" t="s">
        <v>2683</v>
      </c>
      <c r="L198" s="32"/>
      <c r="M198" s="142" t="s">
        <v>1</v>
      </c>
      <c r="N198" s="143" t="s">
        <v>42</v>
      </c>
      <c r="P198" s="144">
        <f t="shared" si="1"/>
        <v>0</v>
      </c>
      <c r="Q198" s="144">
        <v>0</v>
      </c>
      <c r="R198" s="144">
        <f t="shared" si="2"/>
        <v>0</v>
      </c>
      <c r="S198" s="144">
        <v>0</v>
      </c>
      <c r="T198" s="145">
        <f t="shared" si="3"/>
        <v>0</v>
      </c>
      <c r="AR198" s="146" t="s">
        <v>340</v>
      </c>
      <c r="AT198" s="146" t="s">
        <v>260</v>
      </c>
      <c r="AU198" s="146" t="s">
        <v>85</v>
      </c>
      <c r="AY198" s="17" t="s">
        <v>258</v>
      </c>
      <c r="BE198" s="147">
        <f t="shared" si="4"/>
        <v>0</v>
      </c>
      <c r="BF198" s="147">
        <f t="shared" si="5"/>
        <v>0</v>
      </c>
      <c r="BG198" s="147">
        <f t="shared" si="6"/>
        <v>0</v>
      </c>
      <c r="BH198" s="147">
        <f t="shared" si="7"/>
        <v>0</v>
      </c>
      <c r="BI198" s="147">
        <f t="shared" si="8"/>
        <v>0</v>
      </c>
      <c r="BJ198" s="17" t="s">
        <v>8</v>
      </c>
      <c r="BK198" s="147">
        <f t="shared" si="9"/>
        <v>0</v>
      </c>
      <c r="BL198" s="17" t="s">
        <v>340</v>
      </c>
      <c r="BM198" s="146" t="s">
        <v>615</v>
      </c>
    </row>
    <row r="199" spans="2:65" s="1" customFormat="1" ht="33" customHeight="1">
      <c r="B199" s="134"/>
      <c r="C199" s="135" t="s">
        <v>456</v>
      </c>
      <c r="D199" s="135" t="s">
        <v>260</v>
      </c>
      <c r="E199" s="136" t="s">
        <v>2944</v>
      </c>
      <c r="F199" s="137" t="s">
        <v>2945</v>
      </c>
      <c r="G199" s="138" t="s">
        <v>315</v>
      </c>
      <c r="H199" s="139">
        <v>1</v>
      </c>
      <c r="I199" s="140"/>
      <c r="J199" s="141">
        <f t="shared" si="0"/>
        <v>0</v>
      </c>
      <c r="K199" s="137" t="s">
        <v>2683</v>
      </c>
      <c r="L199" s="32"/>
      <c r="M199" s="142" t="s">
        <v>1</v>
      </c>
      <c r="N199" s="143" t="s">
        <v>42</v>
      </c>
      <c r="P199" s="144">
        <f t="shared" si="1"/>
        <v>0</v>
      </c>
      <c r="Q199" s="144">
        <v>0</v>
      </c>
      <c r="R199" s="144">
        <f t="shared" si="2"/>
        <v>0</v>
      </c>
      <c r="S199" s="144">
        <v>0</v>
      </c>
      <c r="T199" s="145">
        <f t="shared" si="3"/>
        <v>0</v>
      </c>
      <c r="AR199" s="146" t="s">
        <v>340</v>
      </c>
      <c r="AT199" s="146" t="s">
        <v>260</v>
      </c>
      <c r="AU199" s="146" t="s">
        <v>85</v>
      </c>
      <c r="AY199" s="17" t="s">
        <v>258</v>
      </c>
      <c r="BE199" s="147">
        <f t="shared" si="4"/>
        <v>0</v>
      </c>
      <c r="BF199" s="147">
        <f t="shared" si="5"/>
        <v>0</v>
      </c>
      <c r="BG199" s="147">
        <f t="shared" si="6"/>
        <v>0</v>
      </c>
      <c r="BH199" s="147">
        <f t="shared" si="7"/>
        <v>0</v>
      </c>
      <c r="BI199" s="147">
        <f t="shared" si="8"/>
        <v>0</v>
      </c>
      <c r="BJ199" s="17" t="s">
        <v>8</v>
      </c>
      <c r="BK199" s="147">
        <f t="shared" si="9"/>
        <v>0</v>
      </c>
      <c r="BL199" s="17" t="s">
        <v>340</v>
      </c>
      <c r="BM199" s="146" t="s">
        <v>623</v>
      </c>
    </row>
    <row r="200" spans="2:65" s="1" customFormat="1" ht="24.2" customHeight="1">
      <c r="B200" s="134"/>
      <c r="C200" s="170" t="s">
        <v>464</v>
      </c>
      <c r="D200" s="170" t="s">
        <v>425</v>
      </c>
      <c r="E200" s="171" t="s">
        <v>2946</v>
      </c>
      <c r="F200" s="172" t="s">
        <v>2947</v>
      </c>
      <c r="G200" s="173" t="s">
        <v>315</v>
      </c>
      <c r="H200" s="174">
        <v>1</v>
      </c>
      <c r="I200" s="175"/>
      <c r="J200" s="176">
        <f t="shared" si="0"/>
        <v>0</v>
      </c>
      <c r="K200" s="172" t="s">
        <v>2683</v>
      </c>
      <c r="L200" s="177"/>
      <c r="M200" s="178" t="s">
        <v>1</v>
      </c>
      <c r="N200" s="179" t="s">
        <v>42</v>
      </c>
      <c r="P200" s="144">
        <f t="shared" si="1"/>
        <v>0</v>
      </c>
      <c r="Q200" s="144">
        <v>0</v>
      </c>
      <c r="R200" s="144">
        <f t="shared" si="2"/>
        <v>0</v>
      </c>
      <c r="S200" s="144">
        <v>0</v>
      </c>
      <c r="T200" s="145">
        <f t="shared" si="3"/>
        <v>0</v>
      </c>
      <c r="AR200" s="146" t="s">
        <v>448</v>
      </c>
      <c r="AT200" s="146" t="s">
        <v>425</v>
      </c>
      <c r="AU200" s="146" t="s">
        <v>85</v>
      </c>
      <c r="AY200" s="17" t="s">
        <v>258</v>
      </c>
      <c r="BE200" s="147">
        <f t="shared" si="4"/>
        <v>0</v>
      </c>
      <c r="BF200" s="147">
        <f t="shared" si="5"/>
        <v>0</v>
      </c>
      <c r="BG200" s="147">
        <f t="shared" si="6"/>
        <v>0</v>
      </c>
      <c r="BH200" s="147">
        <f t="shared" si="7"/>
        <v>0</v>
      </c>
      <c r="BI200" s="147">
        <f t="shared" si="8"/>
        <v>0</v>
      </c>
      <c r="BJ200" s="17" t="s">
        <v>8</v>
      </c>
      <c r="BK200" s="147">
        <f t="shared" si="9"/>
        <v>0</v>
      </c>
      <c r="BL200" s="17" t="s">
        <v>340</v>
      </c>
      <c r="BM200" s="146" t="s">
        <v>633</v>
      </c>
    </row>
    <row r="201" spans="2:65" s="1" customFormat="1" ht="24.2" customHeight="1">
      <c r="B201" s="134"/>
      <c r="C201" s="135" t="s">
        <v>468</v>
      </c>
      <c r="D201" s="135" t="s">
        <v>260</v>
      </c>
      <c r="E201" s="136" t="s">
        <v>2948</v>
      </c>
      <c r="F201" s="137" t="s">
        <v>2949</v>
      </c>
      <c r="G201" s="138" t="s">
        <v>420</v>
      </c>
      <c r="H201" s="139">
        <v>30</v>
      </c>
      <c r="I201" s="140"/>
      <c r="J201" s="141">
        <f t="shared" si="0"/>
        <v>0</v>
      </c>
      <c r="K201" s="137" t="s">
        <v>2683</v>
      </c>
      <c r="L201" s="32"/>
      <c r="M201" s="142" t="s">
        <v>1</v>
      </c>
      <c r="N201" s="143" t="s">
        <v>42</v>
      </c>
      <c r="P201" s="144">
        <f t="shared" si="1"/>
        <v>0</v>
      </c>
      <c r="Q201" s="144">
        <v>0</v>
      </c>
      <c r="R201" s="144">
        <f t="shared" si="2"/>
        <v>0</v>
      </c>
      <c r="S201" s="144">
        <v>0</v>
      </c>
      <c r="T201" s="145">
        <f t="shared" si="3"/>
        <v>0</v>
      </c>
      <c r="AR201" s="146" t="s">
        <v>340</v>
      </c>
      <c r="AT201" s="146" t="s">
        <v>260</v>
      </c>
      <c r="AU201" s="146" t="s">
        <v>85</v>
      </c>
      <c r="AY201" s="17" t="s">
        <v>258</v>
      </c>
      <c r="BE201" s="147">
        <f t="shared" si="4"/>
        <v>0</v>
      </c>
      <c r="BF201" s="147">
        <f t="shared" si="5"/>
        <v>0</v>
      </c>
      <c r="BG201" s="147">
        <f t="shared" si="6"/>
        <v>0</v>
      </c>
      <c r="BH201" s="147">
        <f t="shared" si="7"/>
        <v>0</v>
      </c>
      <c r="BI201" s="147">
        <f t="shared" si="8"/>
        <v>0</v>
      </c>
      <c r="BJ201" s="17" t="s">
        <v>8</v>
      </c>
      <c r="BK201" s="147">
        <f t="shared" si="9"/>
        <v>0</v>
      </c>
      <c r="BL201" s="17" t="s">
        <v>340</v>
      </c>
      <c r="BM201" s="146" t="s">
        <v>641</v>
      </c>
    </row>
    <row r="202" spans="2:65" s="1" customFormat="1" ht="24.2" customHeight="1">
      <c r="B202" s="134"/>
      <c r="C202" s="135" t="s">
        <v>472</v>
      </c>
      <c r="D202" s="135" t="s">
        <v>260</v>
      </c>
      <c r="E202" s="136" t="s">
        <v>2950</v>
      </c>
      <c r="F202" s="137" t="s">
        <v>2951</v>
      </c>
      <c r="G202" s="138" t="s">
        <v>315</v>
      </c>
      <c r="H202" s="139">
        <v>1</v>
      </c>
      <c r="I202" s="140"/>
      <c r="J202" s="141">
        <f t="shared" si="0"/>
        <v>0</v>
      </c>
      <c r="K202" s="137" t="s">
        <v>2683</v>
      </c>
      <c r="L202" s="32"/>
      <c r="M202" s="142" t="s">
        <v>1</v>
      </c>
      <c r="N202" s="143" t="s">
        <v>42</v>
      </c>
      <c r="P202" s="144">
        <f t="shared" si="1"/>
        <v>0</v>
      </c>
      <c r="Q202" s="144">
        <v>0</v>
      </c>
      <c r="R202" s="144">
        <f t="shared" si="2"/>
        <v>0</v>
      </c>
      <c r="S202" s="144">
        <v>0</v>
      </c>
      <c r="T202" s="145">
        <f t="shared" si="3"/>
        <v>0</v>
      </c>
      <c r="AR202" s="146" t="s">
        <v>340</v>
      </c>
      <c r="AT202" s="146" t="s">
        <v>260</v>
      </c>
      <c r="AU202" s="146" t="s">
        <v>85</v>
      </c>
      <c r="AY202" s="17" t="s">
        <v>258</v>
      </c>
      <c r="BE202" s="147">
        <f t="shared" si="4"/>
        <v>0</v>
      </c>
      <c r="BF202" s="147">
        <f t="shared" si="5"/>
        <v>0</v>
      </c>
      <c r="BG202" s="147">
        <f t="shared" si="6"/>
        <v>0</v>
      </c>
      <c r="BH202" s="147">
        <f t="shared" si="7"/>
        <v>0</v>
      </c>
      <c r="BI202" s="147">
        <f t="shared" si="8"/>
        <v>0</v>
      </c>
      <c r="BJ202" s="17" t="s">
        <v>8</v>
      </c>
      <c r="BK202" s="147">
        <f t="shared" si="9"/>
        <v>0</v>
      </c>
      <c r="BL202" s="17" t="s">
        <v>340</v>
      </c>
      <c r="BM202" s="146" t="s">
        <v>672</v>
      </c>
    </row>
    <row r="203" spans="2:65" s="1" customFormat="1" ht="16.5" customHeight="1">
      <c r="B203" s="134"/>
      <c r="C203" s="135" t="s">
        <v>476</v>
      </c>
      <c r="D203" s="135" t="s">
        <v>260</v>
      </c>
      <c r="E203" s="136" t="s">
        <v>2952</v>
      </c>
      <c r="F203" s="137" t="s">
        <v>2953</v>
      </c>
      <c r="G203" s="138" t="s">
        <v>420</v>
      </c>
      <c r="H203" s="139">
        <v>10</v>
      </c>
      <c r="I203" s="140"/>
      <c r="J203" s="141">
        <f t="shared" si="0"/>
        <v>0</v>
      </c>
      <c r="K203" s="137" t="s">
        <v>2683</v>
      </c>
      <c r="L203" s="32"/>
      <c r="M203" s="142" t="s">
        <v>1</v>
      </c>
      <c r="N203" s="143" t="s">
        <v>42</v>
      </c>
      <c r="P203" s="144">
        <f t="shared" si="1"/>
        <v>0</v>
      </c>
      <c r="Q203" s="144">
        <v>0</v>
      </c>
      <c r="R203" s="144">
        <f t="shared" si="2"/>
        <v>0</v>
      </c>
      <c r="S203" s="144">
        <v>0</v>
      </c>
      <c r="T203" s="145">
        <f t="shared" si="3"/>
        <v>0</v>
      </c>
      <c r="AR203" s="146" t="s">
        <v>340</v>
      </c>
      <c r="AT203" s="146" t="s">
        <v>260</v>
      </c>
      <c r="AU203" s="146" t="s">
        <v>85</v>
      </c>
      <c r="AY203" s="17" t="s">
        <v>258</v>
      </c>
      <c r="BE203" s="147">
        <f t="shared" si="4"/>
        <v>0</v>
      </c>
      <c r="BF203" s="147">
        <f t="shared" si="5"/>
        <v>0</v>
      </c>
      <c r="BG203" s="147">
        <f t="shared" si="6"/>
        <v>0</v>
      </c>
      <c r="BH203" s="147">
        <f t="shared" si="7"/>
        <v>0</v>
      </c>
      <c r="BI203" s="147">
        <f t="shared" si="8"/>
        <v>0</v>
      </c>
      <c r="BJ203" s="17" t="s">
        <v>8</v>
      </c>
      <c r="BK203" s="147">
        <f t="shared" si="9"/>
        <v>0</v>
      </c>
      <c r="BL203" s="17" t="s">
        <v>340</v>
      </c>
      <c r="BM203" s="146" t="s">
        <v>708</v>
      </c>
    </row>
    <row r="204" spans="2:65" s="1" customFormat="1" ht="44.25" customHeight="1">
      <c r="B204" s="134"/>
      <c r="C204" s="135" t="s">
        <v>491</v>
      </c>
      <c r="D204" s="135" t="s">
        <v>260</v>
      </c>
      <c r="E204" s="136" t="s">
        <v>2954</v>
      </c>
      <c r="F204" s="137" t="s">
        <v>2955</v>
      </c>
      <c r="G204" s="138" t="s">
        <v>308</v>
      </c>
      <c r="H204" s="139">
        <v>0.124</v>
      </c>
      <c r="I204" s="140"/>
      <c r="J204" s="141">
        <f t="shared" si="0"/>
        <v>0</v>
      </c>
      <c r="K204" s="137" t="s">
        <v>2683</v>
      </c>
      <c r="L204" s="32"/>
      <c r="M204" s="142" t="s">
        <v>1</v>
      </c>
      <c r="N204" s="143" t="s">
        <v>42</v>
      </c>
      <c r="P204" s="144">
        <f t="shared" si="1"/>
        <v>0</v>
      </c>
      <c r="Q204" s="144">
        <v>0</v>
      </c>
      <c r="R204" s="144">
        <f t="shared" si="2"/>
        <v>0</v>
      </c>
      <c r="S204" s="144">
        <v>0</v>
      </c>
      <c r="T204" s="145">
        <f t="shared" si="3"/>
        <v>0</v>
      </c>
      <c r="AR204" s="146" t="s">
        <v>340</v>
      </c>
      <c r="AT204" s="146" t="s">
        <v>260</v>
      </c>
      <c r="AU204" s="146" t="s">
        <v>85</v>
      </c>
      <c r="AY204" s="17" t="s">
        <v>258</v>
      </c>
      <c r="BE204" s="147">
        <f t="shared" si="4"/>
        <v>0</v>
      </c>
      <c r="BF204" s="147">
        <f t="shared" si="5"/>
        <v>0</v>
      </c>
      <c r="BG204" s="147">
        <f t="shared" si="6"/>
        <v>0</v>
      </c>
      <c r="BH204" s="147">
        <f t="shared" si="7"/>
        <v>0</v>
      </c>
      <c r="BI204" s="147">
        <f t="shared" si="8"/>
        <v>0</v>
      </c>
      <c r="BJ204" s="17" t="s">
        <v>8</v>
      </c>
      <c r="BK204" s="147">
        <f t="shared" si="9"/>
        <v>0</v>
      </c>
      <c r="BL204" s="17" t="s">
        <v>340</v>
      </c>
      <c r="BM204" s="146" t="s">
        <v>730</v>
      </c>
    </row>
    <row r="205" spans="2:65" s="11" customFormat="1" ht="22.9" customHeight="1">
      <c r="B205" s="122"/>
      <c r="D205" s="123" t="s">
        <v>76</v>
      </c>
      <c r="E205" s="132" t="s">
        <v>2956</v>
      </c>
      <c r="F205" s="132" t="s">
        <v>2957</v>
      </c>
      <c r="I205" s="125"/>
      <c r="J205" s="133">
        <f>BK205</f>
        <v>0</v>
      </c>
      <c r="L205" s="122"/>
      <c r="M205" s="127"/>
      <c r="P205" s="128">
        <f>SUM(P206:P222)</f>
        <v>0</v>
      </c>
      <c r="R205" s="128">
        <f>SUM(R206:R222)</f>
        <v>0</v>
      </c>
      <c r="T205" s="129">
        <f>SUM(T206:T222)</f>
        <v>0</v>
      </c>
      <c r="AR205" s="123" t="s">
        <v>85</v>
      </c>
      <c r="AT205" s="130" t="s">
        <v>76</v>
      </c>
      <c r="AU205" s="130" t="s">
        <v>8</v>
      </c>
      <c r="AY205" s="123" t="s">
        <v>258</v>
      </c>
      <c r="BK205" s="131">
        <f>SUM(BK206:BK222)</f>
        <v>0</v>
      </c>
    </row>
    <row r="206" spans="2:65" s="1" customFormat="1" ht="33" customHeight="1">
      <c r="B206" s="134"/>
      <c r="C206" s="135" t="s">
        <v>495</v>
      </c>
      <c r="D206" s="135" t="s">
        <v>260</v>
      </c>
      <c r="E206" s="136" t="s">
        <v>2958</v>
      </c>
      <c r="F206" s="137" t="s">
        <v>2959</v>
      </c>
      <c r="G206" s="138" t="s">
        <v>420</v>
      </c>
      <c r="H206" s="139">
        <v>10</v>
      </c>
      <c r="I206" s="140"/>
      <c r="J206" s="141">
        <f t="shared" ref="J206:J222" si="10">ROUND(I206*H206,0)</f>
        <v>0</v>
      </c>
      <c r="K206" s="137" t="s">
        <v>2683</v>
      </c>
      <c r="L206" s="32"/>
      <c r="M206" s="142" t="s">
        <v>1</v>
      </c>
      <c r="N206" s="143" t="s">
        <v>42</v>
      </c>
      <c r="P206" s="144">
        <f t="shared" ref="P206:P222" si="11">O206*H206</f>
        <v>0</v>
      </c>
      <c r="Q206" s="144">
        <v>0</v>
      </c>
      <c r="R206" s="144">
        <f t="shared" ref="R206:R222" si="12">Q206*H206</f>
        <v>0</v>
      </c>
      <c r="S206" s="144">
        <v>0</v>
      </c>
      <c r="T206" s="145">
        <f t="shared" ref="T206:T222" si="13">S206*H206</f>
        <v>0</v>
      </c>
      <c r="AR206" s="146" t="s">
        <v>340</v>
      </c>
      <c r="AT206" s="146" t="s">
        <v>260</v>
      </c>
      <c r="AU206" s="146" t="s">
        <v>85</v>
      </c>
      <c r="AY206" s="17" t="s">
        <v>258</v>
      </c>
      <c r="BE206" s="147">
        <f t="shared" ref="BE206:BE222" si="14">IF(N206="základní",J206,0)</f>
        <v>0</v>
      </c>
      <c r="BF206" s="147">
        <f t="shared" ref="BF206:BF222" si="15">IF(N206="snížená",J206,0)</f>
        <v>0</v>
      </c>
      <c r="BG206" s="147">
        <f t="shared" ref="BG206:BG222" si="16">IF(N206="zákl. přenesená",J206,0)</f>
        <v>0</v>
      </c>
      <c r="BH206" s="147">
        <f t="shared" ref="BH206:BH222" si="17">IF(N206="sníž. přenesená",J206,0)</f>
        <v>0</v>
      </c>
      <c r="BI206" s="147">
        <f t="shared" ref="BI206:BI222" si="18">IF(N206="nulová",J206,0)</f>
        <v>0</v>
      </c>
      <c r="BJ206" s="17" t="s">
        <v>8</v>
      </c>
      <c r="BK206" s="147">
        <f t="shared" ref="BK206:BK222" si="19">ROUND(I206*H206,0)</f>
        <v>0</v>
      </c>
      <c r="BL206" s="17" t="s">
        <v>340</v>
      </c>
      <c r="BM206" s="146" t="s">
        <v>738</v>
      </c>
    </row>
    <row r="207" spans="2:65" s="1" customFormat="1" ht="33" customHeight="1">
      <c r="B207" s="134"/>
      <c r="C207" s="135" t="s">
        <v>499</v>
      </c>
      <c r="D207" s="135" t="s">
        <v>260</v>
      </c>
      <c r="E207" s="136" t="s">
        <v>2960</v>
      </c>
      <c r="F207" s="137" t="s">
        <v>2961</v>
      </c>
      <c r="G207" s="138" t="s">
        <v>420</v>
      </c>
      <c r="H207" s="139">
        <v>30</v>
      </c>
      <c r="I207" s="140"/>
      <c r="J207" s="141">
        <f t="shared" si="10"/>
        <v>0</v>
      </c>
      <c r="K207" s="137" t="s">
        <v>2683</v>
      </c>
      <c r="L207" s="32"/>
      <c r="M207" s="142" t="s">
        <v>1</v>
      </c>
      <c r="N207" s="143" t="s">
        <v>42</v>
      </c>
      <c r="P207" s="144">
        <f t="shared" si="11"/>
        <v>0</v>
      </c>
      <c r="Q207" s="144">
        <v>0</v>
      </c>
      <c r="R207" s="144">
        <f t="shared" si="12"/>
        <v>0</v>
      </c>
      <c r="S207" s="144">
        <v>0</v>
      </c>
      <c r="T207" s="145">
        <f t="shared" si="13"/>
        <v>0</v>
      </c>
      <c r="AR207" s="146" t="s">
        <v>340</v>
      </c>
      <c r="AT207" s="146" t="s">
        <v>260</v>
      </c>
      <c r="AU207" s="146" t="s">
        <v>85</v>
      </c>
      <c r="AY207" s="17" t="s">
        <v>258</v>
      </c>
      <c r="BE207" s="147">
        <f t="shared" si="14"/>
        <v>0</v>
      </c>
      <c r="BF207" s="147">
        <f t="shared" si="15"/>
        <v>0</v>
      </c>
      <c r="BG207" s="147">
        <f t="shared" si="16"/>
        <v>0</v>
      </c>
      <c r="BH207" s="147">
        <f t="shared" si="17"/>
        <v>0</v>
      </c>
      <c r="BI207" s="147">
        <f t="shared" si="18"/>
        <v>0</v>
      </c>
      <c r="BJ207" s="17" t="s">
        <v>8</v>
      </c>
      <c r="BK207" s="147">
        <f t="shared" si="19"/>
        <v>0</v>
      </c>
      <c r="BL207" s="17" t="s">
        <v>340</v>
      </c>
      <c r="BM207" s="146" t="s">
        <v>747</v>
      </c>
    </row>
    <row r="208" spans="2:65" s="1" customFormat="1" ht="33" customHeight="1">
      <c r="B208" s="134"/>
      <c r="C208" s="135" t="s">
        <v>503</v>
      </c>
      <c r="D208" s="135" t="s">
        <v>260</v>
      </c>
      <c r="E208" s="136" t="s">
        <v>2962</v>
      </c>
      <c r="F208" s="137" t="s">
        <v>2963</v>
      </c>
      <c r="G208" s="138" t="s">
        <v>420</v>
      </c>
      <c r="H208" s="139">
        <v>10</v>
      </c>
      <c r="I208" s="140"/>
      <c r="J208" s="141">
        <f t="shared" si="10"/>
        <v>0</v>
      </c>
      <c r="K208" s="137" t="s">
        <v>2683</v>
      </c>
      <c r="L208" s="32"/>
      <c r="M208" s="142" t="s">
        <v>1</v>
      </c>
      <c r="N208" s="143" t="s">
        <v>42</v>
      </c>
      <c r="P208" s="144">
        <f t="shared" si="11"/>
        <v>0</v>
      </c>
      <c r="Q208" s="144">
        <v>0</v>
      </c>
      <c r="R208" s="144">
        <f t="shared" si="12"/>
        <v>0</v>
      </c>
      <c r="S208" s="144">
        <v>0</v>
      </c>
      <c r="T208" s="145">
        <f t="shared" si="13"/>
        <v>0</v>
      </c>
      <c r="AR208" s="146" t="s">
        <v>340</v>
      </c>
      <c r="AT208" s="146" t="s">
        <v>260</v>
      </c>
      <c r="AU208" s="146" t="s">
        <v>85</v>
      </c>
      <c r="AY208" s="17" t="s">
        <v>258</v>
      </c>
      <c r="BE208" s="147">
        <f t="shared" si="14"/>
        <v>0</v>
      </c>
      <c r="BF208" s="147">
        <f t="shared" si="15"/>
        <v>0</v>
      </c>
      <c r="BG208" s="147">
        <f t="shared" si="16"/>
        <v>0</v>
      </c>
      <c r="BH208" s="147">
        <f t="shared" si="17"/>
        <v>0</v>
      </c>
      <c r="BI208" s="147">
        <f t="shared" si="18"/>
        <v>0</v>
      </c>
      <c r="BJ208" s="17" t="s">
        <v>8</v>
      </c>
      <c r="BK208" s="147">
        <f t="shared" si="19"/>
        <v>0</v>
      </c>
      <c r="BL208" s="17" t="s">
        <v>340</v>
      </c>
      <c r="BM208" s="146" t="s">
        <v>758</v>
      </c>
    </row>
    <row r="209" spans="2:65" s="1" customFormat="1" ht="55.5" customHeight="1">
      <c r="B209" s="134"/>
      <c r="C209" s="135" t="s">
        <v>512</v>
      </c>
      <c r="D209" s="135" t="s">
        <v>260</v>
      </c>
      <c r="E209" s="136" t="s">
        <v>2964</v>
      </c>
      <c r="F209" s="137" t="s">
        <v>2965</v>
      </c>
      <c r="G209" s="138" t="s">
        <v>420</v>
      </c>
      <c r="H209" s="139">
        <v>40</v>
      </c>
      <c r="I209" s="140"/>
      <c r="J209" s="141">
        <f t="shared" si="10"/>
        <v>0</v>
      </c>
      <c r="K209" s="137" t="s">
        <v>2683</v>
      </c>
      <c r="L209" s="32"/>
      <c r="M209" s="142" t="s">
        <v>1</v>
      </c>
      <c r="N209" s="143" t="s">
        <v>42</v>
      </c>
      <c r="P209" s="144">
        <f t="shared" si="11"/>
        <v>0</v>
      </c>
      <c r="Q209" s="144">
        <v>0</v>
      </c>
      <c r="R209" s="144">
        <f t="shared" si="12"/>
        <v>0</v>
      </c>
      <c r="S209" s="144">
        <v>0</v>
      </c>
      <c r="T209" s="145">
        <f t="shared" si="13"/>
        <v>0</v>
      </c>
      <c r="AR209" s="146" t="s">
        <v>340</v>
      </c>
      <c r="AT209" s="146" t="s">
        <v>260</v>
      </c>
      <c r="AU209" s="146" t="s">
        <v>85</v>
      </c>
      <c r="AY209" s="17" t="s">
        <v>258</v>
      </c>
      <c r="BE209" s="147">
        <f t="shared" si="14"/>
        <v>0</v>
      </c>
      <c r="BF209" s="147">
        <f t="shared" si="15"/>
        <v>0</v>
      </c>
      <c r="BG209" s="147">
        <f t="shared" si="16"/>
        <v>0</v>
      </c>
      <c r="BH209" s="147">
        <f t="shared" si="17"/>
        <v>0</v>
      </c>
      <c r="BI209" s="147">
        <f t="shared" si="18"/>
        <v>0</v>
      </c>
      <c r="BJ209" s="17" t="s">
        <v>8</v>
      </c>
      <c r="BK209" s="147">
        <f t="shared" si="19"/>
        <v>0</v>
      </c>
      <c r="BL209" s="17" t="s">
        <v>340</v>
      </c>
      <c r="BM209" s="146" t="s">
        <v>767</v>
      </c>
    </row>
    <row r="210" spans="2:65" s="1" customFormat="1" ht="24.2" customHeight="1">
      <c r="B210" s="134"/>
      <c r="C210" s="135" t="s">
        <v>516</v>
      </c>
      <c r="D210" s="135" t="s">
        <v>260</v>
      </c>
      <c r="E210" s="136" t="s">
        <v>2966</v>
      </c>
      <c r="F210" s="137" t="s">
        <v>2967</v>
      </c>
      <c r="G210" s="138" t="s">
        <v>315</v>
      </c>
      <c r="H210" s="139">
        <v>23</v>
      </c>
      <c r="I210" s="140"/>
      <c r="J210" s="141">
        <f t="shared" si="10"/>
        <v>0</v>
      </c>
      <c r="K210" s="137" t="s">
        <v>2683</v>
      </c>
      <c r="L210" s="32"/>
      <c r="M210" s="142" t="s">
        <v>1</v>
      </c>
      <c r="N210" s="143" t="s">
        <v>42</v>
      </c>
      <c r="P210" s="144">
        <f t="shared" si="11"/>
        <v>0</v>
      </c>
      <c r="Q210" s="144">
        <v>0</v>
      </c>
      <c r="R210" s="144">
        <f t="shared" si="12"/>
        <v>0</v>
      </c>
      <c r="S210" s="144">
        <v>0</v>
      </c>
      <c r="T210" s="145">
        <f t="shared" si="13"/>
        <v>0</v>
      </c>
      <c r="AR210" s="146" t="s">
        <v>340</v>
      </c>
      <c r="AT210" s="146" t="s">
        <v>260</v>
      </c>
      <c r="AU210" s="146" t="s">
        <v>85</v>
      </c>
      <c r="AY210" s="17" t="s">
        <v>258</v>
      </c>
      <c r="BE210" s="147">
        <f t="shared" si="14"/>
        <v>0</v>
      </c>
      <c r="BF210" s="147">
        <f t="shared" si="15"/>
        <v>0</v>
      </c>
      <c r="BG210" s="147">
        <f t="shared" si="16"/>
        <v>0</v>
      </c>
      <c r="BH210" s="147">
        <f t="shared" si="17"/>
        <v>0</v>
      </c>
      <c r="BI210" s="147">
        <f t="shared" si="18"/>
        <v>0</v>
      </c>
      <c r="BJ210" s="17" t="s">
        <v>8</v>
      </c>
      <c r="BK210" s="147">
        <f t="shared" si="19"/>
        <v>0</v>
      </c>
      <c r="BL210" s="17" t="s">
        <v>340</v>
      </c>
      <c r="BM210" s="146" t="s">
        <v>775</v>
      </c>
    </row>
    <row r="211" spans="2:65" s="1" customFormat="1" ht="24.2" customHeight="1">
      <c r="B211" s="134"/>
      <c r="C211" s="135" t="s">
        <v>520</v>
      </c>
      <c r="D211" s="135" t="s">
        <v>260</v>
      </c>
      <c r="E211" s="136" t="s">
        <v>2968</v>
      </c>
      <c r="F211" s="137" t="s">
        <v>2969</v>
      </c>
      <c r="G211" s="138" t="s">
        <v>315</v>
      </c>
      <c r="H211" s="139">
        <v>4</v>
      </c>
      <c r="I211" s="140"/>
      <c r="J211" s="141">
        <f t="shared" si="10"/>
        <v>0</v>
      </c>
      <c r="K211" s="137" t="s">
        <v>2683</v>
      </c>
      <c r="L211" s="32"/>
      <c r="M211" s="142" t="s">
        <v>1</v>
      </c>
      <c r="N211" s="143" t="s">
        <v>42</v>
      </c>
      <c r="P211" s="144">
        <f t="shared" si="11"/>
        <v>0</v>
      </c>
      <c r="Q211" s="144">
        <v>0</v>
      </c>
      <c r="R211" s="144">
        <f t="shared" si="12"/>
        <v>0</v>
      </c>
      <c r="S211" s="144">
        <v>0</v>
      </c>
      <c r="T211" s="145">
        <f t="shared" si="13"/>
        <v>0</v>
      </c>
      <c r="AR211" s="146" t="s">
        <v>340</v>
      </c>
      <c r="AT211" s="146" t="s">
        <v>260</v>
      </c>
      <c r="AU211" s="146" t="s">
        <v>85</v>
      </c>
      <c r="AY211" s="17" t="s">
        <v>258</v>
      </c>
      <c r="BE211" s="147">
        <f t="shared" si="14"/>
        <v>0</v>
      </c>
      <c r="BF211" s="147">
        <f t="shared" si="15"/>
        <v>0</v>
      </c>
      <c r="BG211" s="147">
        <f t="shared" si="16"/>
        <v>0</v>
      </c>
      <c r="BH211" s="147">
        <f t="shared" si="17"/>
        <v>0</v>
      </c>
      <c r="BI211" s="147">
        <f t="shared" si="18"/>
        <v>0</v>
      </c>
      <c r="BJ211" s="17" t="s">
        <v>8</v>
      </c>
      <c r="BK211" s="147">
        <f t="shared" si="19"/>
        <v>0</v>
      </c>
      <c r="BL211" s="17" t="s">
        <v>340</v>
      </c>
      <c r="BM211" s="146" t="s">
        <v>785</v>
      </c>
    </row>
    <row r="212" spans="2:65" s="1" customFormat="1" ht="24.2" customHeight="1">
      <c r="B212" s="134"/>
      <c r="C212" s="135" t="s">
        <v>524</v>
      </c>
      <c r="D212" s="135" t="s">
        <v>260</v>
      </c>
      <c r="E212" s="136" t="s">
        <v>2970</v>
      </c>
      <c r="F212" s="137" t="s">
        <v>2971</v>
      </c>
      <c r="G212" s="138" t="s">
        <v>315</v>
      </c>
      <c r="H212" s="139">
        <v>1</v>
      </c>
      <c r="I212" s="140"/>
      <c r="J212" s="141">
        <f t="shared" si="10"/>
        <v>0</v>
      </c>
      <c r="K212" s="137" t="s">
        <v>2683</v>
      </c>
      <c r="L212" s="32"/>
      <c r="M212" s="142" t="s">
        <v>1</v>
      </c>
      <c r="N212" s="143" t="s">
        <v>42</v>
      </c>
      <c r="P212" s="144">
        <f t="shared" si="11"/>
        <v>0</v>
      </c>
      <c r="Q212" s="144">
        <v>0</v>
      </c>
      <c r="R212" s="144">
        <f t="shared" si="12"/>
        <v>0</v>
      </c>
      <c r="S212" s="144">
        <v>0</v>
      </c>
      <c r="T212" s="145">
        <f t="shared" si="13"/>
        <v>0</v>
      </c>
      <c r="AR212" s="146" t="s">
        <v>340</v>
      </c>
      <c r="AT212" s="146" t="s">
        <v>260</v>
      </c>
      <c r="AU212" s="146" t="s">
        <v>85</v>
      </c>
      <c r="AY212" s="17" t="s">
        <v>258</v>
      </c>
      <c r="BE212" s="147">
        <f t="shared" si="14"/>
        <v>0</v>
      </c>
      <c r="BF212" s="147">
        <f t="shared" si="15"/>
        <v>0</v>
      </c>
      <c r="BG212" s="147">
        <f t="shared" si="16"/>
        <v>0</v>
      </c>
      <c r="BH212" s="147">
        <f t="shared" si="17"/>
        <v>0</v>
      </c>
      <c r="BI212" s="147">
        <f t="shared" si="18"/>
        <v>0</v>
      </c>
      <c r="BJ212" s="17" t="s">
        <v>8</v>
      </c>
      <c r="BK212" s="147">
        <f t="shared" si="19"/>
        <v>0</v>
      </c>
      <c r="BL212" s="17" t="s">
        <v>340</v>
      </c>
      <c r="BM212" s="146" t="s">
        <v>796</v>
      </c>
    </row>
    <row r="213" spans="2:65" s="1" customFormat="1" ht="21.75" customHeight="1">
      <c r="B213" s="134"/>
      <c r="C213" s="135" t="s">
        <v>528</v>
      </c>
      <c r="D213" s="135" t="s">
        <v>260</v>
      </c>
      <c r="E213" s="136" t="s">
        <v>2972</v>
      </c>
      <c r="F213" s="137" t="s">
        <v>2973</v>
      </c>
      <c r="G213" s="138" t="s">
        <v>2974</v>
      </c>
      <c r="H213" s="139">
        <v>9</v>
      </c>
      <c r="I213" s="140"/>
      <c r="J213" s="141">
        <f t="shared" si="10"/>
        <v>0</v>
      </c>
      <c r="K213" s="137" t="s">
        <v>2683</v>
      </c>
      <c r="L213" s="32"/>
      <c r="M213" s="142" t="s">
        <v>1</v>
      </c>
      <c r="N213" s="143" t="s">
        <v>42</v>
      </c>
      <c r="P213" s="144">
        <f t="shared" si="11"/>
        <v>0</v>
      </c>
      <c r="Q213" s="144">
        <v>0</v>
      </c>
      <c r="R213" s="144">
        <f t="shared" si="12"/>
        <v>0</v>
      </c>
      <c r="S213" s="144">
        <v>0</v>
      </c>
      <c r="T213" s="145">
        <f t="shared" si="13"/>
        <v>0</v>
      </c>
      <c r="AR213" s="146" t="s">
        <v>340</v>
      </c>
      <c r="AT213" s="146" t="s">
        <v>260</v>
      </c>
      <c r="AU213" s="146" t="s">
        <v>85</v>
      </c>
      <c r="AY213" s="17" t="s">
        <v>258</v>
      </c>
      <c r="BE213" s="147">
        <f t="shared" si="14"/>
        <v>0</v>
      </c>
      <c r="BF213" s="147">
        <f t="shared" si="15"/>
        <v>0</v>
      </c>
      <c r="BG213" s="147">
        <f t="shared" si="16"/>
        <v>0</v>
      </c>
      <c r="BH213" s="147">
        <f t="shared" si="17"/>
        <v>0</v>
      </c>
      <c r="BI213" s="147">
        <f t="shared" si="18"/>
        <v>0</v>
      </c>
      <c r="BJ213" s="17" t="s">
        <v>8</v>
      </c>
      <c r="BK213" s="147">
        <f t="shared" si="19"/>
        <v>0</v>
      </c>
      <c r="BL213" s="17" t="s">
        <v>340</v>
      </c>
      <c r="BM213" s="146" t="s">
        <v>804</v>
      </c>
    </row>
    <row r="214" spans="2:65" s="1" customFormat="1" ht="21.75" customHeight="1">
      <c r="B214" s="134"/>
      <c r="C214" s="135" t="s">
        <v>535</v>
      </c>
      <c r="D214" s="135" t="s">
        <v>260</v>
      </c>
      <c r="E214" s="136" t="s">
        <v>2975</v>
      </c>
      <c r="F214" s="137" t="s">
        <v>2976</v>
      </c>
      <c r="G214" s="138" t="s">
        <v>2688</v>
      </c>
      <c r="H214" s="139">
        <v>1</v>
      </c>
      <c r="I214" s="140"/>
      <c r="J214" s="141">
        <f t="shared" si="10"/>
        <v>0</v>
      </c>
      <c r="K214" s="137" t="s">
        <v>2683</v>
      </c>
      <c r="L214" s="32"/>
      <c r="M214" s="142" t="s">
        <v>1</v>
      </c>
      <c r="N214" s="143" t="s">
        <v>42</v>
      </c>
      <c r="P214" s="144">
        <f t="shared" si="11"/>
        <v>0</v>
      </c>
      <c r="Q214" s="144">
        <v>0</v>
      </c>
      <c r="R214" s="144">
        <f t="shared" si="12"/>
        <v>0</v>
      </c>
      <c r="S214" s="144">
        <v>0</v>
      </c>
      <c r="T214" s="145">
        <f t="shared" si="13"/>
        <v>0</v>
      </c>
      <c r="AR214" s="146" t="s">
        <v>340</v>
      </c>
      <c r="AT214" s="146" t="s">
        <v>260</v>
      </c>
      <c r="AU214" s="146" t="s">
        <v>85</v>
      </c>
      <c r="AY214" s="17" t="s">
        <v>258</v>
      </c>
      <c r="BE214" s="147">
        <f t="shared" si="14"/>
        <v>0</v>
      </c>
      <c r="BF214" s="147">
        <f t="shared" si="15"/>
        <v>0</v>
      </c>
      <c r="BG214" s="147">
        <f t="shared" si="16"/>
        <v>0</v>
      </c>
      <c r="BH214" s="147">
        <f t="shared" si="17"/>
        <v>0</v>
      </c>
      <c r="BI214" s="147">
        <f t="shared" si="18"/>
        <v>0</v>
      </c>
      <c r="BJ214" s="17" t="s">
        <v>8</v>
      </c>
      <c r="BK214" s="147">
        <f t="shared" si="19"/>
        <v>0</v>
      </c>
      <c r="BL214" s="17" t="s">
        <v>340</v>
      </c>
      <c r="BM214" s="146" t="s">
        <v>812</v>
      </c>
    </row>
    <row r="215" spans="2:65" s="1" customFormat="1" ht="21.75" customHeight="1">
      <c r="B215" s="134"/>
      <c r="C215" s="135" t="s">
        <v>539</v>
      </c>
      <c r="D215" s="135" t="s">
        <v>260</v>
      </c>
      <c r="E215" s="136" t="s">
        <v>2977</v>
      </c>
      <c r="F215" s="137" t="s">
        <v>2978</v>
      </c>
      <c r="G215" s="138" t="s">
        <v>2688</v>
      </c>
      <c r="H215" s="139">
        <v>1</v>
      </c>
      <c r="I215" s="140"/>
      <c r="J215" s="141">
        <f t="shared" si="10"/>
        <v>0</v>
      </c>
      <c r="K215" s="137" t="s">
        <v>2683</v>
      </c>
      <c r="L215" s="32"/>
      <c r="M215" s="142" t="s">
        <v>1</v>
      </c>
      <c r="N215" s="143" t="s">
        <v>42</v>
      </c>
      <c r="P215" s="144">
        <f t="shared" si="11"/>
        <v>0</v>
      </c>
      <c r="Q215" s="144">
        <v>0</v>
      </c>
      <c r="R215" s="144">
        <f t="shared" si="12"/>
        <v>0</v>
      </c>
      <c r="S215" s="144">
        <v>0</v>
      </c>
      <c r="T215" s="145">
        <f t="shared" si="13"/>
        <v>0</v>
      </c>
      <c r="AR215" s="146" t="s">
        <v>340</v>
      </c>
      <c r="AT215" s="146" t="s">
        <v>260</v>
      </c>
      <c r="AU215" s="146" t="s">
        <v>85</v>
      </c>
      <c r="AY215" s="17" t="s">
        <v>258</v>
      </c>
      <c r="BE215" s="147">
        <f t="shared" si="14"/>
        <v>0</v>
      </c>
      <c r="BF215" s="147">
        <f t="shared" si="15"/>
        <v>0</v>
      </c>
      <c r="BG215" s="147">
        <f t="shared" si="16"/>
        <v>0</v>
      </c>
      <c r="BH215" s="147">
        <f t="shared" si="17"/>
        <v>0</v>
      </c>
      <c r="BI215" s="147">
        <f t="shared" si="18"/>
        <v>0</v>
      </c>
      <c r="BJ215" s="17" t="s">
        <v>8</v>
      </c>
      <c r="BK215" s="147">
        <f t="shared" si="19"/>
        <v>0</v>
      </c>
      <c r="BL215" s="17" t="s">
        <v>340</v>
      </c>
      <c r="BM215" s="146" t="s">
        <v>822</v>
      </c>
    </row>
    <row r="216" spans="2:65" s="1" customFormat="1" ht="24.2" customHeight="1">
      <c r="B216" s="134"/>
      <c r="C216" s="135" t="s">
        <v>135</v>
      </c>
      <c r="D216" s="135" t="s">
        <v>260</v>
      </c>
      <c r="E216" s="136" t="s">
        <v>2979</v>
      </c>
      <c r="F216" s="137" t="s">
        <v>2980</v>
      </c>
      <c r="G216" s="138" t="s">
        <v>315</v>
      </c>
      <c r="H216" s="139">
        <v>2</v>
      </c>
      <c r="I216" s="140"/>
      <c r="J216" s="141">
        <f t="shared" si="10"/>
        <v>0</v>
      </c>
      <c r="K216" s="137" t="s">
        <v>2683</v>
      </c>
      <c r="L216" s="32"/>
      <c r="M216" s="142" t="s">
        <v>1</v>
      </c>
      <c r="N216" s="143" t="s">
        <v>42</v>
      </c>
      <c r="P216" s="144">
        <f t="shared" si="11"/>
        <v>0</v>
      </c>
      <c r="Q216" s="144">
        <v>0</v>
      </c>
      <c r="R216" s="144">
        <f t="shared" si="12"/>
        <v>0</v>
      </c>
      <c r="S216" s="144">
        <v>0</v>
      </c>
      <c r="T216" s="145">
        <f t="shared" si="13"/>
        <v>0</v>
      </c>
      <c r="AR216" s="146" t="s">
        <v>340</v>
      </c>
      <c r="AT216" s="146" t="s">
        <v>260</v>
      </c>
      <c r="AU216" s="146" t="s">
        <v>85</v>
      </c>
      <c r="AY216" s="17" t="s">
        <v>258</v>
      </c>
      <c r="BE216" s="147">
        <f t="shared" si="14"/>
        <v>0</v>
      </c>
      <c r="BF216" s="147">
        <f t="shared" si="15"/>
        <v>0</v>
      </c>
      <c r="BG216" s="147">
        <f t="shared" si="16"/>
        <v>0</v>
      </c>
      <c r="BH216" s="147">
        <f t="shared" si="17"/>
        <v>0</v>
      </c>
      <c r="BI216" s="147">
        <f t="shared" si="18"/>
        <v>0</v>
      </c>
      <c r="BJ216" s="17" t="s">
        <v>8</v>
      </c>
      <c r="BK216" s="147">
        <f t="shared" si="19"/>
        <v>0</v>
      </c>
      <c r="BL216" s="17" t="s">
        <v>340</v>
      </c>
      <c r="BM216" s="146" t="s">
        <v>833</v>
      </c>
    </row>
    <row r="217" spans="2:65" s="1" customFormat="1" ht="24.2" customHeight="1">
      <c r="B217" s="134"/>
      <c r="C217" s="135" t="s">
        <v>546</v>
      </c>
      <c r="D217" s="135" t="s">
        <v>260</v>
      </c>
      <c r="E217" s="136" t="s">
        <v>2981</v>
      </c>
      <c r="F217" s="137" t="s">
        <v>2982</v>
      </c>
      <c r="G217" s="138" t="s">
        <v>315</v>
      </c>
      <c r="H217" s="139">
        <v>2</v>
      </c>
      <c r="I217" s="140"/>
      <c r="J217" s="141">
        <f t="shared" si="10"/>
        <v>0</v>
      </c>
      <c r="K217" s="137" t="s">
        <v>2683</v>
      </c>
      <c r="L217" s="32"/>
      <c r="M217" s="142" t="s">
        <v>1</v>
      </c>
      <c r="N217" s="143" t="s">
        <v>42</v>
      </c>
      <c r="P217" s="144">
        <f t="shared" si="11"/>
        <v>0</v>
      </c>
      <c r="Q217" s="144">
        <v>0</v>
      </c>
      <c r="R217" s="144">
        <f t="shared" si="12"/>
        <v>0</v>
      </c>
      <c r="S217" s="144">
        <v>0</v>
      </c>
      <c r="T217" s="145">
        <f t="shared" si="13"/>
        <v>0</v>
      </c>
      <c r="AR217" s="146" t="s">
        <v>340</v>
      </c>
      <c r="AT217" s="146" t="s">
        <v>260</v>
      </c>
      <c r="AU217" s="146" t="s">
        <v>85</v>
      </c>
      <c r="AY217" s="17" t="s">
        <v>258</v>
      </c>
      <c r="BE217" s="147">
        <f t="shared" si="14"/>
        <v>0</v>
      </c>
      <c r="BF217" s="147">
        <f t="shared" si="15"/>
        <v>0</v>
      </c>
      <c r="BG217" s="147">
        <f t="shared" si="16"/>
        <v>0</v>
      </c>
      <c r="BH217" s="147">
        <f t="shared" si="17"/>
        <v>0</v>
      </c>
      <c r="BI217" s="147">
        <f t="shared" si="18"/>
        <v>0</v>
      </c>
      <c r="BJ217" s="17" t="s">
        <v>8</v>
      </c>
      <c r="BK217" s="147">
        <f t="shared" si="19"/>
        <v>0</v>
      </c>
      <c r="BL217" s="17" t="s">
        <v>340</v>
      </c>
      <c r="BM217" s="146" t="s">
        <v>843</v>
      </c>
    </row>
    <row r="218" spans="2:65" s="1" customFormat="1" ht="24.2" customHeight="1">
      <c r="B218" s="134"/>
      <c r="C218" s="135" t="s">
        <v>555</v>
      </c>
      <c r="D218" s="135" t="s">
        <v>260</v>
      </c>
      <c r="E218" s="136" t="s">
        <v>2983</v>
      </c>
      <c r="F218" s="137" t="s">
        <v>2984</v>
      </c>
      <c r="G218" s="138" t="s">
        <v>315</v>
      </c>
      <c r="H218" s="139">
        <v>5</v>
      </c>
      <c r="I218" s="140"/>
      <c r="J218" s="141">
        <f t="shared" si="10"/>
        <v>0</v>
      </c>
      <c r="K218" s="137" t="s">
        <v>2683</v>
      </c>
      <c r="L218" s="32"/>
      <c r="M218" s="142" t="s">
        <v>1</v>
      </c>
      <c r="N218" s="143" t="s">
        <v>42</v>
      </c>
      <c r="P218" s="144">
        <f t="shared" si="11"/>
        <v>0</v>
      </c>
      <c r="Q218" s="144">
        <v>0</v>
      </c>
      <c r="R218" s="144">
        <f t="shared" si="12"/>
        <v>0</v>
      </c>
      <c r="S218" s="144">
        <v>0</v>
      </c>
      <c r="T218" s="145">
        <f t="shared" si="13"/>
        <v>0</v>
      </c>
      <c r="AR218" s="146" t="s">
        <v>340</v>
      </c>
      <c r="AT218" s="146" t="s">
        <v>260</v>
      </c>
      <c r="AU218" s="146" t="s">
        <v>85</v>
      </c>
      <c r="AY218" s="17" t="s">
        <v>258</v>
      </c>
      <c r="BE218" s="147">
        <f t="shared" si="14"/>
        <v>0</v>
      </c>
      <c r="BF218" s="147">
        <f t="shared" si="15"/>
        <v>0</v>
      </c>
      <c r="BG218" s="147">
        <f t="shared" si="16"/>
        <v>0</v>
      </c>
      <c r="BH218" s="147">
        <f t="shared" si="17"/>
        <v>0</v>
      </c>
      <c r="BI218" s="147">
        <f t="shared" si="18"/>
        <v>0</v>
      </c>
      <c r="BJ218" s="17" t="s">
        <v>8</v>
      </c>
      <c r="BK218" s="147">
        <f t="shared" si="19"/>
        <v>0</v>
      </c>
      <c r="BL218" s="17" t="s">
        <v>340</v>
      </c>
      <c r="BM218" s="146" t="s">
        <v>852</v>
      </c>
    </row>
    <row r="219" spans="2:65" s="1" customFormat="1" ht="16.5" customHeight="1">
      <c r="B219" s="134"/>
      <c r="C219" s="135" t="s">
        <v>559</v>
      </c>
      <c r="D219" s="135" t="s">
        <v>260</v>
      </c>
      <c r="E219" s="136" t="s">
        <v>2985</v>
      </c>
      <c r="F219" s="137" t="s">
        <v>2986</v>
      </c>
      <c r="G219" s="138" t="s">
        <v>2688</v>
      </c>
      <c r="H219" s="139">
        <v>1</v>
      </c>
      <c r="I219" s="140"/>
      <c r="J219" s="141">
        <f t="shared" si="10"/>
        <v>0</v>
      </c>
      <c r="K219" s="137" t="s">
        <v>2683</v>
      </c>
      <c r="L219" s="32"/>
      <c r="M219" s="142" t="s">
        <v>1</v>
      </c>
      <c r="N219" s="143" t="s">
        <v>42</v>
      </c>
      <c r="P219" s="144">
        <f t="shared" si="11"/>
        <v>0</v>
      </c>
      <c r="Q219" s="144">
        <v>0</v>
      </c>
      <c r="R219" s="144">
        <f t="shared" si="12"/>
        <v>0</v>
      </c>
      <c r="S219" s="144">
        <v>0</v>
      </c>
      <c r="T219" s="145">
        <f t="shared" si="13"/>
        <v>0</v>
      </c>
      <c r="AR219" s="146" t="s">
        <v>340</v>
      </c>
      <c r="AT219" s="146" t="s">
        <v>260</v>
      </c>
      <c r="AU219" s="146" t="s">
        <v>85</v>
      </c>
      <c r="AY219" s="17" t="s">
        <v>258</v>
      </c>
      <c r="BE219" s="147">
        <f t="shared" si="14"/>
        <v>0</v>
      </c>
      <c r="BF219" s="147">
        <f t="shared" si="15"/>
        <v>0</v>
      </c>
      <c r="BG219" s="147">
        <f t="shared" si="16"/>
        <v>0</v>
      </c>
      <c r="BH219" s="147">
        <f t="shared" si="17"/>
        <v>0</v>
      </c>
      <c r="BI219" s="147">
        <f t="shared" si="18"/>
        <v>0</v>
      </c>
      <c r="BJ219" s="17" t="s">
        <v>8</v>
      </c>
      <c r="BK219" s="147">
        <f t="shared" si="19"/>
        <v>0</v>
      </c>
      <c r="BL219" s="17" t="s">
        <v>340</v>
      </c>
      <c r="BM219" s="146" t="s">
        <v>862</v>
      </c>
    </row>
    <row r="220" spans="2:65" s="1" customFormat="1" ht="37.9" customHeight="1">
      <c r="B220" s="134"/>
      <c r="C220" s="135" t="s">
        <v>563</v>
      </c>
      <c r="D220" s="135" t="s">
        <v>260</v>
      </c>
      <c r="E220" s="136" t="s">
        <v>2987</v>
      </c>
      <c r="F220" s="137" t="s">
        <v>2988</v>
      </c>
      <c r="G220" s="138" t="s">
        <v>420</v>
      </c>
      <c r="H220" s="139">
        <v>65</v>
      </c>
      <c r="I220" s="140"/>
      <c r="J220" s="141">
        <f t="shared" si="10"/>
        <v>0</v>
      </c>
      <c r="K220" s="137" t="s">
        <v>2683</v>
      </c>
      <c r="L220" s="32"/>
      <c r="M220" s="142" t="s">
        <v>1</v>
      </c>
      <c r="N220" s="143" t="s">
        <v>42</v>
      </c>
      <c r="P220" s="144">
        <f t="shared" si="11"/>
        <v>0</v>
      </c>
      <c r="Q220" s="144">
        <v>0</v>
      </c>
      <c r="R220" s="144">
        <f t="shared" si="12"/>
        <v>0</v>
      </c>
      <c r="S220" s="144">
        <v>0</v>
      </c>
      <c r="T220" s="145">
        <f t="shared" si="13"/>
        <v>0</v>
      </c>
      <c r="AR220" s="146" t="s">
        <v>340</v>
      </c>
      <c r="AT220" s="146" t="s">
        <v>260</v>
      </c>
      <c r="AU220" s="146" t="s">
        <v>85</v>
      </c>
      <c r="AY220" s="17" t="s">
        <v>258</v>
      </c>
      <c r="BE220" s="147">
        <f t="shared" si="14"/>
        <v>0</v>
      </c>
      <c r="BF220" s="147">
        <f t="shared" si="15"/>
        <v>0</v>
      </c>
      <c r="BG220" s="147">
        <f t="shared" si="16"/>
        <v>0</v>
      </c>
      <c r="BH220" s="147">
        <f t="shared" si="17"/>
        <v>0</v>
      </c>
      <c r="BI220" s="147">
        <f t="shared" si="18"/>
        <v>0</v>
      </c>
      <c r="BJ220" s="17" t="s">
        <v>8</v>
      </c>
      <c r="BK220" s="147">
        <f t="shared" si="19"/>
        <v>0</v>
      </c>
      <c r="BL220" s="17" t="s">
        <v>340</v>
      </c>
      <c r="BM220" s="146" t="s">
        <v>881</v>
      </c>
    </row>
    <row r="221" spans="2:65" s="1" customFormat="1" ht="33" customHeight="1">
      <c r="B221" s="134"/>
      <c r="C221" s="135" t="s">
        <v>565</v>
      </c>
      <c r="D221" s="135" t="s">
        <v>260</v>
      </c>
      <c r="E221" s="136" t="s">
        <v>2989</v>
      </c>
      <c r="F221" s="137" t="s">
        <v>2990</v>
      </c>
      <c r="G221" s="138" t="s">
        <v>420</v>
      </c>
      <c r="H221" s="139">
        <v>65</v>
      </c>
      <c r="I221" s="140"/>
      <c r="J221" s="141">
        <f t="shared" si="10"/>
        <v>0</v>
      </c>
      <c r="K221" s="137" t="s">
        <v>2683</v>
      </c>
      <c r="L221" s="32"/>
      <c r="M221" s="142" t="s">
        <v>1</v>
      </c>
      <c r="N221" s="143" t="s">
        <v>42</v>
      </c>
      <c r="P221" s="144">
        <f t="shared" si="11"/>
        <v>0</v>
      </c>
      <c r="Q221" s="144">
        <v>0</v>
      </c>
      <c r="R221" s="144">
        <f t="shared" si="12"/>
        <v>0</v>
      </c>
      <c r="S221" s="144">
        <v>0</v>
      </c>
      <c r="T221" s="145">
        <f t="shared" si="13"/>
        <v>0</v>
      </c>
      <c r="AR221" s="146" t="s">
        <v>340</v>
      </c>
      <c r="AT221" s="146" t="s">
        <v>260</v>
      </c>
      <c r="AU221" s="146" t="s">
        <v>85</v>
      </c>
      <c r="AY221" s="17" t="s">
        <v>258</v>
      </c>
      <c r="BE221" s="147">
        <f t="shared" si="14"/>
        <v>0</v>
      </c>
      <c r="BF221" s="147">
        <f t="shared" si="15"/>
        <v>0</v>
      </c>
      <c r="BG221" s="147">
        <f t="shared" si="16"/>
        <v>0</v>
      </c>
      <c r="BH221" s="147">
        <f t="shared" si="17"/>
        <v>0</v>
      </c>
      <c r="BI221" s="147">
        <f t="shared" si="18"/>
        <v>0</v>
      </c>
      <c r="BJ221" s="17" t="s">
        <v>8</v>
      </c>
      <c r="BK221" s="147">
        <f t="shared" si="19"/>
        <v>0</v>
      </c>
      <c r="BL221" s="17" t="s">
        <v>340</v>
      </c>
      <c r="BM221" s="146" t="s">
        <v>899</v>
      </c>
    </row>
    <row r="222" spans="2:65" s="1" customFormat="1" ht="44.25" customHeight="1">
      <c r="B222" s="134"/>
      <c r="C222" s="135" t="s">
        <v>571</v>
      </c>
      <c r="D222" s="135" t="s">
        <v>260</v>
      </c>
      <c r="E222" s="136" t="s">
        <v>2991</v>
      </c>
      <c r="F222" s="137" t="s">
        <v>2992</v>
      </c>
      <c r="G222" s="138" t="s">
        <v>308</v>
      </c>
      <c r="H222" s="139">
        <v>9.4E-2</v>
      </c>
      <c r="I222" s="140"/>
      <c r="J222" s="141">
        <f t="shared" si="10"/>
        <v>0</v>
      </c>
      <c r="K222" s="137" t="s">
        <v>2683</v>
      </c>
      <c r="L222" s="32"/>
      <c r="M222" s="142" t="s">
        <v>1</v>
      </c>
      <c r="N222" s="143" t="s">
        <v>42</v>
      </c>
      <c r="P222" s="144">
        <f t="shared" si="11"/>
        <v>0</v>
      </c>
      <c r="Q222" s="144">
        <v>0</v>
      </c>
      <c r="R222" s="144">
        <f t="shared" si="12"/>
        <v>0</v>
      </c>
      <c r="S222" s="144">
        <v>0</v>
      </c>
      <c r="T222" s="145">
        <f t="shared" si="13"/>
        <v>0</v>
      </c>
      <c r="AR222" s="146" t="s">
        <v>340</v>
      </c>
      <c r="AT222" s="146" t="s">
        <v>260</v>
      </c>
      <c r="AU222" s="146" t="s">
        <v>85</v>
      </c>
      <c r="AY222" s="17" t="s">
        <v>258</v>
      </c>
      <c r="BE222" s="147">
        <f t="shared" si="14"/>
        <v>0</v>
      </c>
      <c r="BF222" s="147">
        <f t="shared" si="15"/>
        <v>0</v>
      </c>
      <c r="BG222" s="147">
        <f t="shared" si="16"/>
        <v>0</v>
      </c>
      <c r="BH222" s="147">
        <f t="shared" si="17"/>
        <v>0</v>
      </c>
      <c r="BI222" s="147">
        <f t="shared" si="18"/>
        <v>0</v>
      </c>
      <c r="BJ222" s="17" t="s">
        <v>8</v>
      </c>
      <c r="BK222" s="147">
        <f t="shared" si="19"/>
        <v>0</v>
      </c>
      <c r="BL222" s="17" t="s">
        <v>340</v>
      </c>
      <c r="BM222" s="146" t="s">
        <v>907</v>
      </c>
    </row>
    <row r="223" spans="2:65" s="11" customFormat="1" ht="22.9" customHeight="1">
      <c r="B223" s="122"/>
      <c r="D223" s="123" t="s">
        <v>76</v>
      </c>
      <c r="E223" s="132" t="s">
        <v>2993</v>
      </c>
      <c r="F223" s="132" t="s">
        <v>2994</v>
      </c>
      <c r="I223" s="125"/>
      <c r="J223" s="133">
        <f>BK223</f>
        <v>0</v>
      </c>
      <c r="L223" s="122"/>
      <c r="M223" s="127"/>
      <c r="P223" s="128">
        <f>SUM(P224:P244)</f>
        <v>0</v>
      </c>
      <c r="R223" s="128">
        <f>SUM(R224:R244)</f>
        <v>0</v>
      </c>
      <c r="T223" s="129">
        <f>SUM(T224:T244)</f>
        <v>0</v>
      </c>
      <c r="AR223" s="123" t="s">
        <v>85</v>
      </c>
      <c r="AT223" s="130" t="s">
        <v>76</v>
      </c>
      <c r="AU223" s="130" t="s">
        <v>8</v>
      </c>
      <c r="AY223" s="123" t="s">
        <v>258</v>
      </c>
      <c r="BK223" s="131">
        <f>SUM(BK224:BK244)</f>
        <v>0</v>
      </c>
    </row>
    <row r="224" spans="2:65" s="1" customFormat="1" ht="24.2" customHeight="1">
      <c r="B224" s="134"/>
      <c r="C224" s="135" t="s">
        <v>575</v>
      </c>
      <c r="D224" s="135" t="s">
        <v>260</v>
      </c>
      <c r="E224" s="136" t="s">
        <v>2995</v>
      </c>
      <c r="F224" s="137" t="s">
        <v>2996</v>
      </c>
      <c r="G224" s="138" t="s">
        <v>315</v>
      </c>
      <c r="H224" s="139">
        <v>3</v>
      </c>
      <c r="I224" s="140"/>
      <c r="J224" s="141">
        <f t="shared" ref="J224:J244" si="20">ROUND(I224*H224,0)</f>
        <v>0</v>
      </c>
      <c r="K224" s="137" t="s">
        <v>2683</v>
      </c>
      <c r="L224" s="32"/>
      <c r="M224" s="142" t="s">
        <v>1</v>
      </c>
      <c r="N224" s="143" t="s">
        <v>42</v>
      </c>
      <c r="P224" s="144">
        <f t="shared" ref="P224:P244" si="21">O224*H224</f>
        <v>0</v>
      </c>
      <c r="Q224" s="144">
        <v>0</v>
      </c>
      <c r="R224" s="144">
        <f t="shared" ref="R224:R244" si="22">Q224*H224</f>
        <v>0</v>
      </c>
      <c r="S224" s="144">
        <v>0</v>
      </c>
      <c r="T224" s="145">
        <f t="shared" ref="T224:T244" si="23">S224*H224</f>
        <v>0</v>
      </c>
      <c r="AR224" s="146" t="s">
        <v>340</v>
      </c>
      <c r="AT224" s="146" t="s">
        <v>260</v>
      </c>
      <c r="AU224" s="146" t="s">
        <v>85</v>
      </c>
      <c r="AY224" s="17" t="s">
        <v>258</v>
      </c>
      <c r="BE224" s="147">
        <f t="shared" ref="BE224:BE244" si="24">IF(N224="základní",J224,0)</f>
        <v>0</v>
      </c>
      <c r="BF224" s="147">
        <f t="shared" ref="BF224:BF244" si="25">IF(N224="snížená",J224,0)</f>
        <v>0</v>
      </c>
      <c r="BG224" s="147">
        <f t="shared" ref="BG224:BG244" si="26">IF(N224="zákl. přenesená",J224,0)</f>
        <v>0</v>
      </c>
      <c r="BH224" s="147">
        <f t="shared" ref="BH224:BH244" si="27">IF(N224="sníž. přenesená",J224,0)</f>
        <v>0</v>
      </c>
      <c r="BI224" s="147">
        <f t="shared" ref="BI224:BI244" si="28">IF(N224="nulová",J224,0)</f>
        <v>0</v>
      </c>
      <c r="BJ224" s="17" t="s">
        <v>8</v>
      </c>
      <c r="BK224" s="147">
        <f t="shared" ref="BK224:BK244" si="29">ROUND(I224*H224,0)</f>
        <v>0</v>
      </c>
      <c r="BL224" s="17" t="s">
        <v>340</v>
      </c>
      <c r="BM224" s="146" t="s">
        <v>921</v>
      </c>
    </row>
    <row r="225" spans="2:65" s="1" customFormat="1" ht="24.2" customHeight="1">
      <c r="B225" s="134"/>
      <c r="C225" s="135" t="s">
        <v>579</v>
      </c>
      <c r="D225" s="135" t="s">
        <v>260</v>
      </c>
      <c r="E225" s="136" t="s">
        <v>2997</v>
      </c>
      <c r="F225" s="137" t="s">
        <v>2998</v>
      </c>
      <c r="G225" s="138" t="s">
        <v>315</v>
      </c>
      <c r="H225" s="139">
        <v>1</v>
      </c>
      <c r="I225" s="140"/>
      <c r="J225" s="141">
        <f t="shared" si="20"/>
        <v>0</v>
      </c>
      <c r="K225" s="137" t="s">
        <v>1</v>
      </c>
      <c r="L225" s="32"/>
      <c r="M225" s="142" t="s">
        <v>1</v>
      </c>
      <c r="N225" s="143" t="s">
        <v>42</v>
      </c>
      <c r="P225" s="144">
        <f t="shared" si="21"/>
        <v>0</v>
      </c>
      <c r="Q225" s="144">
        <v>0</v>
      </c>
      <c r="R225" s="144">
        <f t="shared" si="22"/>
        <v>0</v>
      </c>
      <c r="S225" s="144">
        <v>0</v>
      </c>
      <c r="T225" s="145">
        <f t="shared" si="23"/>
        <v>0</v>
      </c>
      <c r="AR225" s="146" t="s">
        <v>340</v>
      </c>
      <c r="AT225" s="146" t="s">
        <v>260</v>
      </c>
      <c r="AU225" s="146" t="s">
        <v>85</v>
      </c>
      <c r="AY225" s="17" t="s">
        <v>258</v>
      </c>
      <c r="BE225" s="147">
        <f t="shared" si="24"/>
        <v>0</v>
      </c>
      <c r="BF225" s="147">
        <f t="shared" si="25"/>
        <v>0</v>
      </c>
      <c r="BG225" s="147">
        <f t="shared" si="26"/>
        <v>0</v>
      </c>
      <c r="BH225" s="147">
        <f t="shared" si="27"/>
        <v>0</v>
      </c>
      <c r="BI225" s="147">
        <f t="shared" si="28"/>
        <v>0</v>
      </c>
      <c r="BJ225" s="17" t="s">
        <v>8</v>
      </c>
      <c r="BK225" s="147">
        <f t="shared" si="29"/>
        <v>0</v>
      </c>
      <c r="BL225" s="17" t="s">
        <v>340</v>
      </c>
      <c r="BM225" s="146" t="s">
        <v>930</v>
      </c>
    </row>
    <row r="226" spans="2:65" s="1" customFormat="1" ht="16.5" customHeight="1">
      <c r="B226" s="134"/>
      <c r="C226" s="135" t="s">
        <v>581</v>
      </c>
      <c r="D226" s="135" t="s">
        <v>260</v>
      </c>
      <c r="E226" s="136" t="s">
        <v>2999</v>
      </c>
      <c r="F226" s="137" t="s">
        <v>3000</v>
      </c>
      <c r="G226" s="138" t="s">
        <v>315</v>
      </c>
      <c r="H226" s="139">
        <v>1</v>
      </c>
      <c r="I226" s="140"/>
      <c r="J226" s="141">
        <f t="shared" si="20"/>
        <v>0</v>
      </c>
      <c r="K226" s="137" t="s">
        <v>1</v>
      </c>
      <c r="L226" s="32"/>
      <c r="M226" s="142" t="s">
        <v>1</v>
      </c>
      <c r="N226" s="143" t="s">
        <v>42</v>
      </c>
      <c r="P226" s="144">
        <f t="shared" si="21"/>
        <v>0</v>
      </c>
      <c r="Q226" s="144">
        <v>0</v>
      </c>
      <c r="R226" s="144">
        <f t="shared" si="22"/>
        <v>0</v>
      </c>
      <c r="S226" s="144">
        <v>0</v>
      </c>
      <c r="T226" s="145">
        <f t="shared" si="23"/>
        <v>0</v>
      </c>
      <c r="AR226" s="146" t="s">
        <v>340</v>
      </c>
      <c r="AT226" s="146" t="s">
        <v>260</v>
      </c>
      <c r="AU226" s="146" t="s">
        <v>85</v>
      </c>
      <c r="AY226" s="17" t="s">
        <v>258</v>
      </c>
      <c r="BE226" s="147">
        <f t="shared" si="24"/>
        <v>0</v>
      </c>
      <c r="BF226" s="147">
        <f t="shared" si="25"/>
        <v>0</v>
      </c>
      <c r="BG226" s="147">
        <f t="shared" si="26"/>
        <v>0</v>
      </c>
      <c r="BH226" s="147">
        <f t="shared" si="27"/>
        <v>0</v>
      </c>
      <c r="BI226" s="147">
        <f t="shared" si="28"/>
        <v>0</v>
      </c>
      <c r="BJ226" s="17" t="s">
        <v>8</v>
      </c>
      <c r="BK226" s="147">
        <f t="shared" si="29"/>
        <v>0</v>
      </c>
      <c r="BL226" s="17" t="s">
        <v>340</v>
      </c>
      <c r="BM226" s="146" t="s">
        <v>941</v>
      </c>
    </row>
    <row r="227" spans="2:65" s="1" customFormat="1" ht="37.9" customHeight="1">
      <c r="B227" s="134"/>
      <c r="C227" s="135" t="s">
        <v>590</v>
      </c>
      <c r="D227" s="135" t="s">
        <v>260</v>
      </c>
      <c r="E227" s="136" t="s">
        <v>3001</v>
      </c>
      <c r="F227" s="137" t="s">
        <v>3002</v>
      </c>
      <c r="G227" s="138" t="s">
        <v>315</v>
      </c>
      <c r="H227" s="139">
        <v>1</v>
      </c>
      <c r="I227" s="140"/>
      <c r="J227" s="141">
        <f t="shared" si="20"/>
        <v>0</v>
      </c>
      <c r="K227" s="137" t="s">
        <v>1</v>
      </c>
      <c r="L227" s="32"/>
      <c r="M227" s="142" t="s">
        <v>1</v>
      </c>
      <c r="N227" s="143" t="s">
        <v>42</v>
      </c>
      <c r="P227" s="144">
        <f t="shared" si="21"/>
        <v>0</v>
      </c>
      <c r="Q227" s="144">
        <v>0</v>
      </c>
      <c r="R227" s="144">
        <f t="shared" si="22"/>
        <v>0</v>
      </c>
      <c r="S227" s="144">
        <v>0</v>
      </c>
      <c r="T227" s="145">
        <f t="shared" si="23"/>
        <v>0</v>
      </c>
      <c r="AR227" s="146" t="s">
        <v>340</v>
      </c>
      <c r="AT227" s="146" t="s">
        <v>260</v>
      </c>
      <c r="AU227" s="146" t="s">
        <v>85</v>
      </c>
      <c r="AY227" s="17" t="s">
        <v>258</v>
      </c>
      <c r="BE227" s="147">
        <f t="shared" si="24"/>
        <v>0</v>
      </c>
      <c r="BF227" s="147">
        <f t="shared" si="25"/>
        <v>0</v>
      </c>
      <c r="BG227" s="147">
        <f t="shared" si="26"/>
        <v>0</v>
      </c>
      <c r="BH227" s="147">
        <f t="shared" si="27"/>
        <v>0</v>
      </c>
      <c r="BI227" s="147">
        <f t="shared" si="28"/>
        <v>0</v>
      </c>
      <c r="BJ227" s="17" t="s">
        <v>8</v>
      </c>
      <c r="BK227" s="147">
        <f t="shared" si="29"/>
        <v>0</v>
      </c>
      <c r="BL227" s="17" t="s">
        <v>340</v>
      </c>
      <c r="BM227" s="146" t="s">
        <v>952</v>
      </c>
    </row>
    <row r="228" spans="2:65" s="1" customFormat="1" ht="21.75" customHeight="1">
      <c r="B228" s="134"/>
      <c r="C228" s="135" t="s">
        <v>594</v>
      </c>
      <c r="D228" s="135" t="s">
        <v>260</v>
      </c>
      <c r="E228" s="136" t="s">
        <v>3003</v>
      </c>
      <c r="F228" s="137" t="s">
        <v>3004</v>
      </c>
      <c r="G228" s="138" t="s">
        <v>2688</v>
      </c>
      <c r="H228" s="139">
        <v>5</v>
      </c>
      <c r="I228" s="140"/>
      <c r="J228" s="141">
        <f t="shared" si="20"/>
        <v>0</v>
      </c>
      <c r="K228" s="137" t="s">
        <v>2683</v>
      </c>
      <c r="L228" s="32"/>
      <c r="M228" s="142" t="s">
        <v>1</v>
      </c>
      <c r="N228" s="143" t="s">
        <v>42</v>
      </c>
      <c r="P228" s="144">
        <f t="shared" si="21"/>
        <v>0</v>
      </c>
      <c r="Q228" s="144">
        <v>0</v>
      </c>
      <c r="R228" s="144">
        <f t="shared" si="22"/>
        <v>0</v>
      </c>
      <c r="S228" s="144">
        <v>0</v>
      </c>
      <c r="T228" s="145">
        <f t="shared" si="23"/>
        <v>0</v>
      </c>
      <c r="AR228" s="146" t="s">
        <v>340</v>
      </c>
      <c r="AT228" s="146" t="s">
        <v>260</v>
      </c>
      <c r="AU228" s="146" t="s">
        <v>85</v>
      </c>
      <c r="AY228" s="17" t="s">
        <v>258</v>
      </c>
      <c r="BE228" s="147">
        <f t="shared" si="24"/>
        <v>0</v>
      </c>
      <c r="BF228" s="147">
        <f t="shared" si="25"/>
        <v>0</v>
      </c>
      <c r="BG228" s="147">
        <f t="shared" si="26"/>
        <v>0</v>
      </c>
      <c r="BH228" s="147">
        <f t="shared" si="27"/>
        <v>0</v>
      </c>
      <c r="BI228" s="147">
        <f t="shared" si="28"/>
        <v>0</v>
      </c>
      <c r="BJ228" s="17" t="s">
        <v>8</v>
      </c>
      <c r="BK228" s="147">
        <f t="shared" si="29"/>
        <v>0</v>
      </c>
      <c r="BL228" s="17" t="s">
        <v>340</v>
      </c>
      <c r="BM228" s="146" t="s">
        <v>960</v>
      </c>
    </row>
    <row r="229" spans="2:65" s="1" customFormat="1" ht="24.2" customHeight="1">
      <c r="B229" s="134"/>
      <c r="C229" s="135" t="s">
        <v>598</v>
      </c>
      <c r="D229" s="135" t="s">
        <v>260</v>
      </c>
      <c r="E229" s="136" t="s">
        <v>3005</v>
      </c>
      <c r="F229" s="137" t="s">
        <v>3006</v>
      </c>
      <c r="G229" s="138" t="s">
        <v>315</v>
      </c>
      <c r="H229" s="139">
        <v>1</v>
      </c>
      <c r="I229" s="140"/>
      <c r="J229" s="141">
        <f t="shared" si="20"/>
        <v>0</v>
      </c>
      <c r="K229" s="137" t="s">
        <v>1</v>
      </c>
      <c r="L229" s="32"/>
      <c r="M229" s="142" t="s">
        <v>1</v>
      </c>
      <c r="N229" s="143" t="s">
        <v>42</v>
      </c>
      <c r="P229" s="144">
        <f t="shared" si="21"/>
        <v>0</v>
      </c>
      <c r="Q229" s="144">
        <v>0</v>
      </c>
      <c r="R229" s="144">
        <f t="shared" si="22"/>
        <v>0</v>
      </c>
      <c r="S229" s="144">
        <v>0</v>
      </c>
      <c r="T229" s="145">
        <f t="shared" si="23"/>
        <v>0</v>
      </c>
      <c r="AR229" s="146" t="s">
        <v>340</v>
      </c>
      <c r="AT229" s="146" t="s">
        <v>260</v>
      </c>
      <c r="AU229" s="146" t="s">
        <v>85</v>
      </c>
      <c r="AY229" s="17" t="s">
        <v>258</v>
      </c>
      <c r="BE229" s="147">
        <f t="shared" si="24"/>
        <v>0</v>
      </c>
      <c r="BF229" s="147">
        <f t="shared" si="25"/>
        <v>0</v>
      </c>
      <c r="BG229" s="147">
        <f t="shared" si="26"/>
        <v>0</v>
      </c>
      <c r="BH229" s="147">
        <f t="shared" si="27"/>
        <v>0</v>
      </c>
      <c r="BI229" s="147">
        <f t="shared" si="28"/>
        <v>0</v>
      </c>
      <c r="BJ229" s="17" t="s">
        <v>8</v>
      </c>
      <c r="BK229" s="147">
        <f t="shared" si="29"/>
        <v>0</v>
      </c>
      <c r="BL229" s="17" t="s">
        <v>340</v>
      </c>
      <c r="BM229" s="146" t="s">
        <v>968</v>
      </c>
    </row>
    <row r="230" spans="2:65" s="1" customFormat="1" ht="24.2" customHeight="1">
      <c r="B230" s="134"/>
      <c r="C230" s="135" t="s">
        <v>602</v>
      </c>
      <c r="D230" s="135" t="s">
        <v>260</v>
      </c>
      <c r="E230" s="136" t="s">
        <v>3007</v>
      </c>
      <c r="F230" s="137" t="s">
        <v>3008</v>
      </c>
      <c r="G230" s="138" t="s">
        <v>315</v>
      </c>
      <c r="H230" s="139">
        <v>1</v>
      </c>
      <c r="I230" s="140"/>
      <c r="J230" s="141">
        <f t="shared" si="20"/>
        <v>0</v>
      </c>
      <c r="K230" s="137" t="s">
        <v>1</v>
      </c>
      <c r="L230" s="32"/>
      <c r="M230" s="142" t="s">
        <v>1</v>
      </c>
      <c r="N230" s="143" t="s">
        <v>42</v>
      </c>
      <c r="P230" s="144">
        <f t="shared" si="21"/>
        <v>0</v>
      </c>
      <c r="Q230" s="144">
        <v>0</v>
      </c>
      <c r="R230" s="144">
        <f t="shared" si="22"/>
        <v>0</v>
      </c>
      <c r="S230" s="144">
        <v>0</v>
      </c>
      <c r="T230" s="145">
        <f t="shared" si="23"/>
        <v>0</v>
      </c>
      <c r="AR230" s="146" t="s">
        <v>340</v>
      </c>
      <c r="AT230" s="146" t="s">
        <v>260</v>
      </c>
      <c r="AU230" s="146" t="s">
        <v>85</v>
      </c>
      <c r="AY230" s="17" t="s">
        <v>258</v>
      </c>
      <c r="BE230" s="147">
        <f t="shared" si="24"/>
        <v>0</v>
      </c>
      <c r="BF230" s="147">
        <f t="shared" si="25"/>
        <v>0</v>
      </c>
      <c r="BG230" s="147">
        <f t="shared" si="26"/>
        <v>0</v>
      </c>
      <c r="BH230" s="147">
        <f t="shared" si="27"/>
        <v>0</v>
      </c>
      <c r="BI230" s="147">
        <f t="shared" si="28"/>
        <v>0</v>
      </c>
      <c r="BJ230" s="17" t="s">
        <v>8</v>
      </c>
      <c r="BK230" s="147">
        <f t="shared" si="29"/>
        <v>0</v>
      </c>
      <c r="BL230" s="17" t="s">
        <v>340</v>
      </c>
      <c r="BM230" s="146" t="s">
        <v>982</v>
      </c>
    </row>
    <row r="231" spans="2:65" s="1" customFormat="1" ht="24.2" customHeight="1">
      <c r="B231" s="134"/>
      <c r="C231" s="135" t="s">
        <v>606</v>
      </c>
      <c r="D231" s="135" t="s">
        <v>260</v>
      </c>
      <c r="E231" s="136" t="s">
        <v>3009</v>
      </c>
      <c r="F231" s="137" t="s">
        <v>3010</v>
      </c>
      <c r="G231" s="138" t="s">
        <v>315</v>
      </c>
      <c r="H231" s="139">
        <v>1</v>
      </c>
      <c r="I231" s="140"/>
      <c r="J231" s="141">
        <f t="shared" si="20"/>
        <v>0</v>
      </c>
      <c r="K231" s="137" t="s">
        <v>1</v>
      </c>
      <c r="L231" s="32"/>
      <c r="M231" s="142" t="s">
        <v>1</v>
      </c>
      <c r="N231" s="143" t="s">
        <v>42</v>
      </c>
      <c r="P231" s="144">
        <f t="shared" si="21"/>
        <v>0</v>
      </c>
      <c r="Q231" s="144">
        <v>0</v>
      </c>
      <c r="R231" s="144">
        <f t="shared" si="22"/>
        <v>0</v>
      </c>
      <c r="S231" s="144">
        <v>0</v>
      </c>
      <c r="T231" s="145">
        <f t="shared" si="23"/>
        <v>0</v>
      </c>
      <c r="AR231" s="146" t="s">
        <v>340</v>
      </c>
      <c r="AT231" s="146" t="s">
        <v>260</v>
      </c>
      <c r="AU231" s="146" t="s">
        <v>85</v>
      </c>
      <c r="AY231" s="17" t="s">
        <v>258</v>
      </c>
      <c r="BE231" s="147">
        <f t="shared" si="24"/>
        <v>0</v>
      </c>
      <c r="BF231" s="147">
        <f t="shared" si="25"/>
        <v>0</v>
      </c>
      <c r="BG231" s="147">
        <f t="shared" si="26"/>
        <v>0</v>
      </c>
      <c r="BH231" s="147">
        <f t="shared" si="27"/>
        <v>0</v>
      </c>
      <c r="BI231" s="147">
        <f t="shared" si="28"/>
        <v>0</v>
      </c>
      <c r="BJ231" s="17" t="s">
        <v>8</v>
      </c>
      <c r="BK231" s="147">
        <f t="shared" si="29"/>
        <v>0</v>
      </c>
      <c r="BL231" s="17" t="s">
        <v>340</v>
      </c>
      <c r="BM231" s="146" t="s">
        <v>991</v>
      </c>
    </row>
    <row r="232" spans="2:65" s="1" customFormat="1" ht="33" customHeight="1">
      <c r="B232" s="134"/>
      <c r="C232" s="135" t="s">
        <v>611</v>
      </c>
      <c r="D232" s="135" t="s">
        <v>260</v>
      </c>
      <c r="E232" s="136" t="s">
        <v>3011</v>
      </c>
      <c r="F232" s="137" t="s">
        <v>3012</v>
      </c>
      <c r="G232" s="138" t="s">
        <v>315</v>
      </c>
      <c r="H232" s="139">
        <v>1</v>
      </c>
      <c r="I232" s="140"/>
      <c r="J232" s="141">
        <f t="shared" si="20"/>
        <v>0</v>
      </c>
      <c r="K232" s="137" t="s">
        <v>1</v>
      </c>
      <c r="L232" s="32"/>
      <c r="M232" s="142" t="s">
        <v>1</v>
      </c>
      <c r="N232" s="143" t="s">
        <v>42</v>
      </c>
      <c r="P232" s="144">
        <f t="shared" si="21"/>
        <v>0</v>
      </c>
      <c r="Q232" s="144">
        <v>0</v>
      </c>
      <c r="R232" s="144">
        <f t="shared" si="22"/>
        <v>0</v>
      </c>
      <c r="S232" s="144">
        <v>0</v>
      </c>
      <c r="T232" s="145">
        <f t="shared" si="23"/>
        <v>0</v>
      </c>
      <c r="AR232" s="146" t="s">
        <v>340</v>
      </c>
      <c r="AT232" s="146" t="s">
        <v>260</v>
      </c>
      <c r="AU232" s="146" t="s">
        <v>85</v>
      </c>
      <c r="AY232" s="17" t="s">
        <v>258</v>
      </c>
      <c r="BE232" s="147">
        <f t="shared" si="24"/>
        <v>0</v>
      </c>
      <c r="BF232" s="147">
        <f t="shared" si="25"/>
        <v>0</v>
      </c>
      <c r="BG232" s="147">
        <f t="shared" si="26"/>
        <v>0</v>
      </c>
      <c r="BH232" s="147">
        <f t="shared" si="27"/>
        <v>0</v>
      </c>
      <c r="BI232" s="147">
        <f t="shared" si="28"/>
        <v>0</v>
      </c>
      <c r="BJ232" s="17" t="s">
        <v>8</v>
      </c>
      <c r="BK232" s="147">
        <f t="shared" si="29"/>
        <v>0</v>
      </c>
      <c r="BL232" s="17" t="s">
        <v>340</v>
      </c>
      <c r="BM232" s="146" t="s">
        <v>1000</v>
      </c>
    </row>
    <row r="233" spans="2:65" s="1" customFormat="1" ht="16.5" customHeight="1">
      <c r="B233" s="134"/>
      <c r="C233" s="135" t="s">
        <v>615</v>
      </c>
      <c r="D233" s="135" t="s">
        <v>260</v>
      </c>
      <c r="E233" s="136" t="s">
        <v>3013</v>
      </c>
      <c r="F233" s="137" t="s">
        <v>3014</v>
      </c>
      <c r="G233" s="138" t="s">
        <v>315</v>
      </c>
      <c r="H233" s="139">
        <v>1</v>
      </c>
      <c r="I233" s="140"/>
      <c r="J233" s="141">
        <f t="shared" si="20"/>
        <v>0</v>
      </c>
      <c r="K233" s="137" t="s">
        <v>1</v>
      </c>
      <c r="L233" s="32"/>
      <c r="M233" s="142" t="s">
        <v>1</v>
      </c>
      <c r="N233" s="143" t="s">
        <v>42</v>
      </c>
      <c r="P233" s="144">
        <f t="shared" si="21"/>
        <v>0</v>
      </c>
      <c r="Q233" s="144">
        <v>0</v>
      </c>
      <c r="R233" s="144">
        <f t="shared" si="22"/>
        <v>0</v>
      </c>
      <c r="S233" s="144">
        <v>0</v>
      </c>
      <c r="T233" s="145">
        <f t="shared" si="23"/>
        <v>0</v>
      </c>
      <c r="AR233" s="146" t="s">
        <v>340</v>
      </c>
      <c r="AT233" s="146" t="s">
        <v>260</v>
      </c>
      <c r="AU233" s="146" t="s">
        <v>85</v>
      </c>
      <c r="AY233" s="17" t="s">
        <v>258</v>
      </c>
      <c r="BE233" s="147">
        <f t="shared" si="24"/>
        <v>0</v>
      </c>
      <c r="BF233" s="147">
        <f t="shared" si="25"/>
        <v>0</v>
      </c>
      <c r="BG233" s="147">
        <f t="shared" si="26"/>
        <v>0</v>
      </c>
      <c r="BH233" s="147">
        <f t="shared" si="27"/>
        <v>0</v>
      </c>
      <c r="BI233" s="147">
        <f t="shared" si="28"/>
        <v>0</v>
      </c>
      <c r="BJ233" s="17" t="s">
        <v>8</v>
      </c>
      <c r="BK233" s="147">
        <f t="shared" si="29"/>
        <v>0</v>
      </c>
      <c r="BL233" s="17" t="s">
        <v>340</v>
      </c>
      <c r="BM233" s="146" t="s">
        <v>1010</v>
      </c>
    </row>
    <row r="234" spans="2:65" s="1" customFormat="1" ht="37.9" customHeight="1">
      <c r="B234" s="134"/>
      <c r="C234" s="135" t="s">
        <v>619</v>
      </c>
      <c r="D234" s="135" t="s">
        <v>260</v>
      </c>
      <c r="E234" s="136" t="s">
        <v>3015</v>
      </c>
      <c r="F234" s="137" t="s">
        <v>3016</v>
      </c>
      <c r="G234" s="138" t="s">
        <v>2688</v>
      </c>
      <c r="H234" s="139">
        <v>1</v>
      </c>
      <c r="I234" s="140"/>
      <c r="J234" s="141">
        <f t="shared" si="20"/>
        <v>0</v>
      </c>
      <c r="K234" s="137" t="s">
        <v>2683</v>
      </c>
      <c r="L234" s="32"/>
      <c r="M234" s="142" t="s">
        <v>1</v>
      </c>
      <c r="N234" s="143" t="s">
        <v>42</v>
      </c>
      <c r="P234" s="144">
        <f t="shared" si="21"/>
        <v>0</v>
      </c>
      <c r="Q234" s="144">
        <v>0</v>
      </c>
      <c r="R234" s="144">
        <f t="shared" si="22"/>
        <v>0</v>
      </c>
      <c r="S234" s="144">
        <v>0</v>
      </c>
      <c r="T234" s="145">
        <f t="shared" si="23"/>
        <v>0</v>
      </c>
      <c r="AR234" s="146" t="s">
        <v>340</v>
      </c>
      <c r="AT234" s="146" t="s">
        <v>260</v>
      </c>
      <c r="AU234" s="146" t="s">
        <v>85</v>
      </c>
      <c r="AY234" s="17" t="s">
        <v>258</v>
      </c>
      <c r="BE234" s="147">
        <f t="shared" si="24"/>
        <v>0</v>
      </c>
      <c r="BF234" s="147">
        <f t="shared" si="25"/>
        <v>0</v>
      </c>
      <c r="BG234" s="147">
        <f t="shared" si="26"/>
        <v>0</v>
      </c>
      <c r="BH234" s="147">
        <f t="shared" si="27"/>
        <v>0</v>
      </c>
      <c r="BI234" s="147">
        <f t="shared" si="28"/>
        <v>0</v>
      </c>
      <c r="BJ234" s="17" t="s">
        <v>8</v>
      </c>
      <c r="BK234" s="147">
        <f t="shared" si="29"/>
        <v>0</v>
      </c>
      <c r="BL234" s="17" t="s">
        <v>340</v>
      </c>
      <c r="BM234" s="146" t="s">
        <v>1019</v>
      </c>
    </row>
    <row r="235" spans="2:65" s="1" customFormat="1" ht="16.5" customHeight="1">
      <c r="B235" s="134"/>
      <c r="C235" s="135" t="s">
        <v>623</v>
      </c>
      <c r="D235" s="135" t="s">
        <v>260</v>
      </c>
      <c r="E235" s="136" t="s">
        <v>3017</v>
      </c>
      <c r="F235" s="137" t="s">
        <v>3018</v>
      </c>
      <c r="G235" s="138" t="s">
        <v>2688</v>
      </c>
      <c r="H235" s="139">
        <v>2</v>
      </c>
      <c r="I235" s="140"/>
      <c r="J235" s="141">
        <f t="shared" si="20"/>
        <v>0</v>
      </c>
      <c r="K235" s="137" t="s">
        <v>2683</v>
      </c>
      <c r="L235" s="32"/>
      <c r="M235" s="142" t="s">
        <v>1</v>
      </c>
      <c r="N235" s="143" t="s">
        <v>42</v>
      </c>
      <c r="P235" s="144">
        <f t="shared" si="21"/>
        <v>0</v>
      </c>
      <c r="Q235" s="144">
        <v>0</v>
      </c>
      <c r="R235" s="144">
        <f t="shared" si="22"/>
        <v>0</v>
      </c>
      <c r="S235" s="144">
        <v>0</v>
      </c>
      <c r="T235" s="145">
        <f t="shared" si="23"/>
        <v>0</v>
      </c>
      <c r="AR235" s="146" t="s">
        <v>340</v>
      </c>
      <c r="AT235" s="146" t="s">
        <v>260</v>
      </c>
      <c r="AU235" s="146" t="s">
        <v>85</v>
      </c>
      <c r="AY235" s="17" t="s">
        <v>258</v>
      </c>
      <c r="BE235" s="147">
        <f t="shared" si="24"/>
        <v>0</v>
      </c>
      <c r="BF235" s="147">
        <f t="shared" si="25"/>
        <v>0</v>
      </c>
      <c r="BG235" s="147">
        <f t="shared" si="26"/>
        <v>0</v>
      </c>
      <c r="BH235" s="147">
        <f t="shared" si="27"/>
        <v>0</v>
      </c>
      <c r="BI235" s="147">
        <f t="shared" si="28"/>
        <v>0</v>
      </c>
      <c r="BJ235" s="17" t="s">
        <v>8</v>
      </c>
      <c r="BK235" s="147">
        <f t="shared" si="29"/>
        <v>0</v>
      </c>
      <c r="BL235" s="17" t="s">
        <v>340</v>
      </c>
      <c r="BM235" s="146" t="s">
        <v>1028</v>
      </c>
    </row>
    <row r="236" spans="2:65" s="1" customFormat="1" ht="44.25" customHeight="1">
      <c r="B236" s="134"/>
      <c r="C236" s="135" t="s">
        <v>629</v>
      </c>
      <c r="D236" s="135" t="s">
        <v>260</v>
      </c>
      <c r="E236" s="136" t="s">
        <v>3019</v>
      </c>
      <c r="F236" s="137" t="s">
        <v>3020</v>
      </c>
      <c r="G236" s="138" t="s">
        <v>315</v>
      </c>
      <c r="H236" s="139">
        <v>2</v>
      </c>
      <c r="I236" s="140"/>
      <c r="J236" s="141">
        <f t="shared" si="20"/>
        <v>0</v>
      </c>
      <c r="K236" s="137" t="s">
        <v>1</v>
      </c>
      <c r="L236" s="32"/>
      <c r="M236" s="142" t="s">
        <v>1</v>
      </c>
      <c r="N236" s="143" t="s">
        <v>42</v>
      </c>
      <c r="P236" s="144">
        <f t="shared" si="21"/>
        <v>0</v>
      </c>
      <c r="Q236" s="144">
        <v>0</v>
      </c>
      <c r="R236" s="144">
        <f t="shared" si="22"/>
        <v>0</v>
      </c>
      <c r="S236" s="144">
        <v>0</v>
      </c>
      <c r="T236" s="145">
        <f t="shared" si="23"/>
        <v>0</v>
      </c>
      <c r="AR236" s="146" t="s">
        <v>340</v>
      </c>
      <c r="AT236" s="146" t="s">
        <v>260</v>
      </c>
      <c r="AU236" s="146" t="s">
        <v>85</v>
      </c>
      <c r="AY236" s="17" t="s">
        <v>258</v>
      </c>
      <c r="BE236" s="147">
        <f t="shared" si="24"/>
        <v>0</v>
      </c>
      <c r="BF236" s="147">
        <f t="shared" si="25"/>
        <v>0</v>
      </c>
      <c r="BG236" s="147">
        <f t="shared" si="26"/>
        <v>0</v>
      </c>
      <c r="BH236" s="147">
        <f t="shared" si="27"/>
        <v>0</v>
      </c>
      <c r="BI236" s="147">
        <f t="shared" si="28"/>
        <v>0</v>
      </c>
      <c r="BJ236" s="17" t="s">
        <v>8</v>
      </c>
      <c r="BK236" s="147">
        <f t="shared" si="29"/>
        <v>0</v>
      </c>
      <c r="BL236" s="17" t="s">
        <v>340</v>
      </c>
      <c r="BM236" s="146" t="s">
        <v>1036</v>
      </c>
    </row>
    <row r="237" spans="2:65" s="1" customFormat="1" ht="24.2" customHeight="1">
      <c r="B237" s="134"/>
      <c r="C237" s="135" t="s">
        <v>633</v>
      </c>
      <c r="D237" s="135" t="s">
        <v>260</v>
      </c>
      <c r="E237" s="136" t="s">
        <v>3021</v>
      </c>
      <c r="F237" s="137" t="s">
        <v>3022</v>
      </c>
      <c r="G237" s="138" t="s">
        <v>2688</v>
      </c>
      <c r="H237" s="139">
        <v>2</v>
      </c>
      <c r="I237" s="140"/>
      <c r="J237" s="141">
        <f t="shared" si="20"/>
        <v>0</v>
      </c>
      <c r="K237" s="137" t="s">
        <v>2683</v>
      </c>
      <c r="L237" s="32"/>
      <c r="M237" s="142" t="s">
        <v>1</v>
      </c>
      <c r="N237" s="143" t="s">
        <v>42</v>
      </c>
      <c r="P237" s="144">
        <f t="shared" si="21"/>
        <v>0</v>
      </c>
      <c r="Q237" s="144">
        <v>0</v>
      </c>
      <c r="R237" s="144">
        <f t="shared" si="22"/>
        <v>0</v>
      </c>
      <c r="S237" s="144">
        <v>0</v>
      </c>
      <c r="T237" s="145">
        <f t="shared" si="23"/>
        <v>0</v>
      </c>
      <c r="AR237" s="146" t="s">
        <v>340</v>
      </c>
      <c r="AT237" s="146" t="s">
        <v>260</v>
      </c>
      <c r="AU237" s="146" t="s">
        <v>85</v>
      </c>
      <c r="AY237" s="17" t="s">
        <v>258</v>
      </c>
      <c r="BE237" s="147">
        <f t="shared" si="24"/>
        <v>0</v>
      </c>
      <c r="BF237" s="147">
        <f t="shared" si="25"/>
        <v>0</v>
      </c>
      <c r="BG237" s="147">
        <f t="shared" si="26"/>
        <v>0</v>
      </c>
      <c r="BH237" s="147">
        <f t="shared" si="27"/>
        <v>0</v>
      </c>
      <c r="BI237" s="147">
        <f t="shared" si="28"/>
        <v>0</v>
      </c>
      <c r="BJ237" s="17" t="s">
        <v>8</v>
      </c>
      <c r="BK237" s="147">
        <f t="shared" si="29"/>
        <v>0</v>
      </c>
      <c r="BL237" s="17" t="s">
        <v>340</v>
      </c>
      <c r="BM237" s="146" t="s">
        <v>1047</v>
      </c>
    </row>
    <row r="238" spans="2:65" s="1" customFormat="1" ht="24.2" customHeight="1">
      <c r="B238" s="134"/>
      <c r="C238" s="135" t="s">
        <v>637</v>
      </c>
      <c r="D238" s="135" t="s">
        <v>260</v>
      </c>
      <c r="E238" s="136" t="s">
        <v>3023</v>
      </c>
      <c r="F238" s="137" t="s">
        <v>3024</v>
      </c>
      <c r="G238" s="138" t="s">
        <v>2688</v>
      </c>
      <c r="H238" s="139">
        <v>3</v>
      </c>
      <c r="I238" s="140"/>
      <c r="J238" s="141">
        <f t="shared" si="20"/>
        <v>0</v>
      </c>
      <c r="K238" s="137" t="s">
        <v>2683</v>
      </c>
      <c r="L238" s="32"/>
      <c r="M238" s="142" t="s">
        <v>1</v>
      </c>
      <c r="N238" s="143" t="s">
        <v>42</v>
      </c>
      <c r="P238" s="144">
        <f t="shared" si="21"/>
        <v>0</v>
      </c>
      <c r="Q238" s="144">
        <v>0</v>
      </c>
      <c r="R238" s="144">
        <f t="shared" si="22"/>
        <v>0</v>
      </c>
      <c r="S238" s="144">
        <v>0</v>
      </c>
      <c r="T238" s="145">
        <f t="shared" si="23"/>
        <v>0</v>
      </c>
      <c r="AR238" s="146" t="s">
        <v>340</v>
      </c>
      <c r="AT238" s="146" t="s">
        <v>260</v>
      </c>
      <c r="AU238" s="146" t="s">
        <v>85</v>
      </c>
      <c r="AY238" s="17" t="s">
        <v>258</v>
      </c>
      <c r="BE238" s="147">
        <f t="shared" si="24"/>
        <v>0</v>
      </c>
      <c r="BF238" s="147">
        <f t="shared" si="25"/>
        <v>0</v>
      </c>
      <c r="BG238" s="147">
        <f t="shared" si="26"/>
        <v>0</v>
      </c>
      <c r="BH238" s="147">
        <f t="shared" si="27"/>
        <v>0</v>
      </c>
      <c r="BI238" s="147">
        <f t="shared" si="28"/>
        <v>0</v>
      </c>
      <c r="BJ238" s="17" t="s">
        <v>8</v>
      </c>
      <c r="BK238" s="147">
        <f t="shared" si="29"/>
        <v>0</v>
      </c>
      <c r="BL238" s="17" t="s">
        <v>340</v>
      </c>
      <c r="BM238" s="146" t="s">
        <v>1059</v>
      </c>
    </row>
    <row r="239" spans="2:65" s="1" customFormat="1" ht="16.5" customHeight="1">
      <c r="B239" s="134"/>
      <c r="C239" s="135" t="s">
        <v>641</v>
      </c>
      <c r="D239" s="135" t="s">
        <v>260</v>
      </c>
      <c r="E239" s="136" t="s">
        <v>3025</v>
      </c>
      <c r="F239" s="137" t="s">
        <v>3026</v>
      </c>
      <c r="G239" s="138" t="s">
        <v>2688</v>
      </c>
      <c r="H239" s="139">
        <v>2</v>
      </c>
      <c r="I239" s="140"/>
      <c r="J239" s="141">
        <f t="shared" si="20"/>
        <v>0</v>
      </c>
      <c r="K239" s="137" t="s">
        <v>1</v>
      </c>
      <c r="L239" s="32"/>
      <c r="M239" s="142" t="s">
        <v>1</v>
      </c>
      <c r="N239" s="143" t="s">
        <v>42</v>
      </c>
      <c r="P239" s="144">
        <f t="shared" si="21"/>
        <v>0</v>
      </c>
      <c r="Q239" s="144">
        <v>0</v>
      </c>
      <c r="R239" s="144">
        <f t="shared" si="22"/>
        <v>0</v>
      </c>
      <c r="S239" s="144">
        <v>0</v>
      </c>
      <c r="T239" s="145">
        <f t="shared" si="23"/>
        <v>0</v>
      </c>
      <c r="AR239" s="146" t="s">
        <v>340</v>
      </c>
      <c r="AT239" s="146" t="s">
        <v>260</v>
      </c>
      <c r="AU239" s="146" t="s">
        <v>85</v>
      </c>
      <c r="AY239" s="17" t="s">
        <v>258</v>
      </c>
      <c r="BE239" s="147">
        <f t="shared" si="24"/>
        <v>0</v>
      </c>
      <c r="BF239" s="147">
        <f t="shared" si="25"/>
        <v>0</v>
      </c>
      <c r="BG239" s="147">
        <f t="shared" si="26"/>
        <v>0</v>
      </c>
      <c r="BH239" s="147">
        <f t="shared" si="27"/>
        <v>0</v>
      </c>
      <c r="BI239" s="147">
        <f t="shared" si="28"/>
        <v>0</v>
      </c>
      <c r="BJ239" s="17" t="s">
        <v>8</v>
      </c>
      <c r="BK239" s="147">
        <f t="shared" si="29"/>
        <v>0</v>
      </c>
      <c r="BL239" s="17" t="s">
        <v>340</v>
      </c>
      <c r="BM239" s="146" t="s">
        <v>1070</v>
      </c>
    </row>
    <row r="240" spans="2:65" s="1" customFormat="1" ht="16.5" customHeight="1">
      <c r="B240" s="134"/>
      <c r="C240" s="135" t="s">
        <v>645</v>
      </c>
      <c r="D240" s="135" t="s">
        <v>260</v>
      </c>
      <c r="E240" s="136" t="s">
        <v>3027</v>
      </c>
      <c r="F240" s="137" t="s">
        <v>3028</v>
      </c>
      <c r="G240" s="138" t="s">
        <v>2688</v>
      </c>
      <c r="H240" s="139">
        <v>2</v>
      </c>
      <c r="I240" s="140"/>
      <c r="J240" s="141">
        <f t="shared" si="20"/>
        <v>0</v>
      </c>
      <c r="K240" s="137" t="s">
        <v>2683</v>
      </c>
      <c r="L240" s="32"/>
      <c r="M240" s="142" t="s">
        <v>1</v>
      </c>
      <c r="N240" s="143" t="s">
        <v>42</v>
      </c>
      <c r="P240" s="144">
        <f t="shared" si="21"/>
        <v>0</v>
      </c>
      <c r="Q240" s="144">
        <v>0</v>
      </c>
      <c r="R240" s="144">
        <f t="shared" si="22"/>
        <v>0</v>
      </c>
      <c r="S240" s="144">
        <v>0</v>
      </c>
      <c r="T240" s="145">
        <f t="shared" si="23"/>
        <v>0</v>
      </c>
      <c r="AR240" s="146" t="s">
        <v>340</v>
      </c>
      <c r="AT240" s="146" t="s">
        <v>260</v>
      </c>
      <c r="AU240" s="146" t="s">
        <v>85</v>
      </c>
      <c r="AY240" s="17" t="s">
        <v>258</v>
      </c>
      <c r="BE240" s="147">
        <f t="shared" si="24"/>
        <v>0</v>
      </c>
      <c r="BF240" s="147">
        <f t="shared" si="25"/>
        <v>0</v>
      </c>
      <c r="BG240" s="147">
        <f t="shared" si="26"/>
        <v>0</v>
      </c>
      <c r="BH240" s="147">
        <f t="shared" si="27"/>
        <v>0</v>
      </c>
      <c r="BI240" s="147">
        <f t="shared" si="28"/>
        <v>0</v>
      </c>
      <c r="BJ240" s="17" t="s">
        <v>8</v>
      </c>
      <c r="BK240" s="147">
        <f t="shared" si="29"/>
        <v>0</v>
      </c>
      <c r="BL240" s="17" t="s">
        <v>340</v>
      </c>
      <c r="BM240" s="146" t="s">
        <v>1078</v>
      </c>
    </row>
    <row r="241" spans="2:65" s="1" customFormat="1" ht="24.2" customHeight="1">
      <c r="B241" s="134"/>
      <c r="C241" s="135" t="s">
        <v>672</v>
      </c>
      <c r="D241" s="135" t="s">
        <v>260</v>
      </c>
      <c r="E241" s="136" t="s">
        <v>3029</v>
      </c>
      <c r="F241" s="137" t="s">
        <v>3030</v>
      </c>
      <c r="G241" s="138" t="s">
        <v>315</v>
      </c>
      <c r="H241" s="139">
        <v>4</v>
      </c>
      <c r="I241" s="140"/>
      <c r="J241" s="141">
        <f t="shared" si="20"/>
        <v>0</v>
      </c>
      <c r="K241" s="137" t="s">
        <v>2683</v>
      </c>
      <c r="L241" s="32"/>
      <c r="M241" s="142" t="s">
        <v>1</v>
      </c>
      <c r="N241" s="143" t="s">
        <v>42</v>
      </c>
      <c r="P241" s="144">
        <f t="shared" si="21"/>
        <v>0</v>
      </c>
      <c r="Q241" s="144">
        <v>0</v>
      </c>
      <c r="R241" s="144">
        <f t="shared" si="22"/>
        <v>0</v>
      </c>
      <c r="S241" s="144">
        <v>0</v>
      </c>
      <c r="T241" s="145">
        <f t="shared" si="23"/>
        <v>0</v>
      </c>
      <c r="AR241" s="146" t="s">
        <v>340</v>
      </c>
      <c r="AT241" s="146" t="s">
        <v>260</v>
      </c>
      <c r="AU241" s="146" t="s">
        <v>85</v>
      </c>
      <c r="AY241" s="17" t="s">
        <v>258</v>
      </c>
      <c r="BE241" s="147">
        <f t="shared" si="24"/>
        <v>0</v>
      </c>
      <c r="BF241" s="147">
        <f t="shared" si="25"/>
        <v>0</v>
      </c>
      <c r="BG241" s="147">
        <f t="shared" si="26"/>
        <v>0</v>
      </c>
      <c r="BH241" s="147">
        <f t="shared" si="27"/>
        <v>0</v>
      </c>
      <c r="BI241" s="147">
        <f t="shared" si="28"/>
        <v>0</v>
      </c>
      <c r="BJ241" s="17" t="s">
        <v>8</v>
      </c>
      <c r="BK241" s="147">
        <f t="shared" si="29"/>
        <v>0</v>
      </c>
      <c r="BL241" s="17" t="s">
        <v>340</v>
      </c>
      <c r="BM241" s="146" t="s">
        <v>1088</v>
      </c>
    </row>
    <row r="242" spans="2:65" s="1" customFormat="1" ht="33" customHeight="1">
      <c r="B242" s="134"/>
      <c r="C242" s="135" t="s">
        <v>687</v>
      </c>
      <c r="D242" s="135" t="s">
        <v>260</v>
      </c>
      <c r="E242" s="136" t="s">
        <v>3031</v>
      </c>
      <c r="F242" s="137" t="s">
        <v>3032</v>
      </c>
      <c r="G242" s="138" t="s">
        <v>315</v>
      </c>
      <c r="H242" s="139">
        <v>1</v>
      </c>
      <c r="I242" s="140"/>
      <c r="J242" s="141">
        <f t="shared" si="20"/>
        <v>0</v>
      </c>
      <c r="K242" s="137" t="s">
        <v>2683</v>
      </c>
      <c r="L242" s="32"/>
      <c r="M242" s="142" t="s">
        <v>1</v>
      </c>
      <c r="N242" s="143" t="s">
        <v>42</v>
      </c>
      <c r="P242" s="144">
        <f t="shared" si="21"/>
        <v>0</v>
      </c>
      <c r="Q242" s="144">
        <v>0</v>
      </c>
      <c r="R242" s="144">
        <f t="shared" si="22"/>
        <v>0</v>
      </c>
      <c r="S242" s="144">
        <v>0</v>
      </c>
      <c r="T242" s="145">
        <f t="shared" si="23"/>
        <v>0</v>
      </c>
      <c r="AR242" s="146" t="s">
        <v>340</v>
      </c>
      <c r="AT242" s="146" t="s">
        <v>260</v>
      </c>
      <c r="AU242" s="146" t="s">
        <v>85</v>
      </c>
      <c r="AY242" s="17" t="s">
        <v>258</v>
      </c>
      <c r="BE242" s="147">
        <f t="shared" si="24"/>
        <v>0</v>
      </c>
      <c r="BF242" s="147">
        <f t="shared" si="25"/>
        <v>0</v>
      </c>
      <c r="BG242" s="147">
        <f t="shared" si="26"/>
        <v>0</v>
      </c>
      <c r="BH242" s="147">
        <f t="shared" si="27"/>
        <v>0</v>
      </c>
      <c r="BI242" s="147">
        <f t="shared" si="28"/>
        <v>0</v>
      </c>
      <c r="BJ242" s="17" t="s">
        <v>8</v>
      </c>
      <c r="BK242" s="147">
        <f t="shared" si="29"/>
        <v>0</v>
      </c>
      <c r="BL242" s="17" t="s">
        <v>340</v>
      </c>
      <c r="BM242" s="146" t="s">
        <v>1097</v>
      </c>
    </row>
    <row r="243" spans="2:65" s="1" customFormat="1" ht="16.5" customHeight="1">
      <c r="B243" s="134"/>
      <c r="C243" s="135" t="s">
        <v>708</v>
      </c>
      <c r="D243" s="135" t="s">
        <v>260</v>
      </c>
      <c r="E243" s="136" t="s">
        <v>3033</v>
      </c>
      <c r="F243" s="137" t="s">
        <v>3034</v>
      </c>
      <c r="G243" s="138" t="s">
        <v>315</v>
      </c>
      <c r="H243" s="139">
        <v>1</v>
      </c>
      <c r="I243" s="140"/>
      <c r="J243" s="141">
        <f t="shared" si="20"/>
        <v>0</v>
      </c>
      <c r="K243" s="137" t="s">
        <v>2683</v>
      </c>
      <c r="L243" s="32"/>
      <c r="M243" s="142" t="s">
        <v>1</v>
      </c>
      <c r="N243" s="143" t="s">
        <v>42</v>
      </c>
      <c r="P243" s="144">
        <f t="shared" si="21"/>
        <v>0</v>
      </c>
      <c r="Q243" s="144">
        <v>0</v>
      </c>
      <c r="R243" s="144">
        <f t="shared" si="22"/>
        <v>0</v>
      </c>
      <c r="S243" s="144">
        <v>0</v>
      </c>
      <c r="T243" s="145">
        <f t="shared" si="23"/>
        <v>0</v>
      </c>
      <c r="AR243" s="146" t="s">
        <v>340</v>
      </c>
      <c r="AT243" s="146" t="s">
        <v>260</v>
      </c>
      <c r="AU243" s="146" t="s">
        <v>85</v>
      </c>
      <c r="AY243" s="17" t="s">
        <v>258</v>
      </c>
      <c r="BE243" s="147">
        <f t="shared" si="24"/>
        <v>0</v>
      </c>
      <c r="BF243" s="147">
        <f t="shared" si="25"/>
        <v>0</v>
      </c>
      <c r="BG243" s="147">
        <f t="shared" si="26"/>
        <v>0</v>
      </c>
      <c r="BH243" s="147">
        <f t="shared" si="27"/>
        <v>0</v>
      </c>
      <c r="BI243" s="147">
        <f t="shared" si="28"/>
        <v>0</v>
      </c>
      <c r="BJ243" s="17" t="s">
        <v>8</v>
      </c>
      <c r="BK243" s="147">
        <f t="shared" si="29"/>
        <v>0</v>
      </c>
      <c r="BL243" s="17" t="s">
        <v>340</v>
      </c>
      <c r="BM243" s="146" t="s">
        <v>1107</v>
      </c>
    </row>
    <row r="244" spans="2:65" s="1" customFormat="1" ht="44.25" customHeight="1">
      <c r="B244" s="134"/>
      <c r="C244" s="135" t="s">
        <v>725</v>
      </c>
      <c r="D244" s="135" t="s">
        <v>260</v>
      </c>
      <c r="E244" s="136" t="s">
        <v>3035</v>
      </c>
      <c r="F244" s="137" t="s">
        <v>3036</v>
      </c>
      <c r="G244" s="138" t="s">
        <v>308</v>
      </c>
      <c r="H244" s="139">
        <v>9.2999999999999999E-2</v>
      </c>
      <c r="I244" s="140"/>
      <c r="J244" s="141">
        <f t="shared" si="20"/>
        <v>0</v>
      </c>
      <c r="K244" s="137" t="s">
        <v>2683</v>
      </c>
      <c r="L244" s="32"/>
      <c r="M244" s="142" t="s">
        <v>1</v>
      </c>
      <c r="N244" s="143" t="s">
        <v>42</v>
      </c>
      <c r="P244" s="144">
        <f t="shared" si="21"/>
        <v>0</v>
      </c>
      <c r="Q244" s="144">
        <v>0</v>
      </c>
      <c r="R244" s="144">
        <f t="shared" si="22"/>
        <v>0</v>
      </c>
      <c r="S244" s="144">
        <v>0</v>
      </c>
      <c r="T244" s="145">
        <f t="shared" si="23"/>
        <v>0</v>
      </c>
      <c r="AR244" s="146" t="s">
        <v>340</v>
      </c>
      <c r="AT244" s="146" t="s">
        <v>260</v>
      </c>
      <c r="AU244" s="146" t="s">
        <v>85</v>
      </c>
      <c r="AY244" s="17" t="s">
        <v>258</v>
      </c>
      <c r="BE244" s="147">
        <f t="shared" si="24"/>
        <v>0</v>
      </c>
      <c r="BF244" s="147">
        <f t="shared" si="25"/>
        <v>0</v>
      </c>
      <c r="BG244" s="147">
        <f t="shared" si="26"/>
        <v>0</v>
      </c>
      <c r="BH244" s="147">
        <f t="shared" si="27"/>
        <v>0</v>
      </c>
      <c r="BI244" s="147">
        <f t="shared" si="28"/>
        <v>0</v>
      </c>
      <c r="BJ244" s="17" t="s">
        <v>8</v>
      </c>
      <c r="BK244" s="147">
        <f t="shared" si="29"/>
        <v>0</v>
      </c>
      <c r="BL244" s="17" t="s">
        <v>340</v>
      </c>
      <c r="BM244" s="146" t="s">
        <v>1119</v>
      </c>
    </row>
    <row r="245" spans="2:65" s="11" customFormat="1" ht="22.9" customHeight="1">
      <c r="B245" s="122"/>
      <c r="D245" s="123" t="s">
        <v>76</v>
      </c>
      <c r="E245" s="132" t="s">
        <v>3037</v>
      </c>
      <c r="F245" s="132" t="s">
        <v>3038</v>
      </c>
      <c r="I245" s="125"/>
      <c r="J245" s="133">
        <f>BK245</f>
        <v>0</v>
      </c>
      <c r="L245" s="122"/>
      <c r="M245" s="127"/>
      <c r="P245" s="128">
        <f>SUM(P246:P247)</f>
        <v>0</v>
      </c>
      <c r="R245" s="128">
        <f>SUM(R246:R247)</f>
        <v>0</v>
      </c>
      <c r="T245" s="129">
        <f>SUM(T246:T247)</f>
        <v>0</v>
      </c>
      <c r="AR245" s="123" t="s">
        <v>85</v>
      </c>
      <c r="AT245" s="130" t="s">
        <v>76</v>
      </c>
      <c r="AU245" s="130" t="s">
        <v>8</v>
      </c>
      <c r="AY245" s="123" t="s">
        <v>258</v>
      </c>
      <c r="BK245" s="131">
        <f>SUM(BK246:BK247)</f>
        <v>0</v>
      </c>
    </row>
    <row r="246" spans="2:65" s="1" customFormat="1" ht="37.9" customHeight="1">
      <c r="B246" s="134"/>
      <c r="C246" s="135" t="s">
        <v>730</v>
      </c>
      <c r="D246" s="135" t="s">
        <v>260</v>
      </c>
      <c r="E246" s="136" t="s">
        <v>3039</v>
      </c>
      <c r="F246" s="137" t="s">
        <v>3040</v>
      </c>
      <c r="G246" s="138" t="s">
        <v>2688</v>
      </c>
      <c r="H246" s="139">
        <v>3</v>
      </c>
      <c r="I246" s="140"/>
      <c r="J246" s="141">
        <f>ROUND(I246*H246,0)</f>
        <v>0</v>
      </c>
      <c r="K246" s="137" t="s">
        <v>2683</v>
      </c>
      <c r="L246" s="32"/>
      <c r="M246" s="142" t="s">
        <v>1</v>
      </c>
      <c r="N246" s="143" t="s">
        <v>42</v>
      </c>
      <c r="P246" s="144">
        <f>O246*H246</f>
        <v>0</v>
      </c>
      <c r="Q246" s="144">
        <v>0</v>
      </c>
      <c r="R246" s="144">
        <f>Q246*H246</f>
        <v>0</v>
      </c>
      <c r="S246" s="144">
        <v>0</v>
      </c>
      <c r="T246" s="145">
        <f>S246*H246</f>
        <v>0</v>
      </c>
      <c r="AR246" s="146" t="s">
        <v>340</v>
      </c>
      <c r="AT246" s="146" t="s">
        <v>260</v>
      </c>
      <c r="AU246" s="146" t="s">
        <v>85</v>
      </c>
      <c r="AY246" s="17" t="s">
        <v>258</v>
      </c>
      <c r="BE246" s="147">
        <f>IF(N246="základní",J246,0)</f>
        <v>0</v>
      </c>
      <c r="BF246" s="147">
        <f>IF(N246="snížená",J246,0)</f>
        <v>0</v>
      </c>
      <c r="BG246" s="147">
        <f>IF(N246="zákl. přenesená",J246,0)</f>
        <v>0</v>
      </c>
      <c r="BH246" s="147">
        <f>IF(N246="sníž. přenesená",J246,0)</f>
        <v>0</v>
      </c>
      <c r="BI246" s="147">
        <f>IF(N246="nulová",J246,0)</f>
        <v>0</v>
      </c>
      <c r="BJ246" s="17" t="s">
        <v>8</v>
      </c>
      <c r="BK246" s="147">
        <f>ROUND(I246*H246,0)</f>
        <v>0</v>
      </c>
      <c r="BL246" s="17" t="s">
        <v>340</v>
      </c>
      <c r="BM246" s="146" t="s">
        <v>1129</v>
      </c>
    </row>
    <row r="247" spans="2:65" s="1" customFormat="1" ht="44.25" customHeight="1">
      <c r="B247" s="134"/>
      <c r="C247" s="135" t="s">
        <v>734</v>
      </c>
      <c r="D247" s="135" t="s">
        <v>260</v>
      </c>
      <c r="E247" s="136" t="s">
        <v>3041</v>
      </c>
      <c r="F247" s="137" t="s">
        <v>3042</v>
      </c>
      <c r="G247" s="138" t="s">
        <v>308</v>
      </c>
      <c r="H247" s="139">
        <v>0.05</v>
      </c>
      <c r="I247" s="140"/>
      <c r="J247" s="141">
        <f>ROUND(I247*H247,0)</f>
        <v>0</v>
      </c>
      <c r="K247" s="137" t="s">
        <v>2683</v>
      </c>
      <c r="L247" s="32"/>
      <c r="M247" s="142" t="s">
        <v>1</v>
      </c>
      <c r="N247" s="143" t="s">
        <v>42</v>
      </c>
      <c r="P247" s="144">
        <f>O247*H247</f>
        <v>0</v>
      </c>
      <c r="Q247" s="144">
        <v>0</v>
      </c>
      <c r="R247" s="144">
        <f>Q247*H247</f>
        <v>0</v>
      </c>
      <c r="S247" s="144">
        <v>0</v>
      </c>
      <c r="T247" s="145">
        <f>S247*H247</f>
        <v>0</v>
      </c>
      <c r="AR247" s="146" t="s">
        <v>340</v>
      </c>
      <c r="AT247" s="146" t="s">
        <v>260</v>
      </c>
      <c r="AU247" s="146" t="s">
        <v>85</v>
      </c>
      <c r="AY247" s="17" t="s">
        <v>258</v>
      </c>
      <c r="BE247" s="147">
        <f>IF(N247="základní",J247,0)</f>
        <v>0</v>
      </c>
      <c r="BF247" s="147">
        <f>IF(N247="snížená",J247,0)</f>
        <v>0</v>
      </c>
      <c r="BG247" s="147">
        <f>IF(N247="zákl. přenesená",J247,0)</f>
        <v>0</v>
      </c>
      <c r="BH247" s="147">
        <f>IF(N247="sníž. přenesená",J247,0)</f>
        <v>0</v>
      </c>
      <c r="BI247" s="147">
        <f>IF(N247="nulová",J247,0)</f>
        <v>0</v>
      </c>
      <c r="BJ247" s="17" t="s">
        <v>8</v>
      </c>
      <c r="BK247" s="147">
        <f>ROUND(I247*H247,0)</f>
        <v>0</v>
      </c>
      <c r="BL247" s="17" t="s">
        <v>340</v>
      </c>
      <c r="BM247" s="146" t="s">
        <v>1142</v>
      </c>
    </row>
    <row r="248" spans="2:65" s="11" customFormat="1" ht="25.9" customHeight="1">
      <c r="B248" s="122"/>
      <c r="D248" s="123" t="s">
        <v>76</v>
      </c>
      <c r="E248" s="124" t="s">
        <v>1997</v>
      </c>
      <c r="F248" s="124" t="s">
        <v>1998</v>
      </c>
      <c r="I248" s="125"/>
      <c r="J248" s="126">
        <f>BK248</f>
        <v>0</v>
      </c>
      <c r="L248" s="122"/>
      <c r="M248" s="127"/>
      <c r="P248" s="128">
        <f>P249</f>
        <v>0</v>
      </c>
      <c r="R248" s="128">
        <f>R249</f>
        <v>0</v>
      </c>
      <c r="T248" s="129">
        <f>T249</f>
        <v>0</v>
      </c>
      <c r="AR248" s="123" t="s">
        <v>91</v>
      </c>
      <c r="AT248" s="130" t="s">
        <v>76</v>
      </c>
      <c r="AU248" s="130" t="s">
        <v>77</v>
      </c>
      <c r="AY248" s="123" t="s">
        <v>258</v>
      </c>
      <c r="BK248" s="131">
        <f>BK249</f>
        <v>0</v>
      </c>
    </row>
    <row r="249" spans="2:65" s="1" customFormat="1" ht="24.2" customHeight="1">
      <c r="B249" s="134"/>
      <c r="C249" s="135" t="s">
        <v>738</v>
      </c>
      <c r="D249" s="135" t="s">
        <v>260</v>
      </c>
      <c r="E249" s="136" t="s">
        <v>2709</v>
      </c>
      <c r="F249" s="137" t="s">
        <v>2710</v>
      </c>
      <c r="G249" s="138" t="s">
        <v>2002</v>
      </c>
      <c r="H249" s="139">
        <v>20</v>
      </c>
      <c r="I249" s="140"/>
      <c r="J249" s="141">
        <f>ROUND(I249*H249,0)</f>
        <v>0</v>
      </c>
      <c r="K249" s="137" t="s">
        <v>2683</v>
      </c>
      <c r="L249" s="32"/>
      <c r="M249" s="180" t="s">
        <v>1</v>
      </c>
      <c r="N249" s="181" t="s">
        <v>42</v>
      </c>
      <c r="O249" s="182"/>
      <c r="P249" s="183">
        <f>O249*H249</f>
        <v>0</v>
      </c>
      <c r="Q249" s="183">
        <v>0</v>
      </c>
      <c r="R249" s="183">
        <f>Q249*H249</f>
        <v>0</v>
      </c>
      <c r="S249" s="183">
        <v>0</v>
      </c>
      <c r="T249" s="184">
        <f>S249*H249</f>
        <v>0</v>
      </c>
      <c r="AR249" s="146" t="s">
        <v>2711</v>
      </c>
      <c r="AT249" s="146" t="s">
        <v>260</v>
      </c>
      <c r="AU249" s="146" t="s">
        <v>8</v>
      </c>
      <c r="AY249" s="17" t="s">
        <v>258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7" t="s">
        <v>8</v>
      </c>
      <c r="BK249" s="147">
        <f>ROUND(I249*H249,0)</f>
        <v>0</v>
      </c>
      <c r="BL249" s="17" t="s">
        <v>2711</v>
      </c>
      <c r="BM249" s="146" t="s">
        <v>1152</v>
      </c>
    </row>
    <row r="250" spans="2:65" s="1" customFormat="1" ht="6.95" customHeight="1">
      <c r="B250" s="44"/>
      <c r="C250" s="45"/>
      <c r="D250" s="45"/>
      <c r="E250" s="45"/>
      <c r="F250" s="45"/>
      <c r="G250" s="45"/>
      <c r="H250" s="45"/>
      <c r="I250" s="45"/>
      <c r="J250" s="45"/>
      <c r="K250" s="45"/>
      <c r="L250" s="32"/>
    </row>
  </sheetData>
  <autoFilter ref="C127:K249" xr:uid="{00000000-0009-0000-0000-000006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396"/>
  <sheetViews>
    <sheetView showGridLines="0" tabSelected="1" topLeftCell="A331" workbookViewId="0">
      <selection activeCell="V332" sqref="V3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44.1640625" customWidth="1"/>
    <col min="13" max="21" width="44.1640625" hidden="1" customWidth="1"/>
    <col min="22" max="22" width="44.16406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112</v>
      </c>
      <c r="L4" s="20"/>
      <c r="M4" s="88" t="s">
        <v>11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44" t="str">
        <f>'Rekapitulace stavby'!K6</f>
        <v>Rekonstrukce č.p.210 ve Vrchlabí</v>
      </c>
      <c r="F7" s="245"/>
      <c r="G7" s="245"/>
      <c r="H7" s="245"/>
      <c r="L7" s="20"/>
    </row>
    <row r="8" spans="2:46" s="1" customFormat="1" ht="12" customHeight="1">
      <c r="B8" s="32"/>
      <c r="D8" s="27" t="s">
        <v>125</v>
      </c>
      <c r="L8" s="32"/>
    </row>
    <row r="9" spans="2:46" s="1" customFormat="1" ht="16.5" customHeight="1">
      <c r="B9" s="32"/>
      <c r="E9" s="223" t="s">
        <v>3043</v>
      </c>
      <c r="F9" s="243"/>
      <c r="G9" s="243"/>
      <c r="H9" s="24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19</v>
      </c>
      <c r="F11" s="25" t="s">
        <v>1</v>
      </c>
      <c r="I11" s="27" t="s">
        <v>20</v>
      </c>
      <c r="J11" s="25" t="s">
        <v>1</v>
      </c>
      <c r="L11" s="32"/>
    </row>
    <row r="12" spans="2:46" s="1" customFormat="1" ht="12" customHeight="1">
      <c r="B12" s="32"/>
      <c r="D12" s="27" t="s">
        <v>21</v>
      </c>
      <c r="F12" s="25" t="s">
        <v>2677</v>
      </c>
      <c r="I12" s="27" t="s">
        <v>23</v>
      </c>
      <c r="J12" s="52" t="str">
        <f>'Rekapitulace stavby'!AN8</f>
        <v>22. 5. 2023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Město Vrchlabí, Zámek č.p.1, Vrchlabí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6" t="str">
        <f>'Rekapitulace stavby'!E14</f>
        <v>Vyplň údaj</v>
      </c>
      <c r="F18" s="238"/>
      <c r="G18" s="238"/>
      <c r="H18" s="23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ing. Jan Chaloupský, U hřiště 639, Trutnov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ing. V. Švehla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242" t="s">
        <v>1</v>
      </c>
      <c r="F27" s="242"/>
      <c r="G27" s="242"/>
      <c r="H27" s="24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37</v>
      </c>
      <c r="J30" s="65">
        <f>ROUND(J123, 0)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92" t="s">
        <v>41</v>
      </c>
      <c r="E33" s="27" t="s">
        <v>42</v>
      </c>
      <c r="F33" s="93">
        <f>ROUND((SUM(BE123:BE395)),  0)</f>
        <v>0</v>
      </c>
      <c r="I33" s="94">
        <v>0.21</v>
      </c>
      <c r="J33" s="93">
        <f>ROUND(((SUM(BE123:BE395))*I33),  0)</f>
        <v>0</v>
      </c>
      <c r="L33" s="32"/>
    </row>
    <row r="34" spans="2:12" s="1" customFormat="1" ht="14.45" customHeight="1">
      <c r="B34" s="32"/>
      <c r="E34" s="27" t="s">
        <v>43</v>
      </c>
      <c r="F34" s="93">
        <f>ROUND((SUM(BF123:BF395)),  0)</f>
        <v>0</v>
      </c>
      <c r="I34" s="94">
        <v>0.15</v>
      </c>
      <c r="J34" s="93">
        <f>ROUND(((SUM(BF123:BF395))*I34),  0)</f>
        <v>0</v>
      </c>
      <c r="L34" s="32"/>
    </row>
    <row r="35" spans="2:12" s="1" customFormat="1" ht="14.45" hidden="1" customHeight="1">
      <c r="B35" s="32"/>
      <c r="E35" s="27" t="s">
        <v>44</v>
      </c>
      <c r="F35" s="93">
        <f>ROUND((SUM(BG123:BG395)),  0)</f>
        <v>0</v>
      </c>
      <c r="I35" s="94">
        <v>0.21</v>
      </c>
      <c r="J35" s="93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3">
        <f>ROUND((SUM(BH123:BH395)),  0)</f>
        <v>0</v>
      </c>
      <c r="I36" s="94">
        <v>0.15</v>
      </c>
      <c r="J36" s="93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3">
        <f>ROUND((SUM(BI123:BI395)),  0)</f>
        <v>0</v>
      </c>
      <c r="I37" s="94">
        <v>0</v>
      </c>
      <c r="J37" s="9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5"/>
      <c r="D39" s="96" t="s">
        <v>47</v>
      </c>
      <c r="E39" s="56"/>
      <c r="F39" s="56"/>
      <c r="G39" s="97" t="s">
        <v>48</v>
      </c>
      <c r="H39" s="98" t="s">
        <v>49</v>
      </c>
      <c r="I39" s="56"/>
      <c r="J39" s="99">
        <f>SUM(J30:J37)</f>
        <v>0</v>
      </c>
      <c r="K39" s="100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1" t="s">
        <v>53</v>
      </c>
      <c r="G61" s="43" t="s">
        <v>52</v>
      </c>
      <c r="H61" s="34"/>
      <c r="I61" s="34"/>
      <c r="J61" s="102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1" t="s">
        <v>53</v>
      </c>
      <c r="G76" s="43" t="s">
        <v>52</v>
      </c>
      <c r="H76" s="34"/>
      <c r="I76" s="34"/>
      <c r="J76" s="102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17</v>
      </c>
      <c r="L84" s="32"/>
    </row>
    <row r="85" spans="2:47" s="1" customFormat="1" ht="16.5" customHeight="1">
      <c r="B85" s="32"/>
      <c r="E85" s="244" t="str">
        <f>E7</f>
        <v>Rekonstrukce č.p.210 ve Vrchlabí</v>
      </c>
      <c r="F85" s="245"/>
      <c r="G85" s="245"/>
      <c r="H85" s="245"/>
      <c r="L85" s="32"/>
    </row>
    <row r="86" spans="2:47" s="1" customFormat="1" ht="12" customHeight="1">
      <c r="B86" s="32"/>
      <c r="C86" s="27" t="s">
        <v>125</v>
      </c>
      <c r="L86" s="32"/>
    </row>
    <row r="87" spans="2:47" s="1" customFormat="1" ht="16.5" customHeight="1">
      <c r="B87" s="32"/>
      <c r="E87" s="223" t="str">
        <f>E9</f>
        <v>7 - Elektroinstalace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21</v>
      </c>
      <c r="F89" s="25" t="str">
        <f>F12</f>
        <v xml:space="preserve"> </v>
      </c>
      <c r="I89" s="27" t="s">
        <v>23</v>
      </c>
      <c r="J89" s="52" t="str">
        <f>IF(J12="","",J12)</f>
        <v>22. 5. 2023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25</v>
      </c>
      <c r="F91" s="25" t="str">
        <f>E15</f>
        <v>Město Vrchlabí, Zámek č.p.1, Vrchlabí</v>
      </c>
      <c r="I91" s="27" t="s">
        <v>31</v>
      </c>
      <c r="J91" s="30" t="str">
        <f>E21</f>
        <v>ing. Jan Chaloupský, U hřiště 639, Trutnov</v>
      </c>
      <c r="L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34</v>
      </c>
      <c r="J92" s="30" t="str">
        <f>E24</f>
        <v>ing. V. Švehla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3" t="s">
        <v>214</v>
      </c>
      <c r="D94" s="95"/>
      <c r="E94" s="95"/>
      <c r="F94" s="95"/>
      <c r="G94" s="95"/>
      <c r="H94" s="95"/>
      <c r="I94" s="95"/>
      <c r="J94" s="104" t="s">
        <v>215</v>
      </c>
      <c r="K94" s="9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5" t="s">
        <v>216</v>
      </c>
      <c r="J96" s="65">
        <f>J123</f>
        <v>0</v>
      </c>
      <c r="L96" s="32"/>
      <c r="AU96" s="17" t="s">
        <v>217</v>
      </c>
    </row>
    <row r="97" spans="2:12" s="8" customFormat="1" ht="24.95" customHeight="1">
      <c r="B97" s="106"/>
      <c r="D97" s="107" t="s">
        <v>3044</v>
      </c>
      <c r="E97" s="108"/>
      <c r="F97" s="108"/>
      <c r="G97" s="108"/>
      <c r="H97" s="108"/>
      <c r="I97" s="108"/>
      <c r="J97" s="109">
        <f>J124</f>
        <v>0</v>
      </c>
      <c r="L97" s="106"/>
    </row>
    <row r="98" spans="2:12" s="9" customFormat="1" ht="19.899999999999999" customHeight="1">
      <c r="B98" s="110"/>
      <c r="D98" s="111" t="s">
        <v>3045</v>
      </c>
      <c r="E98" s="112"/>
      <c r="F98" s="112"/>
      <c r="G98" s="112"/>
      <c r="H98" s="112"/>
      <c r="I98" s="112"/>
      <c r="J98" s="113">
        <f>J125</f>
        <v>0</v>
      </c>
      <c r="L98" s="110"/>
    </row>
    <row r="99" spans="2:12" s="9" customFormat="1" ht="19.899999999999999" customHeight="1">
      <c r="B99" s="110"/>
      <c r="D99" s="111" t="s">
        <v>3046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12" s="9" customFormat="1" ht="19.899999999999999" customHeight="1">
      <c r="B100" s="110"/>
      <c r="D100" s="111" t="s">
        <v>3047</v>
      </c>
      <c r="E100" s="112"/>
      <c r="F100" s="112"/>
      <c r="G100" s="112"/>
      <c r="H100" s="112"/>
      <c r="I100" s="112"/>
      <c r="J100" s="113">
        <f>J148</f>
        <v>0</v>
      </c>
      <c r="L100" s="110"/>
    </row>
    <row r="101" spans="2:12" s="9" customFormat="1" ht="19.899999999999999" customHeight="1">
      <c r="B101" s="110"/>
      <c r="D101" s="111" t="s">
        <v>3048</v>
      </c>
      <c r="E101" s="112"/>
      <c r="F101" s="112"/>
      <c r="G101" s="112"/>
      <c r="H101" s="112"/>
      <c r="I101" s="112"/>
      <c r="J101" s="113">
        <f>J209</f>
        <v>0</v>
      </c>
      <c r="L101" s="110"/>
    </row>
    <row r="102" spans="2:12" s="9" customFormat="1" ht="19.899999999999999" customHeight="1">
      <c r="B102" s="110"/>
      <c r="D102" s="111" t="s">
        <v>3049</v>
      </c>
      <c r="E102" s="112"/>
      <c r="F102" s="112"/>
      <c r="G102" s="112"/>
      <c r="H102" s="112"/>
      <c r="I102" s="112"/>
      <c r="J102" s="113">
        <f>J244</f>
        <v>0</v>
      </c>
      <c r="L102" s="110"/>
    </row>
    <row r="103" spans="2:12" s="9" customFormat="1" ht="19.899999999999999" customHeight="1">
      <c r="B103" s="110"/>
      <c r="D103" s="111" t="s">
        <v>3050</v>
      </c>
      <c r="E103" s="112"/>
      <c r="F103" s="112"/>
      <c r="G103" s="112"/>
      <c r="H103" s="112"/>
      <c r="I103" s="112"/>
      <c r="J103" s="113">
        <f>J260</f>
        <v>0</v>
      </c>
      <c r="L103" s="110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243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17</v>
      </c>
      <c r="L112" s="32"/>
    </row>
    <row r="113" spans="2:65" s="1" customFormat="1" ht="16.5" customHeight="1">
      <c r="B113" s="32"/>
      <c r="E113" s="244" t="str">
        <f>E7</f>
        <v>Rekonstrukce č.p.210 ve Vrchlabí</v>
      </c>
      <c r="F113" s="245"/>
      <c r="G113" s="245"/>
      <c r="H113" s="245"/>
      <c r="L113" s="32"/>
    </row>
    <row r="114" spans="2:65" s="1" customFormat="1" ht="12" customHeight="1">
      <c r="B114" s="32"/>
      <c r="C114" s="27" t="s">
        <v>125</v>
      </c>
      <c r="L114" s="32"/>
    </row>
    <row r="115" spans="2:65" s="1" customFormat="1" ht="16.5" customHeight="1">
      <c r="B115" s="32"/>
      <c r="E115" s="223" t="str">
        <f>E9</f>
        <v>7 - Elektroinstalace</v>
      </c>
      <c r="F115" s="243"/>
      <c r="G115" s="243"/>
      <c r="H115" s="243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21</v>
      </c>
      <c r="F117" s="25" t="str">
        <f>F12</f>
        <v xml:space="preserve"> </v>
      </c>
      <c r="I117" s="27" t="s">
        <v>23</v>
      </c>
      <c r="J117" s="52" t="str">
        <f>IF(J12="","",J12)</f>
        <v>22. 5. 2023</v>
      </c>
      <c r="L117" s="32"/>
    </row>
    <row r="118" spans="2:65" s="1" customFormat="1" ht="6.95" customHeight="1">
      <c r="B118" s="32"/>
      <c r="L118" s="32"/>
    </row>
    <row r="119" spans="2:65" s="1" customFormat="1" ht="25.7" customHeight="1">
      <c r="B119" s="32"/>
      <c r="C119" s="27" t="s">
        <v>25</v>
      </c>
      <c r="F119" s="25" t="str">
        <f>E15</f>
        <v>Město Vrchlabí, Zámek č.p.1, Vrchlabí</v>
      </c>
      <c r="I119" s="27" t="s">
        <v>31</v>
      </c>
      <c r="J119" s="30" t="str">
        <f>E21</f>
        <v>ing. Jan Chaloupský, U hřiště 639, Trutnov</v>
      </c>
      <c r="L119" s="32"/>
    </row>
    <row r="120" spans="2:65" s="1" customFormat="1" ht="15.2" customHeight="1">
      <c r="B120" s="32"/>
      <c r="C120" s="27" t="s">
        <v>29</v>
      </c>
      <c r="F120" s="25" t="str">
        <f>IF(E18="","",E18)</f>
        <v>Vyplň údaj</v>
      </c>
      <c r="I120" s="27" t="s">
        <v>34</v>
      </c>
      <c r="J120" s="30" t="str">
        <f>E24</f>
        <v>ing. V. Švehla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4"/>
      <c r="C122" s="115" t="s">
        <v>244</v>
      </c>
      <c r="D122" s="116" t="s">
        <v>62</v>
      </c>
      <c r="E122" s="116" t="s">
        <v>58</v>
      </c>
      <c r="F122" s="116" t="s">
        <v>59</v>
      </c>
      <c r="G122" s="116" t="s">
        <v>245</v>
      </c>
      <c r="H122" s="116" t="s">
        <v>246</v>
      </c>
      <c r="I122" s="116" t="s">
        <v>247</v>
      </c>
      <c r="J122" s="116" t="s">
        <v>215</v>
      </c>
      <c r="K122" s="117" t="s">
        <v>248</v>
      </c>
      <c r="L122" s="114"/>
      <c r="M122" s="58" t="s">
        <v>1</v>
      </c>
      <c r="N122" s="59" t="s">
        <v>41</v>
      </c>
      <c r="O122" s="59" t="s">
        <v>249</v>
      </c>
      <c r="P122" s="59" t="s">
        <v>250</v>
      </c>
      <c r="Q122" s="59" t="s">
        <v>251</v>
      </c>
      <c r="R122" s="59" t="s">
        <v>252</v>
      </c>
      <c r="S122" s="59" t="s">
        <v>253</v>
      </c>
      <c r="T122" s="60" t="s">
        <v>254</v>
      </c>
    </row>
    <row r="123" spans="2:65" s="1" customFormat="1" ht="22.9" customHeight="1">
      <c r="B123" s="32"/>
      <c r="C123" s="63" t="s">
        <v>255</v>
      </c>
      <c r="J123" s="118">
        <f>BK123</f>
        <v>0</v>
      </c>
      <c r="L123" s="32"/>
      <c r="M123" s="61"/>
      <c r="N123" s="53"/>
      <c r="O123" s="53"/>
      <c r="P123" s="119">
        <f>P124</f>
        <v>0</v>
      </c>
      <c r="Q123" s="53"/>
      <c r="R123" s="119">
        <f>R124</f>
        <v>0</v>
      </c>
      <c r="S123" s="53"/>
      <c r="T123" s="120">
        <f>T124</f>
        <v>0</v>
      </c>
      <c r="AT123" s="17" t="s">
        <v>76</v>
      </c>
      <c r="AU123" s="17" t="s">
        <v>217</v>
      </c>
      <c r="BK123" s="121">
        <f>BK124</f>
        <v>0</v>
      </c>
    </row>
    <row r="124" spans="2:65" s="11" customFormat="1" ht="25.9" customHeight="1">
      <c r="B124" s="122"/>
      <c r="D124" s="123" t="s">
        <v>76</v>
      </c>
      <c r="E124" s="124" t="s">
        <v>425</v>
      </c>
      <c r="F124" s="124" t="s">
        <v>3051</v>
      </c>
      <c r="I124" s="125"/>
      <c r="J124" s="126">
        <f>BK124</f>
        <v>0</v>
      </c>
      <c r="L124" s="122"/>
      <c r="M124" s="127"/>
      <c r="P124" s="128">
        <f>P125+P128+P148+P209+P244+P260</f>
        <v>0</v>
      </c>
      <c r="R124" s="128">
        <f>R125+R128+R148+R209+R244+R260</f>
        <v>0</v>
      </c>
      <c r="T124" s="129">
        <f>T125+T128+T148+T209+T244+T260</f>
        <v>0</v>
      </c>
      <c r="AR124" s="123" t="s">
        <v>88</v>
      </c>
      <c r="AT124" s="130" t="s">
        <v>76</v>
      </c>
      <c r="AU124" s="130" t="s">
        <v>77</v>
      </c>
      <c r="AY124" s="123" t="s">
        <v>258</v>
      </c>
      <c r="BK124" s="131">
        <f>BK125+BK128+BK148+BK209+BK244+BK260</f>
        <v>0</v>
      </c>
    </row>
    <row r="125" spans="2:65" s="11" customFormat="1" ht="22.9" customHeight="1">
      <c r="B125" s="122"/>
      <c r="D125" s="123" t="s">
        <v>76</v>
      </c>
      <c r="E125" s="132" t="s">
        <v>3052</v>
      </c>
      <c r="F125" s="132" t="s">
        <v>3053</v>
      </c>
      <c r="I125" s="125"/>
      <c r="J125" s="133">
        <f>BK125</f>
        <v>0</v>
      </c>
      <c r="L125" s="122"/>
      <c r="M125" s="127"/>
      <c r="P125" s="128">
        <f>SUM(P126:P127)</f>
        <v>0</v>
      </c>
      <c r="R125" s="128">
        <f>SUM(R126:R127)</f>
        <v>0</v>
      </c>
      <c r="T125" s="129">
        <f>SUM(T126:T127)</f>
        <v>0</v>
      </c>
      <c r="AR125" s="123" t="s">
        <v>88</v>
      </c>
      <c r="AT125" s="130" t="s">
        <v>76</v>
      </c>
      <c r="AU125" s="130" t="s">
        <v>8</v>
      </c>
      <c r="AY125" s="123" t="s">
        <v>258</v>
      </c>
      <c r="BK125" s="131">
        <f>SUM(BK126:BK127)</f>
        <v>0</v>
      </c>
    </row>
    <row r="126" spans="2:65" s="1" customFormat="1" ht="16.5" customHeight="1">
      <c r="B126" s="134"/>
      <c r="C126" s="135" t="s">
        <v>8</v>
      </c>
      <c r="D126" s="135" t="s">
        <v>260</v>
      </c>
      <c r="E126" s="136" t="s">
        <v>3054</v>
      </c>
      <c r="F126" s="137" t="s">
        <v>3055</v>
      </c>
      <c r="G126" s="138" t="s">
        <v>3056</v>
      </c>
      <c r="H126" s="139">
        <v>2</v>
      </c>
      <c r="I126" s="140"/>
      <c r="J126" s="141">
        <f>ROUND(I126*H126,0)</f>
        <v>0</v>
      </c>
      <c r="K126" s="137" t="s">
        <v>1</v>
      </c>
      <c r="L126" s="32"/>
      <c r="M126" s="142" t="s">
        <v>1</v>
      </c>
      <c r="N126" s="143" t="s">
        <v>42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91</v>
      </c>
      <c r="AT126" s="146" t="s">
        <v>260</v>
      </c>
      <c r="AU126" s="146" t="s">
        <v>85</v>
      </c>
      <c r="AY126" s="17" t="s">
        <v>258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7" t="s">
        <v>8</v>
      </c>
      <c r="BK126" s="147">
        <f>ROUND(I126*H126,0)</f>
        <v>0</v>
      </c>
      <c r="BL126" s="17" t="s">
        <v>91</v>
      </c>
      <c r="BM126" s="146" t="s">
        <v>85</v>
      </c>
    </row>
    <row r="127" spans="2:65" s="1" customFormat="1" ht="16.5" customHeight="1">
      <c r="B127" s="134"/>
      <c r="C127" s="135" t="s">
        <v>85</v>
      </c>
      <c r="D127" s="135" t="s">
        <v>260</v>
      </c>
      <c r="E127" s="136" t="s">
        <v>3057</v>
      </c>
      <c r="F127" s="137" t="s">
        <v>3058</v>
      </c>
      <c r="G127" s="138" t="s">
        <v>3056</v>
      </c>
      <c r="H127" s="139">
        <v>2</v>
      </c>
      <c r="I127" s="140"/>
      <c r="J127" s="141">
        <f>ROUND(I127*H127,0)</f>
        <v>0</v>
      </c>
      <c r="K127" s="137" t="s">
        <v>1</v>
      </c>
      <c r="L127" s="32"/>
      <c r="M127" s="142" t="s">
        <v>1</v>
      </c>
      <c r="N127" s="143" t="s">
        <v>42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91</v>
      </c>
      <c r="AT127" s="146" t="s">
        <v>260</v>
      </c>
      <c r="AU127" s="146" t="s">
        <v>85</v>
      </c>
      <c r="AY127" s="17" t="s">
        <v>258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7" t="s">
        <v>8</v>
      </c>
      <c r="BK127" s="147">
        <f>ROUND(I127*H127,0)</f>
        <v>0</v>
      </c>
      <c r="BL127" s="17" t="s">
        <v>91</v>
      </c>
      <c r="BM127" s="146" t="s">
        <v>91</v>
      </c>
    </row>
    <row r="128" spans="2:65" s="11" customFormat="1" ht="22.9" customHeight="1">
      <c r="B128" s="122"/>
      <c r="D128" s="123" t="s">
        <v>76</v>
      </c>
      <c r="E128" s="132" t="s">
        <v>3059</v>
      </c>
      <c r="F128" s="132" t="s">
        <v>3053</v>
      </c>
      <c r="I128" s="125"/>
      <c r="J128" s="133">
        <f>BK128</f>
        <v>0</v>
      </c>
      <c r="L128" s="122"/>
      <c r="M128" s="127"/>
      <c r="P128" s="128">
        <f>SUM(P129:P147)</f>
        <v>0</v>
      </c>
      <c r="R128" s="128">
        <f>SUM(R129:R147)</f>
        <v>0</v>
      </c>
      <c r="T128" s="129">
        <f>SUM(T129:T147)</f>
        <v>0</v>
      </c>
      <c r="AR128" s="123" t="s">
        <v>88</v>
      </c>
      <c r="AT128" s="130" t="s">
        <v>76</v>
      </c>
      <c r="AU128" s="130" t="s">
        <v>8</v>
      </c>
      <c r="AY128" s="123" t="s">
        <v>258</v>
      </c>
      <c r="BK128" s="131">
        <f>SUM(BK129:BK147)</f>
        <v>0</v>
      </c>
    </row>
    <row r="129" spans="2:65" s="1" customFormat="1" ht="24.2" customHeight="1">
      <c r="B129" s="134"/>
      <c r="C129" s="135" t="s">
        <v>88</v>
      </c>
      <c r="D129" s="135" t="s">
        <v>260</v>
      </c>
      <c r="E129" s="136" t="s">
        <v>3060</v>
      </c>
      <c r="F129" s="137" t="s">
        <v>3061</v>
      </c>
      <c r="G129" s="138" t="s">
        <v>3062</v>
      </c>
      <c r="H129" s="139">
        <v>0.09</v>
      </c>
      <c r="I129" s="140"/>
      <c r="J129" s="141">
        <f t="shared" ref="J129:J147" si="0">ROUND(I129*H129,0)</f>
        <v>0</v>
      </c>
      <c r="K129" s="137" t="s">
        <v>1</v>
      </c>
      <c r="L129" s="32"/>
      <c r="M129" s="142" t="s">
        <v>1</v>
      </c>
      <c r="N129" s="143" t="s">
        <v>42</v>
      </c>
      <c r="P129" s="144">
        <f t="shared" ref="P129:P147" si="1">O129*H129</f>
        <v>0</v>
      </c>
      <c r="Q129" s="144">
        <v>0</v>
      </c>
      <c r="R129" s="144">
        <f t="shared" ref="R129:R147" si="2">Q129*H129</f>
        <v>0</v>
      </c>
      <c r="S129" s="144">
        <v>0</v>
      </c>
      <c r="T129" s="145">
        <f t="shared" ref="T129:T147" si="3">S129*H129</f>
        <v>0</v>
      </c>
      <c r="AR129" s="146" t="s">
        <v>91</v>
      </c>
      <c r="AT129" s="146" t="s">
        <v>260</v>
      </c>
      <c r="AU129" s="146" t="s">
        <v>85</v>
      </c>
      <c r="AY129" s="17" t="s">
        <v>258</v>
      </c>
      <c r="BE129" s="147">
        <f t="shared" ref="BE129:BE147" si="4">IF(N129="základní",J129,0)</f>
        <v>0</v>
      </c>
      <c r="BF129" s="147">
        <f t="shared" ref="BF129:BF147" si="5">IF(N129="snížená",J129,0)</f>
        <v>0</v>
      </c>
      <c r="BG129" s="147">
        <f t="shared" ref="BG129:BG147" si="6">IF(N129="zákl. přenesená",J129,0)</f>
        <v>0</v>
      </c>
      <c r="BH129" s="147">
        <f t="shared" ref="BH129:BH147" si="7">IF(N129="sníž. přenesená",J129,0)</f>
        <v>0</v>
      </c>
      <c r="BI129" s="147">
        <f t="shared" ref="BI129:BI147" si="8">IF(N129="nulová",J129,0)</f>
        <v>0</v>
      </c>
      <c r="BJ129" s="17" t="s">
        <v>8</v>
      </c>
      <c r="BK129" s="147">
        <f t="shared" ref="BK129:BK147" si="9">ROUND(I129*H129,0)</f>
        <v>0</v>
      </c>
      <c r="BL129" s="17" t="s">
        <v>91</v>
      </c>
      <c r="BM129" s="146" t="s">
        <v>97</v>
      </c>
    </row>
    <row r="130" spans="2:65" s="1" customFormat="1" ht="24.2" customHeight="1">
      <c r="B130" s="134"/>
      <c r="C130" s="135" t="s">
        <v>91</v>
      </c>
      <c r="D130" s="135" t="s">
        <v>260</v>
      </c>
      <c r="E130" s="136" t="s">
        <v>3063</v>
      </c>
      <c r="F130" s="137" t="s">
        <v>3064</v>
      </c>
      <c r="G130" s="138" t="s">
        <v>420</v>
      </c>
      <c r="H130" s="139">
        <v>60</v>
      </c>
      <c r="I130" s="140"/>
      <c r="J130" s="141">
        <f t="shared" si="0"/>
        <v>0</v>
      </c>
      <c r="K130" s="137" t="s">
        <v>1</v>
      </c>
      <c r="L130" s="32"/>
      <c r="M130" s="142" t="s">
        <v>1</v>
      </c>
      <c r="N130" s="143" t="s">
        <v>42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91</v>
      </c>
      <c r="AT130" s="146" t="s">
        <v>260</v>
      </c>
      <c r="AU130" s="146" t="s">
        <v>85</v>
      </c>
      <c r="AY130" s="17" t="s">
        <v>258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7" t="s">
        <v>8</v>
      </c>
      <c r="BK130" s="147">
        <f t="shared" si="9"/>
        <v>0</v>
      </c>
      <c r="BL130" s="17" t="s">
        <v>91</v>
      </c>
      <c r="BM130" s="146" t="s">
        <v>103</v>
      </c>
    </row>
    <row r="131" spans="2:65" s="1" customFormat="1" ht="24.2" customHeight="1">
      <c r="B131" s="134"/>
      <c r="C131" s="135" t="s">
        <v>94</v>
      </c>
      <c r="D131" s="135" t="s">
        <v>260</v>
      </c>
      <c r="E131" s="136" t="s">
        <v>3065</v>
      </c>
      <c r="F131" s="137" t="s">
        <v>3066</v>
      </c>
      <c r="G131" s="138" t="s">
        <v>420</v>
      </c>
      <c r="H131" s="139">
        <v>30</v>
      </c>
      <c r="I131" s="140"/>
      <c r="J131" s="141">
        <f t="shared" si="0"/>
        <v>0</v>
      </c>
      <c r="K131" s="137" t="s">
        <v>1</v>
      </c>
      <c r="L131" s="32"/>
      <c r="M131" s="142" t="s">
        <v>1</v>
      </c>
      <c r="N131" s="143" t="s">
        <v>42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91</v>
      </c>
      <c r="AT131" s="146" t="s">
        <v>260</v>
      </c>
      <c r="AU131" s="146" t="s">
        <v>85</v>
      </c>
      <c r="AY131" s="17" t="s">
        <v>258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7" t="s">
        <v>8</v>
      </c>
      <c r="BK131" s="147">
        <f t="shared" si="9"/>
        <v>0</v>
      </c>
      <c r="BL131" s="17" t="s">
        <v>91</v>
      </c>
      <c r="BM131" s="146" t="s">
        <v>305</v>
      </c>
    </row>
    <row r="132" spans="2:65" s="1" customFormat="1" ht="24.2" customHeight="1">
      <c r="B132" s="134"/>
      <c r="C132" s="135" t="s">
        <v>97</v>
      </c>
      <c r="D132" s="135" t="s">
        <v>260</v>
      </c>
      <c r="E132" s="136" t="s">
        <v>3067</v>
      </c>
      <c r="F132" s="137" t="s">
        <v>3068</v>
      </c>
      <c r="G132" s="138" t="s">
        <v>263</v>
      </c>
      <c r="H132" s="139">
        <v>1</v>
      </c>
      <c r="I132" s="140"/>
      <c r="J132" s="141">
        <f t="shared" si="0"/>
        <v>0</v>
      </c>
      <c r="K132" s="137" t="s">
        <v>1</v>
      </c>
      <c r="L132" s="32"/>
      <c r="M132" s="142" t="s">
        <v>1</v>
      </c>
      <c r="N132" s="143" t="s">
        <v>42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91</v>
      </c>
      <c r="AT132" s="146" t="s">
        <v>260</v>
      </c>
      <c r="AU132" s="146" t="s">
        <v>85</v>
      </c>
      <c r="AY132" s="17" t="s">
        <v>258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7" t="s">
        <v>8</v>
      </c>
      <c r="BK132" s="147">
        <f t="shared" si="9"/>
        <v>0</v>
      </c>
      <c r="BL132" s="17" t="s">
        <v>91</v>
      </c>
      <c r="BM132" s="146" t="s">
        <v>318</v>
      </c>
    </row>
    <row r="133" spans="2:65" s="1" customFormat="1" ht="21.75" customHeight="1">
      <c r="B133" s="134"/>
      <c r="C133" s="135" t="s">
        <v>100</v>
      </c>
      <c r="D133" s="135" t="s">
        <v>260</v>
      </c>
      <c r="E133" s="136" t="s">
        <v>3069</v>
      </c>
      <c r="F133" s="137" t="s">
        <v>3070</v>
      </c>
      <c r="G133" s="138" t="s">
        <v>3056</v>
      </c>
      <c r="H133" s="139">
        <v>5</v>
      </c>
      <c r="I133" s="140"/>
      <c r="J133" s="141">
        <f t="shared" si="0"/>
        <v>0</v>
      </c>
      <c r="K133" s="137" t="s">
        <v>1</v>
      </c>
      <c r="L133" s="32"/>
      <c r="M133" s="142" t="s">
        <v>1</v>
      </c>
      <c r="N133" s="143" t="s">
        <v>42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91</v>
      </c>
      <c r="AT133" s="146" t="s">
        <v>260</v>
      </c>
      <c r="AU133" s="146" t="s">
        <v>85</v>
      </c>
      <c r="AY133" s="17" t="s">
        <v>258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7" t="s">
        <v>8</v>
      </c>
      <c r="BK133" s="147">
        <f t="shared" si="9"/>
        <v>0</v>
      </c>
      <c r="BL133" s="17" t="s">
        <v>91</v>
      </c>
      <c r="BM133" s="146" t="s">
        <v>328</v>
      </c>
    </row>
    <row r="134" spans="2:65" s="1" customFormat="1" ht="24.2" customHeight="1">
      <c r="B134" s="134"/>
      <c r="C134" s="135" t="s">
        <v>103</v>
      </c>
      <c r="D134" s="135" t="s">
        <v>260</v>
      </c>
      <c r="E134" s="136" t="s">
        <v>3071</v>
      </c>
      <c r="F134" s="137" t="s">
        <v>3072</v>
      </c>
      <c r="G134" s="138" t="s">
        <v>420</v>
      </c>
      <c r="H134" s="139">
        <v>60</v>
      </c>
      <c r="I134" s="140"/>
      <c r="J134" s="141">
        <f t="shared" si="0"/>
        <v>0</v>
      </c>
      <c r="K134" s="137" t="s">
        <v>1</v>
      </c>
      <c r="L134" s="32"/>
      <c r="M134" s="142" t="s">
        <v>1</v>
      </c>
      <c r="N134" s="143" t="s">
        <v>42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91</v>
      </c>
      <c r="AT134" s="146" t="s">
        <v>260</v>
      </c>
      <c r="AU134" s="146" t="s">
        <v>85</v>
      </c>
      <c r="AY134" s="17" t="s">
        <v>258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7" t="s">
        <v>8</v>
      </c>
      <c r="BK134" s="147">
        <f t="shared" si="9"/>
        <v>0</v>
      </c>
      <c r="BL134" s="17" t="s">
        <v>91</v>
      </c>
      <c r="BM134" s="146" t="s">
        <v>340</v>
      </c>
    </row>
    <row r="135" spans="2:65" s="1" customFormat="1" ht="24.2" customHeight="1">
      <c r="B135" s="134"/>
      <c r="C135" s="135" t="s">
        <v>185</v>
      </c>
      <c r="D135" s="135" t="s">
        <v>260</v>
      </c>
      <c r="E135" s="136" t="s">
        <v>3073</v>
      </c>
      <c r="F135" s="137" t="s">
        <v>3074</v>
      </c>
      <c r="G135" s="138" t="s">
        <v>420</v>
      </c>
      <c r="H135" s="139">
        <v>30</v>
      </c>
      <c r="I135" s="140"/>
      <c r="J135" s="141">
        <f t="shared" si="0"/>
        <v>0</v>
      </c>
      <c r="K135" s="137" t="s">
        <v>1</v>
      </c>
      <c r="L135" s="32"/>
      <c r="M135" s="142" t="s">
        <v>1</v>
      </c>
      <c r="N135" s="143" t="s">
        <v>42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91</v>
      </c>
      <c r="AT135" s="146" t="s">
        <v>260</v>
      </c>
      <c r="AU135" s="146" t="s">
        <v>85</v>
      </c>
      <c r="AY135" s="17" t="s">
        <v>258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7" t="s">
        <v>8</v>
      </c>
      <c r="BK135" s="147">
        <f t="shared" si="9"/>
        <v>0</v>
      </c>
      <c r="BL135" s="17" t="s">
        <v>91</v>
      </c>
      <c r="BM135" s="146" t="s">
        <v>351</v>
      </c>
    </row>
    <row r="136" spans="2:65" s="1" customFormat="1" ht="24.2" customHeight="1">
      <c r="B136" s="134"/>
      <c r="C136" s="135" t="s">
        <v>305</v>
      </c>
      <c r="D136" s="135" t="s">
        <v>260</v>
      </c>
      <c r="E136" s="136" t="s">
        <v>3075</v>
      </c>
      <c r="F136" s="137" t="s">
        <v>3076</v>
      </c>
      <c r="G136" s="138" t="s">
        <v>3056</v>
      </c>
      <c r="H136" s="139">
        <v>2</v>
      </c>
      <c r="I136" s="140"/>
      <c r="J136" s="141">
        <f t="shared" si="0"/>
        <v>0</v>
      </c>
      <c r="K136" s="137" t="s">
        <v>1</v>
      </c>
      <c r="L136" s="32"/>
      <c r="M136" s="142" t="s">
        <v>1</v>
      </c>
      <c r="N136" s="143" t="s">
        <v>42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91</v>
      </c>
      <c r="AT136" s="146" t="s">
        <v>260</v>
      </c>
      <c r="AU136" s="146" t="s">
        <v>85</v>
      </c>
      <c r="AY136" s="17" t="s">
        <v>258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7" t="s">
        <v>8</v>
      </c>
      <c r="BK136" s="147">
        <f t="shared" si="9"/>
        <v>0</v>
      </c>
      <c r="BL136" s="17" t="s">
        <v>91</v>
      </c>
      <c r="BM136" s="146" t="s">
        <v>376</v>
      </c>
    </row>
    <row r="137" spans="2:65" s="1" customFormat="1" ht="24.2" customHeight="1">
      <c r="B137" s="134"/>
      <c r="C137" s="135" t="s">
        <v>312</v>
      </c>
      <c r="D137" s="135" t="s">
        <v>260</v>
      </c>
      <c r="E137" s="136" t="s">
        <v>3077</v>
      </c>
      <c r="F137" s="137" t="s">
        <v>3078</v>
      </c>
      <c r="G137" s="138" t="s">
        <v>263</v>
      </c>
      <c r="H137" s="139">
        <v>1</v>
      </c>
      <c r="I137" s="140"/>
      <c r="J137" s="141">
        <f t="shared" si="0"/>
        <v>0</v>
      </c>
      <c r="K137" s="137" t="s">
        <v>1</v>
      </c>
      <c r="L137" s="32"/>
      <c r="M137" s="142" t="s">
        <v>1</v>
      </c>
      <c r="N137" s="143" t="s">
        <v>42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91</v>
      </c>
      <c r="AT137" s="146" t="s">
        <v>260</v>
      </c>
      <c r="AU137" s="146" t="s">
        <v>85</v>
      </c>
      <c r="AY137" s="17" t="s">
        <v>258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7" t="s">
        <v>8</v>
      </c>
      <c r="BK137" s="147">
        <f t="shared" si="9"/>
        <v>0</v>
      </c>
      <c r="BL137" s="17" t="s">
        <v>91</v>
      </c>
      <c r="BM137" s="146" t="s">
        <v>387</v>
      </c>
    </row>
    <row r="138" spans="2:65" s="1" customFormat="1" ht="16.5" customHeight="1">
      <c r="B138" s="134"/>
      <c r="C138" s="135" t="s">
        <v>318</v>
      </c>
      <c r="D138" s="135" t="s">
        <v>260</v>
      </c>
      <c r="E138" s="136" t="s">
        <v>3079</v>
      </c>
      <c r="F138" s="137" t="s">
        <v>3080</v>
      </c>
      <c r="G138" s="138" t="s">
        <v>420</v>
      </c>
      <c r="H138" s="139">
        <v>60</v>
      </c>
      <c r="I138" s="140"/>
      <c r="J138" s="141">
        <f t="shared" si="0"/>
        <v>0</v>
      </c>
      <c r="K138" s="137" t="s">
        <v>1</v>
      </c>
      <c r="L138" s="32"/>
      <c r="M138" s="142" t="s">
        <v>1</v>
      </c>
      <c r="N138" s="143" t="s">
        <v>42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91</v>
      </c>
      <c r="AT138" s="146" t="s">
        <v>260</v>
      </c>
      <c r="AU138" s="146" t="s">
        <v>85</v>
      </c>
      <c r="AY138" s="17" t="s">
        <v>258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7" t="s">
        <v>8</v>
      </c>
      <c r="BK138" s="147">
        <f t="shared" si="9"/>
        <v>0</v>
      </c>
      <c r="BL138" s="17" t="s">
        <v>91</v>
      </c>
      <c r="BM138" s="146" t="s">
        <v>397</v>
      </c>
    </row>
    <row r="139" spans="2:65" s="1" customFormat="1" ht="24.2" customHeight="1">
      <c r="B139" s="134"/>
      <c r="C139" s="135" t="s">
        <v>323</v>
      </c>
      <c r="D139" s="135" t="s">
        <v>260</v>
      </c>
      <c r="E139" s="136" t="s">
        <v>3081</v>
      </c>
      <c r="F139" s="137" t="s">
        <v>3082</v>
      </c>
      <c r="G139" s="138" t="s">
        <v>420</v>
      </c>
      <c r="H139" s="139">
        <v>150</v>
      </c>
      <c r="I139" s="140"/>
      <c r="J139" s="141">
        <f t="shared" si="0"/>
        <v>0</v>
      </c>
      <c r="K139" s="137" t="s">
        <v>1</v>
      </c>
      <c r="L139" s="32"/>
      <c r="M139" s="142" t="s">
        <v>1</v>
      </c>
      <c r="N139" s="143" t="s">
        <v>42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91</v>
      </c>
      <c r="AT139" s="146" t="s">
        <v>260</v>
      </c>
      <c r="AU139" s="146" t="s">
        <v>85</v>
      </c>
      <c r="AY139" s="17" t="s">
        <v>258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7" t="s">
        <v>8</v>
      </c>
      <c r="BK139" s="147">
        <f t="shared" si="9"/>
        <v>0</v>
      </c>
      <c r="BL139" s="17" t="s">
        <v>91</v>
      </c>
      <c r="BM139" s="146" t="s">
        <v>412</v>
      </c>
    </row>
    <row r="140" spans="2:65" s="1" customFormat="1" ht="33" customHeight="1">
      <c r="B140" s="134"/>
      <c r="C140" s="135" t="s">
        <v>328</v>
      </c>
      <c r="D140" s="135" t="s">
        <v>260</v>
      </c>
      <c r="E140" s="136" t="s">
        <v>3083</v>
      </c>
      <c r="F140" s="137" t="s">
        <v>3084</v>
      </c>
      <c r="G140" s="138" t="s">
        <v>343</v>
      </c>
      <c r="H140" s="139">
        <v>3</v>
      </c>
      <c r="I140" s="140"/>
      <c r="J140" s="141">
        <f t="shared" si="0"/>
        <v>0</v>
      </c>
      <c r="K140" s="137" t="s">
        <v>1</v>
      </c>
      <c r="L140" s="32"/>
      <c r="M140" s="142" t="s">
        <v>1</v>
      </c>
      <c r="N140" s="143" t="s">
        <v>42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91</v>
      </c>
      <c r="AT140" s="146" t="s">
        <v>260</v>
      </c>
      <c r="AU140" s="146" t="s">
        <v>85</v>
      </c>
      <c r="AY140" s="17" t="s">
        <v>258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7" t="s">
        <v>8</v>
      </c>
      <c r="BK140" s="147">
        <f t="shared" si="9"/>
        <v>0</v>
      </c>
      <c r="BL140" s="17" t="s">
        <v>91</v>
      </c>
      <c r="BM140" s="146" t="s">
        <v>424</v>
      </c>
    </row>
    <row r="141" spans="2:65" s="1" customFormat="1" ht="24.2" customHeight="1">
      <c r="B141" s="134"/>
      <c r="C141" s="135" t="s">
        <v>9</v>
      </c>
      <c r="D141" s="135" t="s">
        <v>260</v>
      </c>
      <c r="E141" s="136" t="s">
        <v>3085</v>
      </c>
      <c r="F141" s="137" t="s">
        <v>3086</v>
      </c>
      <c r="G141" s="138" t="s">
        <v>343</v>
      </c>
      <c r="H141" s="139">
        <v>3</v>
      </c>
      <c r="I141" s="140"/>
      <c r="J141" s="141">
        <f t="shared" si="0"/>
        <v>0</v>
      </c>
      <c r="K141" s="137" t="s">
        <v>1</v>
      </c>
      <c r="L141" s="32"/>
      <c r="M141" s="142" t="s">
        <v>1</v>
      </c>
      <c r="N141" s="143" t="s">
        <v>42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91</v>
      </c>
      <c r="AT141" s="146" t="s">
        <v>260</v>
      </c>
      <c r="AU141" s="146" t="s">
        <v>85</v>
      </c>
      <c r="AY141" s="17" t="s">
        <v>258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7" t="s">
        <v>8</v>
      </c>
      <c r="BK141" s="147">
        <f t="shared" si="9"/>
        <v>0</v>
      </c>
      <c r="BL141" s="17" t="s">
        <v>91</v>
      </c>
      <c r="BM141" s="146" t="s">
        <v>440</v>
      </c>
    </row>
    <row r="142" spans="2:65" s="1" customFormat="1" ht="37.9" customHeight="1">
      <c r="B142" s="134"/>
      <c r="C142" s="135" t="s">
        <v>340</v>
      </c>
      <c r="D142" s="135" t="s">
        <v>260</v>
      </c>
      <c r="E142" s="136" t="s">
        <v>3087</v>
      </c>
      <c r="F142" s="137" t="s">
        <v>3088</v>
      </c>
      <c r="G142" s="138" t="s">
        <v>343</v>
      </c>
      <c r="H142" s="139">
        <v>3</v>
      </c>
      <c r="I142" s="140"/>
      <c r="J142" s="141">
        <f t="shared" si="0"/>
        <v>0</v>
      </c>
      <c r="K142" s="137" t="s">
        <v>1</v>
      </c>
      <c r="L142" s="32"/>
      <c r="M142" s="142" t="s">
        <v>1</v>
      </c>
      <c r="N142" s="143" t="s">
        <v>42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91</v>
      </c>
      <c r="AT142" s="146" t="s">
        <v>260</v>
      </c>
      <c r="AU142" s="146" t="s">
        <v>85</v>
      </c>
      <c r="AY142" s="17" t="s">
        <v>258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7" t="s">
        <v>8</v>
      </c>
      <c r="BK142" s="147">
        <f t="shared" si="9"/>
        <v>0</v>
      </c>
      <c r="BL142" s="17" t="s">
        <v>91</v>
      </c>
      <c r="BM142" s="146" t="s">
        <v>448</v>
      </c>
    </row>
    <row r="143" spans="2:65" s="1" customFormat="1" ht="37.9" customHeight="1">
      <c r="B143" s="134"/>
      <c r="C143" s="135" t="s">
        <v>346</v>
      </c>
      <c r="D143" s="135" t="s">
        <v>260</v>
      </c>
      <c r="E143" s="136" t="s">
        <v>3089</v>
      </c>
      <c r="F143" s="137" t="s">
        <v>3090</v>
      </c>
      <c r="G143" s="138" t="s">
        <v>343</v>
      </c>
      <c r="H143" s="139">
        <v>3</v>
      </c>
      <c r="I143" s="140"/>
      <c r="J143" s="141">
        <f t="shared" si="0"/>
        <v>0</v>
      </c>
      <c r="K143" s="137" t="s">
        <v>1</v>
      </c>
      <c r="L143" s="32"/>
      <c r="M143" s="142" t="s">
        <v>1</v>
      </c>
      <c r="N143" s="143" t="s">
        <v>42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91</v>
      </c>
      <c r="AT143" s="146" t="s">
        <v>260</v>
      </c>
      <c r="AU143" s="146" t="s">
        <v>85</v>
      </c>
      <c r="AY143" s="17" t="s">
        <v>258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7" t="s">
        <v>8</v>
      </c>
      <c r="BK143" s="147">
        <f t="shared" si="9"/>
        <v>0</v>
      </c>
      <c r="BL143" s="17" t="s">
        <v>91</v>
      </c>
      <c r="BM143" s="146" t="s">
        <v>456</v>
      </c>
    </row>
    <row r="144" spans="2:65" s="1" customFormat="1" ht="24.2" customHeight="1">
      <c r="B144" s="134"/>
      <c r="C144" s="135" t="s">
        <v>351</v>
      </c>
      <c r="D144" s="135" t="s">
        <v>260</v>
      </c>
      <c r="E144" s="136" t="s">
        <v>3091</v>
      </c>
      <c r="F144" s="137" t="s">
        <v>3092</v>
      </c>
      <c r="G144" s="138" t="s">
        <v>343</v>
      </c>
      <c r="H144" s="139">
        <v>3</v>
      </c>
      <c r="I144" s="140"/>
      <c r="J144" s="141">
        <f t="shared" si="0"/>
        <v>0</v>
      </c>
      <c r="K144" s="137" t="s">
        <v>1</v>
      </c>
      <c r="L144" s="32"/>
      <c r="M144" s="142" t="s">
        <v>1</v>
      </c>
      <c r="N144" s="143" t="s">
        <v>42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91</v>
      </c>
      <c r="AT144" s="146" t="s">
        <v>260</v>
      </c>
      <c r="AU144" s="146" t="s">
        <v>85</v>
      </c>
      <c r="AY144" s="17" t="s">
        <v>258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7" t="s">
        <v>8</v>
      </c>
      <c r="BK144" s="147">
        <f t="shared" si="9"/>
        <v>0</v>
      </c>
      <c r="BL144" s="17" t="s">
        <v>91</v>
      </c>
      <c r="BM144" s="146" t="s">
        <v>468</v>
      </c>
    </row>
    <row r="145" spans="2:65" s="1" customFormat="1" ht="33" customHeight="1">
      <c r="B145" s="134"/>
      <c r="C145" s="135" t="s">
        <v>365</v>
      </c>
      <c r="D145" s="135" t="s">
        <v>260</v>
      </c>
      <c r="E145" s="136" t="s">
        <v>3093</v>
      </c>
      <c r="F145" s="137" t="s">
        <v>3094</v>
      </c>
      <c r="G145" s="138" t="s">
        <v>263</v>
      </c>
      <c r="H145" s="139">
        <v>5</v>
      </c>
      <c r="I145" s="140"/>
      <c r="J145" s="141">
        <f t="shared" si="0"/>
        <v>0</v>
      </c>
      <c r="K145" s="137" t="s">
        <v>1</v>
      </c>
      <c r="L145" s="32"/>
      <c r="M145" s="142" t="s">
        <v>1</v>
      </c>
      <c r="N145" s="143" t="s">
        <v>42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91</v>
      </c>
      <c r="AT145" s="146" t="s">
        <v>260</v>
      </c>
      <c r="AU145" s="146" t="s">
        <v>85</v>
      </c>
      <c r="AY145" s="17" t="s">
        <v>258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7" t="s">
        <v>8</v>
      </c>
      <c r="BK145" s="147">
        <f t="shared" si="9"/>
        <v>0</v>
      </c>
      <c r="BL145" s="17" t="s">
        <v>91</v>
      </c>
      <c r="BM145" s="146" t="s">
        <v>476</v>
      </c>
    </row>
    <row r="146" spans="2:65" s="1" customFormat="1" ht="24.2" customHeight="1">
      <c r="B146" s="134"/>
      <c r="C146" s="135" t="s">
        <v>376</v>
      </c>
      <c r="D146" s="135" t="s">
        <v>260</v>
      </c>
      <c r="E146" s="136" t="s">
        <v>3095</v>
      </c>
      <c r="F146" s="137" t="s">
        <v>3096</v>
      </c>
      <c r="G146" s="138" t="s">
        <v>263</v>
      </c>
      <c r="H146" s="139">
        <v>5</v>
      </c>
      <c r="I146" s="140"/>
      <c r="J146" s="141">
        <f t="shared" si="0"/>
        <v>0</v>
      </c>
      <c r="K146" s="137" t="s">
        <v>1</v>
      </c>
      <c r="L146" s="32"/>
      <c r="M146" s="142" t="s">
        <v>1</v>
      </c>
      <c r="N146" s="143" t="s">
        <v>42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91</v>
      </c>
      <c r="AT146" s="146" t="s">
        <v>260</v>
      </c>
      <c r="AU146" s="146" t="s">
        <v>85</v>
      </c>
      <c r="AY146" s="17" t="s">
        <v>258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7" t="s">
        <v>8</v>
      </c>
      <c r="BK146" s="147">
        <f t="shared" si="9"/>
        <v>0</v>
      </c>
      <c r="BL146" s="17" t="s">
        <v>91</v>
      </c>
      <c r="BM146" s="146" t="s">
        <v>495</v>
      </c>
    </row>
    <row r="147" spans="2:65" s="1" customFormat="1" ht="24.2" customHeight="1">
      <c r="B147" s="134"/>
      <c r="C147" s="135" t="s">
        <v>7</v>
      </c>
      <c r="D147" s="135" t="s">
        <v>260</v>
      </c>
      <c r="E147" s="136" t="s">
        <v>3097</v>
      </c>
      <c r="F147" s="137" t="s">
        <v>3098</v>
      </c>
      <c r="G147" s="138" t="s">
        <v>263</v>
      </c>
      <c r="H147" s="139">
        <v>50</v>
      </c>
      <c r="I147" s="140"/>
      <c r="J147" s="141">
        <f t="shared" si="0"/>
        <v>0</v>
      </c>
      <c r="K147" s="137" t="s">
        <v>1</v>
      </c>
      <c r="L147" s="32"/>
      <c r="M147" s="142" t="s">
        <v>1</v>
      </c>
      <c r="N147" s="143" t="s">
        <v>42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91</v>
      </c>
      <c r="AT147" s="146" t="s">
        <v>260</v>
      </c>
      <c r="AU147" s="146" t="s">
        <v>85</v>
      </c>
      <c r="AY147" s="17" t="s">
        <v>258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7" t="s">
        <v>8</v>
      </c>
      <c r="BK147" s="147">
        <f t="shared" si="9"/>
        <v>0</v>
      </c>
      <c r="BL147" s="17" t="s">
        <v>91</v>
      </c>
      <c r="BM147" s="146" t="s">
        <v>503</v>
      </c>
    </row>
    <row r="148" spans="2:65" s="11" customFormat="1" ht="22.9" customHeight="1">
      <c r="B148" s="122"/>
      <c r="D148" s="123" t="s">
        <v>76</v>
      </c>
      <c r="E148" s="132" t="s">
        <v>3099</v>
      </c>
      <c r="F148" s="132" t="s">
        <v>3053</v>
      </c>
      <c r="I148" s="125"/>
      <c r="J148" s="133">
        <f>BK148</f>
        <v>0</v>
      </c>
      <c r="L148" s="122"/>
      <c r="M148" s="127"/>
      <c r="P148" s="128">
        <f>SUM(P149:P208)</f>
        <v>0</v>
      </c>
      <c r="R148" s="128">
        <f>SUM(R149:R208)</f>
        <v>0</v>
      </c>
      <c r="T148" s="129">
        <f>SUM(T149:T208)</f>
        <v>0</v>
      </c>
      <c r="AR148" s="123" t="s">
        <v>88</v>
      </c>
      <c r="AT148" s="130" t="s">
        <v>76</v>
      </c>
      <c r="AU148" s="130" t="s">
        <v>8</v>
      </c>
      <c r="AY148" s="123" t="s">
        <v>258</v>
      </c>
      <c r="BK148" s="131">
        <f>SUM(BK149:BK208)</f>
        <v>0</v>
      </c>
    </row>
    <row r="149" spans="2:65" s="1" customFormat="1" ht="16.5" customHeight="1">
      <c r="B149" s="134"/>
      <c r="C149" s="135" t="s">
        <v>387</v>
      </c>
      <c r="D149" s="135" t="s">
        <v>260</v>
      </c>
      <c r="E149" s="136" t="s">
        <v>3100</v>
      </c>
      <c r="F149" s="137" t="s">
        <v>3101</v>
      </c>
      <c r="G149" s="138" t="s">
        <v>3056</v>
      </c>
      <c r="H149" s="139">
        <v>100</v>
      </c>
      <c r="I149" s="140"/>
      <c r="J149" s="141">
        <f t="shared" ref="J149:J180" si="10">ROUND(I149*H149,0)</f>
        <v>0</v>
      </c>
      <c r="K149" s="137" t="s">
        <v>1</v>
      </c>
      <c r="L149" s="32"/>
      <c r="M149" s="142" t="s">
        <v>1</v>
      </c>
      <c r="N149" s="143" t="s">
        <v>42</v>
      </c>
      <c r="P149" s="144">
        <f t="shared" ref="P149:P180" si="11">O149*H149</f>
        <v>0</v>
      </c>
      <c r="Q149" s="144">
        <v>0</v>
      </c>
      <c r="R149" s="144">
        <f t="shared" ref="R149:R180" si="12">Q149*H149</f>
        <v>0</v>
      </c>
      <c r="S149" s="144">
        <v>0</v>
      </c>
      <c r="T149" s="145">
        <f t="shared" ref="T149:T180" si="13">S149*H149</f>
        <v>0</v>
      </c>
      <c r="AR149" s="146" t="s">
        <v>91</v>
      </c>
      <c r="AT149" s="146" t="s">
        <v>260</v>
      </c>
      <c r="AU149" s="146" t="s">
        <v>85</v>
      </c>
      <c r="AY149" s="17" t="s">
        <v>258</v>
      </c>
      <c r="BE149" s="147">
        <f t="shared" ref="BE149:BE180" si="14">IF(N149="základní",J149,0)</f>
        <v>0</v>
      </c>
      <c r="BF149" s="147">
        <f t="shared" ref="BF149:BF180" si="15">IF(N149="snížená",J149,0)</f>
        <v>0</v>
      </c>
      <c r="BG149" s="147">
        <f t="shared" ref="BG149:BG180" si="16">IF(N149="zákl. přenesená",J149,0)</f>
        <v>0</v>
      </c>
      <c r="BH149" s="147">
        <f t="shared" ref="BH149:BH180" si="17">IF(N149="sníž. přenesená",J149,0)</f>
        <v>0</v>
      </c>
      <c r="BI149" s="147">
        <f t="shared" ref="BI149:BI180" si="18">IF(N149="nulová",J149,0)</f>
        <v>0</v>
      </c>
      <c r="BJ149" s="17" t="s">
        <v>8</v>
      </c>
      <c r="BK149" s="147">
        <f t="shared" ref="BK149:BK180" si="19">ROUND(I149*H149,0)</f>
        <v>0</v>
      </c>
      <c r="BL149" s="17" t="s">
        <v>91</v>
      </c>
      <c r="BM149" s="146" t="s">
        <v>516</v>
      </c>
    </row>
    <row r="150" spans="2:65" s="1" customFormat="1" ht="24.2" customHeight="1">
      <c r="B150" s="134"/>
      <c r="C150" s="135" t="s">
        <v>392</v>
      </c>
      <c r="D150" s="135" t="s">
        <v>260</v>
      </c>
      <c r="E150" s="136" t="s">
        <v>3102</v>
      </c>
      <c r="F150" s="137" t="s">
        <v>3103</v>
      </c>
      <c r="G150" s="138" t="s">
        <v>3056</v>
      </c>
      <c r="H150" s="139">
        <v>10</v>
      </c>
      <c r="I150" s="140"/>
      <c r="J150" s="141">
        <f t="shared" si="10"/>
        <v>0</v>
      </c>
      <c r="K150" s="137" t="s">
        <v>1</v>
      </c>
      <c r="L150" s="32"/>
      <c r="M150" s="142" t="s">
        <v>1</v>
      </c>
      <c r="N150" s="143" t="s">
        <v>42</v>
      </c>
      <c r="P150" s="144">
        <f t="shared" si="11"/>
        <v>0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AR150" s="146" t="s">
        <v>91</v>
      </c>
      <c r="AT150" s="146" t="s">
        <v>260</v>
      </c>
      <c r="AU150" s="146" t="s">
        <v>85</v>
      </c>
      <c r="AY150" s="17" t="s">
        <v>258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7" t="s">
        <v>8</v>
      </c>
      <c r="BK150" s="147">
        <f t="shared" si="19"/>
        <v>0</v>
      </c>
      <c r="BL150" s="17" t="s">
        <v>91</v>
      </c>
      <c r="BM150" s="146" t="s">
        <v>524</v>
      </c>
    </row>
    <row r="151" spans="2:65" s="1" customFormat="1" ht="24.2" customHeight="1">
      <c r="B151" s="134"/>
      <c r="C151" s="135" t="s">
        <v>397</v>
      </c>
      <c r="D151" s="135" t="s">
        <v>260</v>
      </c>
      <c r="E151" s="136" t="s">
        <v>3104</v>
      </c>
      <c r="F151" s="137" t="s">
        <v>3105</v>
      </c>
      <c r="G151" s="138" t="s">
        <v>420</v>
      </c>
      <c r="H151" s="139">
        <v>30</v>
      </c>
      <c r="I151" s="140"/>
      <c r="J151" s="141">
        <f t="shared" si="10"/>
        <v>0</v>
      </c>
      <c r="K151" s="137" t="s">
        <v>1</v>
      </c>
      <c r="L151" s="32"/>
      <c r="M151" s="142" t="s">
        <v>1</v>
      </c>
      <c r="N151" s="143" t="s">
        <v>42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91</v>
      </c>
      <c r="AT151" s="146" t="s">
        <v>260</v>
      </c>
      <c r="AU151" s="146" t="s">
        <v>85</v>
      </c>
      <c r="AY151" s="17" t="s">
        <v>258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7" t="s">
        <v>8</v>
      </c>
      <c r="BK151" s="147">
        <f t="shared" si="19"/>
        <v>0</v>
      </c>
      <c r="BL151" s="17" t="s">
        <v>91</v>
      </c>
      <c r="BM151" s="146" t="s">
        <v>535</v>
      </c>
    </row>
    <row r="152" spans="2:65" s="1" customFormat="1" ht="16.5" customHeight="1">
      <c r="B152" s="134"/>
      <c r="C152" s="135" t="s">
        <v>405</v>
      </c>
      <c r="D152" s="135" t="s">
        <v>260</v>
      </c>
      <c r="E152" s="136" t="s">
        <v>3106</v>
      </c>
      <c r="F152" s="137" t="s">
        <v>3107</v>
      </c>
      <c r="G152" s="138" t="s">
        <v>3056</v>
      </c>
      <c r="H152" s="139">
        <v>1</v>
      </c>
      <c r="I152" s="140"/>
      <c r="J152" s="141">
        <f t="shared" si="10"/>
        <v>0</v>
      </c>
      <c r="K152" s="137" t="s">
        <v>1</v>
      </c>
      <c r="L152" s="32"/>
      <c r="M152" s="142" t="s">
        <v>1</v>
      </c>
      <c r="N152" s="143" t="s">
        <v>42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91</v>
      </c>
      <c r="AT152" s="146" t="s">
        <v>260</v>
      </c>
      <c r="AU152" s="146" t="s">
        <v>85</v>
      </c>
      <c r="AY152" s="17" t="s">
        <v>258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7" t="s">
        <v>8</v>
      </c>
      <c r="BK152" s="147">
        <f t="shared" si="19"/>
        <v>0</v>
      </c>
      <c r="BL152" s="17" t="s">
        <v>91</v>
      </c>
      <c r="BM152" s="146" t="s">
        <v>135</v>
      </c>
    </row>
    <row r="153" spans="2:65" s="1" customFormat="1" ht="16.5" customHeight="1">
      <c r="B153" s="134"/>
      <c r="C153" s="135" t="s">
        <v>412</v>
      </c>
      <c r="D153" s="135" t="s">
        <v>260</v>
      </c>
      <c r="E153" s="136" t="s">
        <v>3108</v>
      </c>
      <c r="F153" s="137" t="s">
        <v>3109</v>
      </c>
      <c r="G153" s="138" t="s">
        <v>3056</v>
      </c>
      <c r="H153" s="139">
        <v>1</v>
      </c>
      <c r="I153" s="140"/>
      <c r="J153" s="141">
        <f t="shared" si="10"/>
        <v>0</v>
      </c>
      <c r="K153" s="137" t="s">
        <v>1</v>
      </c>
      <c r="L153" s="32"/>
      <c r="M153" s="142" t="s">
        <v>1</v>
      </c>
      <c r="N153" s="143" t="s">
        <v>42</v>
      </c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5">
        <f t="shared" si="13"/>
        <v>0</v>
      </c>
      <c r="AR153" s="146" t="s">
        <v>91</v>
      </c>
      <c r="AT153" s="146" t="s">
        <v>260</v>
      </c>
      <c r="AU153" s="146" t="s">
        <v>85</v>
      </c>
      <c r="AY153" s="17" t="s">
        <v>258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7" t="s">
        <v>8</v>
      </c>
      <c r="BK153" s="147">
        <f t="shared" si="19"/>
        <v>0</v>
      </c>
      <c r="BL153" s="17" t="s">
        <v>91</v>
      </c>
      <c r="BM153" s="146" t="s">
        <v>555</v>
      </c>
    </row>
    <row r="154" spans="2:65" s="1" customFormat="1" ht="24.2" customHeight="1">
      <c r="B154" s="134"/>
      <c r="C154" s="135" t="s">
        <v>417</v>
      </c>
      <c r="D154" s="135" t="s">
        <v>260</v>
      </c>
      <c r="E154" s="136" t="s">
        <v>3110</v>
      </c>
      <c r="F154" s="137" t="s">
        <v>3111</v>
      </c>
      <c r="G154" s="138" t="s">
        <v>3056</v>
      </c>
      <c r="H154" s="139">
        <v>10</v>
      </c>
      <c r="I154" s="140"/>
      <c r="J154" s="141">
        <f t="shared" si="10"/>
        <v>0</v>
      </c>
      <c r="K154" s="137" t="s">
        <v>1</v>
      </c>
      <c r="L154" s="32"/>
      <c r="M154" s="142" t="s">
        <v>1</v>
      </c>
      <c r="N154" s="143" t="s">
        <v>42</v>
      </c>
      <c r="P154" s="144">
        <f t="shared" si="11"/>
        <v>0</v>
      </c>
      <c r="Q154" s="144">
        <v>0</v>
      </c>
      <c r="R154" s="144">
        <f t="shared" si="12"/>
        <v>0</v>
      </c>
      <c r="S154" s="144">
        <v>0</v>
      </c>
      <c r="T154" s="145">
        <f t="shared" si="13"/>
        <v>0</v>
      </c>
      <c r="AR154" s="146" t="s">
        <v>91</v>
      </c>
      <c r="AT154" s="146" t="s">
        <v>260</v>
      </c>
      <c r="AU154" s="146" t="s">
        <v>85</v>
      </c>
      <c r="AY154" s="17" t="s">
        <v>258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7" t="s">
        <v>8</v>
      </c>
      <c r="BK154" s="147">
        <f t="shared" si="19"/>
        <v>0</v>
      </c>
      <c r="BL154" s="17" t="s">
        <v>91</v>
      </c>
      <c r="BM154" s="146" t="s">
        <v>563</v>
      </c>
    </row>
    <row r="155" spans="2:65" s="1" customFormat="1" ht="21.75" customHeight="1">
      <c r="B155" s="134"/>
      <c r="C155" s="135" t="s">
        <v>424</v>
      </c>
      <c r="D155" s="135" t="s">
        <v>260</v>
      </c>
      <c r="E155" s="136" t="s">
        <v>3112</v>
      </c>
      <c r="F155" s="137" t="s">
        <v>3113</v>
      </c>
      <c r="G155" s="138" t="s">
        <v>3056</v>
      </c>
      <c r="H155" s="139">
        <v>84</v>
      </c>
      <c r="I155" s="140"/>
      <c r="J155" s="141">
        <f t="shared" si="10"/>
        <v>0</v>
      </c>
      <c r="K155" s="137" t="s">
        <v>1</v>
      </c>
      <c r="L155" s="32"/>
      <c r="M155" s="142" t="s">
        <v>1</v>
      </c>
      <c r="N155" s="143" t="s">
        <v>42</v>
      </c>
      <c r="P155" s="144">
        <f t="shared" si="11"/>
        <v>0</v>
      </c>
      <c r="Q155" s="144">
        <v>0</v>
      </c>
      <c r="R155" s="144">
        <f t="shared" si="12"/>
        <v>0</v>
      </c>
      <c r="S155" s="144">
        <v>0</v>
      </c>
      <c r="T155" s="145">
        <f t="shared" si="13"/>
        <v>0</v>
      </c>
      <c r="AR155" s="146" t="s">
        <v>91</v>
      </c>
      <c r="AT155" s="146" t="s">
        <v>260</v>
      </c>
      <c r="AU155" s="146" t="s">
        <v>85</v>
      </c>
      <c r="AY155" s="17" t="s">
        <v>258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7" t="s">
        <v>8</v>
      </c>
      <c r="BK155" s="147">
        <f t="shared" si="19"/>
        <v>0</v>
      </c>
      <c r="BL155" s="17" t="s">
        <v>91</v>
      </c>
      <c r="BM155" s="146" t="s">
        <v>571</v>
      </c>
    </row>
    <row r="156" spans="2:65" s="1" customFormat="1" ht="21.75" customHeight="1">
      <c r="B156" s="134"/>
      <c r="C156" s="135" t="s">
        <v>430</v>
      </c>
      <c r="D156" s="135" t="s">
        <v>260</v>
      </c>
      <c r="E156" s="136" t="s">
        <v>3114</v>
      </c>
      <c r="F156" s="137" t="s">
        <v>3115</v>
      </c>
      <c r="G156" s="138" t="s">
        <v>3056</v>
      </c>
      <c r="H156" s="139">
        <v>44</v>
      </c>
      <c r="I156" s="140"/>
      <c r="J156" s="141">
        <f t="shared" si="10"/>
        <v>0</v>
      </c>
      <c r="K156" s="137" t="s">
        <v>1</v>
      </c>
      <c r="L156" s="32"/>
      <c r="M156" s="142" t="s">
        <v>1</v>
      </c>
      <c r="N156" s="143" t="s">
        <v>42</v>
      </c>
      <c r="P156" s="144">
        <f t="shared" si="11"/>
        <v>0</v>
      </c>
      <c r="Q156" s="144">
        <v>0</v>
      </c>
      <c r="R156" s="144">
        <f t="shared" si="12"/>
        <v>0</v>
      </c>
      <c r="S156" s="144">
        <v>0</v>
      </c>
      <c r="T156" s="145">
        <f t="shared" si="13"/>
        <v>0</v>
      </c>
      <c r="AR156" s="146" t="s">
        <v>91</v>
      </c>
      <c r="AT156" s="146" t="s">
        <v>260</v>
      </c>
      <c r="AU156" s="146" t="s">
        <v>85</v>
      </c>
      <c r="AY156" s="17" t="s">
        <v>258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7" t="s">
        <v>8</v>
      </c>
      <c r="BK156" s="147">
        <f t="shared" si="19"/>
        <v>0</v>
      </c>
      <c r="BL156" s="17" t="s">
        <v>91</v>
      </c>
      <c r="BM156" s="146" t="s">
        <v>579</v>
      </c>
    </row>
    <row r="157" spans="2:65" s="1" customFormat="1" ht="24.2" customHeight="1">
      <c r="B157" s="134"/>
      <c r="C157" s="135" t="s">
        <v>440</v>
      </c>
      <c r="D157" s="135" t="s">
        <v>260</v>
      </c>
      <c r="E157" s="136" t="s">
        <v>3116</v>
      </c>
      <c r="F157" s="137" t="s">
        <v>3117</v>
      </c>
      <c r="G157" s="138" t="s">
        <v>3056</v>
      </c>
      <c r="H157" s="139">
        <v>4</v>
      </c>
      <c r="I157" s="140"/>
      <c r="J157" s="141">
        <f t="shared" si="10"/>
        <v>0</v>
      </c>
      <c r="K157" s="137" t="s">
        <v>1</v>
      </c>
      <c r="L157" s="32"/>
      <c r="M157" s="142" t="s">
        <v>1</v>
      </c>
      <c r="N157" s="143" t="s">
        <v>42</v>
      </c>
      <c r="P157" s="144">
        <f t="shared" si="11"/>
        <v>0</v>
      </c>
      <c r="Q157" s="144">
        <v>0</v>
      </c>
      <c r="R157" s="144">
        <f t="shared" si="12"/>
        <v>0</v>
      </c>
      <c r="S157" s="144">
        <v>0</v>
      </c>
      <c r="T157" s="145">
        <f t="shared" si="13"/>
        <v>0</v>
      </c>
      <c r="AR157" s="146" t="s">
        <v>91</v>
      </c>
      <c r="AT157" s="146" t="s">
        <v>260</v>
      </c>
      <c r="AU157" s="146" t="s">
        <v>85</v>
      </c>
      <c r="AY157" s="17" t="s">
        <v>258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7" t="s">
        <v>8</v>
      </c>
      <c r="BK157" s="147">
        <f t="shared" si="19"/>
        <v>0</v>
      </c>
      <c r="BL157" s="17" t="s">
        <v>91</v>
      </c>
      <c r="BM157" s="146" t="s">
        <v>590</v>
      </c>
    </row>
    <row r="158" spans="2:65" s="1" customFormat="1" ht="33" customHeight="1">
      <c r="B158" s="134"/>
      <c r="C158" s="135" t="s">
        <v>444</v>
      </c>
      <c r="D158" s="135" t="s">
        <v>260</v>
      </c>
      <c r="E158" s="136" t="s">
        <v>3118</v>
      </c>
      <c r="F158" s="137" t="s">
        <v>3119</v>
      </c>
      <c r="G158" s="138" t="s">
        <v>420</v>
      </c>
      <c r="H158" s="139">
        <v>40</v>
      </c>
      <c r="I158" s="140"/>
      <c r="J158" s="141">
        <f t="shared" si="10"/>
        <v>0</v>
      </c>
      <c r="K158" s="137" t="s">
        <v>1</v>
      </c>
      <c r="L158" s="32"/>
      <c r="M158" s="142" t="s">
        <v>1</v>
      </c>
      <c r="N158" s="143" t="s">
        <v>42</v>
      </c>
      <c r="P158" s="144">
        <f t="shared" si="11"/>
        <v>0</v>
      </c>
      <c r="Q158" s="144">
        <v>0</v>
      </c>
      <c r="R158" s="144">
        <f t="shared" si="12"/>
        <v>0</v>
      </c>
      <c r="S158" s="144">
        <v>0</v>
      </c>
      <c r="T158" s="145">
        <f t="shared" si="13"/>
        <v>0</v>
      </c>
      <c r="AR158" s="146" t="s">
        <v>91</v>
      </c>
      <c r="AT158" s="146" t="s">
        <v>260</v>
      </c>
      <c r="AU158" s="146" t="s">
        <v>85</v>
      </c>
      <c r="AY158" s="17" t="s">
        <v>258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7" t="s">
        <v>8</v>
      </c>
      <c r="BK158" s="147">
        <f t="shared" si="19"/>
        <v>0</v>
      </c>
      <c r="BL158" s="17" t="s">
        <v>91</v>
      </c>
      <c r="BM158" s="146" t="s">
        <v>598</v>
      </c>
    </row>
    <row r="159" spans="2:65" s="1" customFormat="1" ht="24.2" customHeight="1">
      <c r="B159" s="134"/>
      <c r="C159" s="135" t="s">
        <v>448</v>
      </c>
      <c r="D159" s="135" t="s">
        <v>260</v>
      </c>
      <c r="E159" s="136" t="s">
        <v>3120</v>
      </c>
      <c r="F159" s="137" t="s">
        <v>3121</v>
      </c>
      <c r="G159" s="138" t="s">
        <v>420</v>
      </c>
      <c r="H159" s="139">
        <v>1700</v>
      </c>
      <c r="I159" s="140"/>
      <c r="J159" s="141">
        <f t="shared" si="10"/>
        <v>0</v>
      </c>
      <c r="K159" s="137" t="s">
        <v>1</v>
      </c>
      <c r="L159" s="32"/>
      <c r="M159" s="142" t="s">
        <v>1</v>
      </c>
      <c r="N159" s="143" t="s">
        <v>42</v>
      </c>
      <c r="P159" s="144">
        <f t="shared" si="11"/>
        <v>0</v>
      </c>
      <c r="Q159" s="144">
        <v>0</v>
      </c>
      <c r="R159" s="144">
        <f t="shared" si="12"/>
        <v>0</v>
      </c>
      <c r="S159" s="144">
        <v>0</v>
      </c>
      <c r="T159" s="145">
        <f t="shared" si="13"/>
        <v>0</v>
      </c>
      <c r="AR159" s="146" t="s">
        <v>91</v>
      </c>
      <c r="AT159" s="146" t="s">
        <v>260</v>
      </c>
      <c r="AU159" s="146" t="s">
        <v>85</v>
      </c>
      <c r="AY159" s="17" t="s">
        <v>258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7" t="s">
        <v>8</v>
      </c>
      <c r="BK159" s="147">
        <f t="shared" si="19"/>
        <v>0</v>
      </c>
      <c r="BL159" s="17" t="s">
        <v>91</v>
      </c>
      <c r="BM159" s="146" t="s">
        <v>606</v>
      </c>
    </row>
    <row r="160" spans="2:65" s="1" customFormat="1" ht="24.2" customHeight="1">
      <c r="B160" s="134"/>
      <c r="C160" s="135" t="s">
        <v>452</v>
      </c>
      <c r="D160" s="135" t="s">
        <v>260</v>
      </c>
      <c r="E160" s="136" t="s">
        <v>3122</v>
      </c>
      <c r="F160" s="137" t="s">
        <v>3123</v>
      </c>
      <c r="G160" s="138" t="s">
        <v>420</v>
      </c>
      <c r="H160" s="139">
        <v>15</v>
      </c>
      <c r="I160" s="140"/>
      <c r="J160" s="141">
        <f t="shared" si="10"/>
        <v>0</v>
      </c>
      <c r="K160" s="137" t="s">
        <v>1</v>
      </c>
      <c r="L160" s="32"/>
      <c r="M160" s="142" t="s">
        <v>1</v>
      </c>
      <c r="N160" s="143" t="s">
        <v>42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91</v>
      </c>
      <c r="AT160" s="146" t="s">
        <v>260</v>
      </c>
      <c r="AU160" s="146" t="s">
        <v>85</v>
      </c>
      <c r="AY160" s="17" t="s">
        <v>258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7" t="s">
        <v>8</v>
      </c>
      <c r="BK160" s="147">
        <f t="shared" si="19"/>
        <v>0</v>
      </c>
      <c r="BL160" s="17" t="s">
        <v>91</v>
      </c>
      <c r="BM160" s="146" t="s">
        <v>615</v>
      </c>
    </row>
    <row r="161" spans="2:65" s="1" customFormat="1" ht="24.2" customHeight="1">
      <c r="B161" s="134"/>
      <c r="C161" s="135" t="s">
        <v>456</v>
      </c>
      <c r="D161" s="135" t="s">
        <v>260</v>
      </c>
      <c r="E161" s="136" t="s">
        <v>3124</v>
      </c>
      <c r="F161" s="137" t="s">
        <v>3125</v>
      </c>
      <c r="G161" s="138" t="s">
        <v>420</v>
      </c>
      <c r="H161" s="139">
        <v>160</v>
      </c>
      <c r="I161" s="140"/>
      <c r="J161" s="141">
        <f t="shared" si="10"/>
        <v>0</v>
      </c>
      <c r="K161" s="137" t="s">
        <v>1</v>
      </c>
      <c r="L161" s="32"/>
      <c r="M161" s="142" t="s">
        <v>1</v>
      </c>
      <c r="N161" s="143" t="s">
        <v>42</v>
      </c>
      <c r="P161" s="144">
        <f t="shared" si="11"/>
        <v>0</v>
      </c>
      <c r="Q161" s="144">
        <v>0</v>
      </c>
      <c r="R161" s="144">
        <f t="shared" si="12"/>
        <v>0</v>
      </c>
      <c r="S161" s="144">
        <v>0</v>
      </c>
      <c r="T161" s="145">
        <f t="shared" si="13"/>
        <v>0</v>
      </c>
      <c r="AR161" s="146" t="s">
        <v>91</v>
      </c>
      <c r="AT161" s="146" t="s">
        <v>260</v>
      </c>
      <c r="AU161" s="146" t="s">
        <v>85</v>
      </c>
      <c r="AY161" s="17" t="s">
        <v>258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7" t="s">
        <v>8</v>
      </c>
      <c r="BK161" s="147">
        <f t="shared" si="19"/>
        <v>0</v>
      </c>
      <c r="BL161" s="17" t="s">
        <v>91</v>
      </c>
      <c r="BM161" s="146" t="s">
        <v>623</v>
      </c>
    </row>
    <row r="162" spans="2:65" s="1" customFormat="1" ht="24.2" customHeight="1">
      <c r="B162" s="134"/>
      <c r="C162" s="135" t="s">
        <v>464</v>
      </c>
      <c r="D162" s="135" t="s">
        <v>260</v>
      </c>
      <c r="E162" s="136" t="s">
        <v>3126</v>
      </c>
      <c r="F162" s="137" t="s">
        <v>3127</v>
      </c>
      <c r="G162" s="138" t="s">
        <v>420</v>
      </c>
      <c r="H162" s="139">
        <v>80</v>
      </c>
      <c r="I162" s="140"/>
      <c r="J162" s="141">
        <f t="shared" si="10"/>
        <v>0</v>
      </c>
      <c r="K162" s="137" t="s">
        <v>1</v>
      </c>
      <c r="L162" s="32"/>
      <c r="M162" s="142" t="s">
        <v>1</v>
      </c>
      <c r="N162" s="143" t="s">
        <v>42</v>
      </c>
      <c r="P162" s="144">
        <f t="shared" si="11"/>
        <v>0</v>
      </c>
      <c r="Q162" s="144">
        <v>0</v>
      </c>
      <c r="R162" s="144">
        <f t="shared" si="12"/>
        <v>0</v>
      </c>
      <c r="S162" s="144">
        <v>0</v>
      </c>
      <c r="T162" s="145">
        <f t="shared" si="13"/>
        <v>0</v>
      </c>
      <c r="AR162" s="146" t="s">
        <v>91</v>
      </c>
      <c r="AT162" s="146" t="s">
        <v>260</v>
      </c>
      <c r="AU162" s="146" t="s">
        <v>85</v>
      </c>
      <c r="AY162" s="17" t="s">
        <v>258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7" t="s">
        <v>8</v>
      </c>
      <c r="BK162" s="147">
        <f t="shared" si="19"/>
        <v>0</v>
      </c>
      <c r="BL162" s="17" t="s">
        <v>91</v>
      </c>
      <c r="BM162" s="146" t="s">
        <v>633</v>
      </c>
    </row>
    <row r="163" spans="2:65" s="1" customFormat="1" ht="24.2" customHeight="1">
      <c r="B163" s="134"/>
      <c r="C163" s="135" t="s">
        <v>468</v>
      </c>
      <c r="D163" s="135" t="s">
        <v>260</v>
      </c>
      <c r="E163" s="136" t="s">
        <v>3128</v>
      </c>
      <c r="F163" s="137" t="s">
        <v>3129</v>
      </c>
      <c r="G163" s="138" t="s">
        <v>420</v>
      </c>
      <c r="H163" s="139">
        <v>40</v>
      </c>
      <c r="I163" s="140"/>
      <c r="J163" s="141">
        <f t="shared" si="10"/>
        <v>0</v>
      </c>
      <c r="K163" s="137" t="s">
        <v>1</v>
      </c>
      <c r="L163" s="32"/>
      <c r="M163" s="142" t="s">
        <v>1</v>
      </c>
      <c r="N163" s="143" t="s">
        <v>42</v>
      </c>
      <c r="P163" s="144">
        <f t="shared" si="11"/>
        <v>0</v>
      </c>
      <c r="Q163" s="144">
        <v>0</v>
      </c>
      <c r="R163" s="144">
        <f t="shared" si="12"/>
        <v>0</v>
      </c>
      <c r="S163" s="144">
        <v>0</v>
      </c>
      <c r="T163" s="145">
        <f t="shared" si="13"/>
        <v>0</v>
      </c>
      <c r="AR163" s="146" t="s">
        <v>91</v>
      </c>
      <c r="AT163" s="146" t="s">
        <v>260</v>
      </c>
      <c r="AU163" s="146" t="s">
        <v>85</v>
      </c>
      <c r="AY163" s="17" t="s">
        <v>258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7" t="s">
        <v>8</v>
      </c>
      <c r="BK163" s="147">
        <f t="shared" si="19"/>
        <v>0</v>
      </c>
      <c r="BL163" s="17" t="s">
        <v>91</v>
      </c>
      <c r="BM163" s="146" t="s">
        <v>641</v>
      </c>
    </row>
    <row r="164" spans="2:65" s="1" customFormat="1" ht="24.2" customHeight="1">
      <c r="B164" s="134"/>
      <c r="C164" s="135" t="s">
        <v>472</v>
      </c>
      <c r="D164" s="135" t="s">
        <v>260</v>
      </c>
      <c r="E164" s="136" t="s">
        <v>3130</v>
      </c>
      <c r="F164" s="137" t="s">
        <v>3131</v>
      </c>
      <c r="G164" s="138" t="s">
        <v>3056</v>
      </c>
      <c r="H164" s="139">
        <v>162</v>
      </c>
      <c r="I164" s="140"/>
      <c r="J164" s="141">
        <f t="shared" si="10"/>
        <v>0</v>
      </c>
      <c r="K164" s="137" t="s">
        <v>1</v>
      </c>
      <c r="L164" s="32"/>
      <c r="M164" s="142" t="s">
        <v>1</v>
      </c>
      <c r="N164" s="143" t="s">
        <v>42</v>
      </c>
      <c r="P164" s="144">
        <f t="shared" si="11"/>
        <v>0</v>
      </c>
      <c r="Q164" s="144">
        <v>0</v>
      </c>
      <c r="R164" s="144">
        <f t="shared" si="12"/>
        <v>0</v>
      </c>
      <c r="S164" s="144">
        <v>0</v>
      </c>
      <c r="T164" s="145">
        <f t="shared" si="13"/>
        <v>0</v>
      </c>
      <c r="AR164" s="146" t="s">
        <v>91</v>
      </c>
      <c r="AT164" s="146" t="s">
        <v>260</v>
      </c>
      <c r="AU164" s="146" t="s">
        <v>85</v>
      </c>
      <c r="AY164" s="17" t="s">
        <v>258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7" t="s">
        <v>8</v>
      </c>
      <c r="BK164" s="147">
        <f t="shared" si="19"/>
        <v>0</v>
      </c>
      <c r="BL164" s="17" t="s">
        <v>91</v>
      </c>
      <c r="BM164" s="146" t="s">
        <v>672</v>
      </c>
    </row>
    <row r="165" spans="2:65" s="1" customFormat="1" ht="24.2" customHeight="1">
      <c r="B165" s="134"/>
      <c r="C165" s="135" t="s">
        <v>476</v>
      </c>
      <c r="D165" s="135" t="s">
        <v>260</v>
      </c>
      <c r="E165" s="136" t="s">
        <v>3132</v>
      </c>
      <c r="F165" s="137" t="s">
        <v>3133</v>
      </c>
      <c r="G165" s="138" t="s">
        <v>3056</v>
      </c>
      <c r="H165" s="139">
        <v>20</v>
      </c>
      <c r="I165" s="140"/>
      <c r="J165" s="141">
        <f t="shared" si="10"/>
        <v>0</v>
      </c>
      <c r="K165" s="137" t="s">
        <v>1</v>
      </c>
      <c r="L165" s="32"/>
      <c r="M165" s="142" t="s">
        <v>1</v>
      </c>
      <c r="N165" s="143" t="s">
        <v>42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AR165" s="146" t="s">
        <v>91</v>
      </c>
      <c r="AT165" s="146" t="s">
        <v>260</v>
      </c>
      <c r="AU165" s="146" t="s">
        <v>85</v>
      </c>
      <c r="AY165" s="17" t="s">
        <v>258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7" t="s">
        <v>8</v>
      </c>
      <c r="BK165" s="147">
        <f t="shared" si="19"/>
        <v>0</v>
      </c>
      <c r="BL165" s="17" t="s">
        <v>91</v>
      </c>
      <c r="BM165" s="146" t="s">
        <v>708</v>
      </c>
    </row>
    <row r="166" spans="2:65" s="1" customFormat="1" ht="24.2" customHeight="1">
      <c r="B166" s="134"/>
      <c r="C166" s="135" t="s">
        <v>491</v>
      </c>
      <c r="D166" s="135" t="s">
        <v>260</v>
      </c>
      <c r="E166" s="136" t="s">
        <v>3134</v>
      </c>
      <c r="F166" s="137" t="s">
        <v>3135</v>
      </c>
      <c r="G166" s="138" t="s">
        <v>3056</v>
      </c>
      <c r="H166" s="139">
        <v>12</v>
      </c>
      <c r="I166" s="140"/>
      <c r="J166" s="141">
        <f t="shared" si="10"/>
        <v>0</v>
      </c>
      <c r="K166" s="137" t="s">
        <v>1</v>
      </c>
      <c r="L166" s="32"/>
      <c r="M166" s="142" t="s">
        <v>1</v>
      </c>
      <c r="N166" s="143" t="s">
        <v>42</v>
      </c>
      <c r="P166" s="144">
        <f t="shared" si="11"/>
        <v>0</v>
      </c>
      <c r="Q166" s="144">
        <v>0</v>
      </c>
      <c r="R166" s="144">
        <f t="shared" si="12"/>
        <v>0</v>
      </c>
      <c r="S166" s="144">
        <v>0</v>
      </c>
      <c r="T166" s="145">
        <f t="shared" si="13"/>
        <v>0</v>
      </c>
      <c r="AR166" s="146" t="s">
        <v>91</v>
      </c>
      <c r="AT166" s="146" t="s">
        <v>260</v>
      </c>
      <c r="AU166" s="146" t="s">
        <v>85</v>
      </c>
      <c r="AY166" s="17" t="s">
        <v>258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17" t="s">
        <v>8</v>
      </c>
      <c r="BK166" s="147">
        <f t="shared" si="19"/>
        <v>0</v>
      </c>
      <c r="BL166" s="17" t="s">
        <v>91</v>
      </c>
      <c r="BM166" s="146" t="s">
        <v>730</v>
      </c>
    </row>
    <row r="167" spans="2:65" s="1" customFormat="1" ht="24.2" customHeight="1">
      <c r="B167" s="134"/>
      <c r="C167" s="135" t="s">
        <v>495</v>
      </c>
      <c r="D167" s="135" t="s">
        <v>260</v>
      </c>
      <c r="E167" s="136" t="s">
        <v>3136</v>
      </c>
      <c r="F167" s="137" t="s">
        <v>3137</v>
      </c>
      <c r="G167" s="138" t="s">
        <v>3056</v>
      </c>
      <c r="H167" s="139">
        <v>2</v>
      </c>
      <c r="I167" s="140"/>
      <c r="J167" s="141">
        <f t="shared" si="10"/>
        <v>0</v>
      </c>
      <c r="K167" s="137" t="s">
        <v>1</v>
      </c>
      <c r="L167" s="32"/>
      <c r="M167" s="142" t="s">
        <v>1</v>
      </c>
      <c r="N167" s="143" t="s">
        <v>42</v>
      </c>
      <c r="P167" s="144">
        <f t="shared" si="11"/>
        <v>0</v>
      </c>
      <c r="Q167" s="144">
        <v>0</v>
      </c>
      <c r="R167" s="144">
        <f t="shared" si="12"/>
        <v>0</v>
      </c>
      <c r="S167" s="144">
        <v>0</v>
      </c>
      <c r="T167" s="145">
        <f t="shared" si="13"/>
        <v>0</v>
      </c>
      <c r="AR167" s="146" t="s">
        <v>91</v>
      </c>
      <c r="AT167" s="146" t="s">
        <v>260</v>
      </c>
      <c r="AU167" s="146" t="s">
        <v>85</v>
      </c>
      <c r="AY167" s="17" t="s">
        <v>258</v>
      </c>
      <c r="BE167" s="147">
        <f t="shared" si="14"/>
        <v>0</v>
      </c>
      <c r="BF167" s="147">
        <f t="shared" si="15"/>
        <v>0</v>
      </c>
      <c r="BG167" s="147">
        <f t="shared" si="16"/>
        <v>0</v>
      </c>
      <c r="BH167" s="147">
        <f t="shared" si="17"/>
        <v>0</v>
      </c>
      <c r="BI167" s="147">
        <f t="shared" si="18"/>
        <v>0</v>
      </c>
      <c r="BJ167" s="17" t="s">
        <v>8</v>
      </c>
      <c r="BK167" s="147">
        <f t="shared" si="19"/>
        <v>0</v>
      </c>
      <c r="BL167" s="17" t="s">
        <v>91</v>
      </c>
      <c r="BM167" s="146" t="s">
        <v>738</v>
      </c>
    </row>
    <row r="168" spans="2:65" s="1" customFormat="1" ht="24.2" customHeight="1">
      <c r="B168" s="134"/>
      <c r="C168" s="135" t="s">
        <v>499</v>
      </c>
      <c r="D168" s="135" t="s">
        <v>260</v>
      </c>
      <c r="E168" s="136" t="s">
        <v>3136</v>
      </c>
      <c r="F168" s="137" t="s">
        <v>3137</v>
      </c>
      <c r="G168" s="138" t="s">
        <v>3056</v>
      </c>
      <c r="H168" s="139">
        <v>12</v>
      </c>
      <c r="I168" s="140"/>
      <c r="J168" s="141">
        <f t="shared" si="10"/>
        <v>0</v>
      </c>
      <c r="K168" s="137" t="s">
        <v>1</v>
      </c>
      <c r="L168" s="32"/>
      <c r="M168" s="142" t="s">
        <v>1</v>
      </c>
      <c r="N168" s="143" t="s">
        <v>42</v>
      </c>
      <c r="P168" s="144">
        <f t="shared" si="11"/>
        <v>0</v>
      </c>
      <c r="Q168" s="144">
        <v>0</v>
      </c>
      <c r="R168" s="144">
        <f t="shared" si="12"/>
        <v>0</v>
      </c>
      <c r="S168" s="144">
        <v>0</v>
      </c>
      <c r="T168" s="145">
        <f t="shared" si="13"/>
        <v>0</v>
      </c>
      <c r="AR168" s="146" t="s">
        <v>91</v>
      </c>
      <c r="AT168" s="146" t="s">
        <v>260</v>
      </c>
      <c r="AU168" s="146" t="s">
        <v>85</v>
      </c>
      <c r="AY168" s="17" t="s">
        <v>258</v>
      </c>
      <c r="BE168" s="147">
        <f t="shared" si="14"/>
        <v>0</v>
      </c>
      <c r="BF168" s="147">
        <f t="shared" si="15"/>
        <v>0</v>
      </c>
      <c r="BG168" s="147">
        <f t="shared" si="16"/>
        <v>0</v>
      </c>
      <c r="BH168" s="147">
        <f t="shared" si="17"/>
        <v>0</v>
      </c>
      <c r="BI168" s="147">
        <f t="shared" si="18"/>
        <v>0</v>
      </c>
      <c r="BJ168" s="17" t="s">
        <v>8</v>
      </c>
      <c r="BK168" s="147">
        <f t="shared" si="19"/>
        <v>0</v>
      </c>
      <c r="BL168" s="17" t="s">
        <v>91</v>
      </c>
      <c r="BM168" s="146" t="s">
        <v>747</v>
      </c>
    </row>
    <row r="169" spans="2:65" s="1" customFormat="1" ht="24.2" customHeight="1">
      <c r="B169" s="134"/>
      <c r="C169" s="135" t="s">
        <v>503</v>
      </c>
      <c r="D169" s="135" t="s">
        <v>260</v>
      </c>
      <c r="E169" s="136" t="s">
        <v>3138</v>
      </c>
      <c r="F169" s="137" t="s">
        <v>3139</v>
      </c>
      <c r="G169" s="138" t="s">
        <v>3056</v>
      </c>
      <c r="H169" s="139">
        <v>8</v>
      </c>
      <c r="I169" s="140"/>
      <c r="J169" s="141">
        <f t="shared" si="10"/>
        <v>0</v>
      </c>
      <c r="K169" s="137" t="s">
        <v>1</v>
      </c>
      <c r="L169" s="32"/>
      <c r="M169" s="142" t="s">
        <v>1</v>
      </c>
      <c r="N169" s="143" t="s">
        <v>42</v>
      </c>
      <c r="P169" s="144">
        <f t="shared" si="11"/>
        <v>0</v>
      </c>
      <c r="Q169" s="144">
        <v>0</v>
      </c>
      <c r="R169" s="144">
        <f t="shared" si="12"/>
        <v>0</v>
      </c>
      <c r="S169" s="144">
        <v>0</v>
      </c>
      <c r="T169" s="145">
        <f t="shared" si="13"/>
        <v>0</v>
      </c>
      <c r="AR169" s="146" t="s">
        <v>91</v>
      </c>
      <c r="AT169" s="146" t="s">
        <v>260</v>
      </c>
      <c r="AU169" s="146" t="s">
        <v>85</v>
      </c>
      <c r="AY169" s="17" t="s">
        <v>258</v>
      </c>
      <c r="BE169" s="147">
        <f t="shared" si="14"/>
        <v>0</v>
      </c>
      <c r="BF169" s="147">
        <f t="shared" si="15"/>
        <v>0</v>
      </c>
      <c r="BG169" s="147">
        <f t="shared" si="16"/>
        <v>0</v>
      </c>
      <c r="BH169" s="147">
        <f t="shared" si="17"/>
        <v>0</v>
      </c>
      <c r="BI169" s="147">
        <f t="shared" si="18"/>
        <v>0</v>
      </c>
      <c r="BJ169" s="17" t="s">
        <v>8</v>
      </c>
      <c r="BK169" s="147">
        <f t="shared" si="19"/>
        <v>0</v>
      </c>
      <c r="BL169" s="17" t="s">
        <v>91</v>
      </c>
      <c r="BM169" s="146" t="s">
        <v>758</v>
      </c>
    </row>
    <row r="170" spans="2:65" s="1" customFormat="1" ht="24.2" customHeight="1">
      <c r="B170" s="134"/>
      <c r="C170" s="135" t="s">
        <v>512</v>
      </c>
      <c r="D170" s="135" t="s">
        <v>260</v>
      </c>
      <c r="E170" s="136" t="s">
        <v>3140</v>
      </c>
      <c r="F170" s="137" t="s">
        <v>3141</v>
      </c>
      <c r="G170" s="138" t="s">
        <v>3056</v>
      </c>
      <c r="H170" s="139">
        <v>3</v>
      </c>
      <c r="I170" s="140"/>
      <c r="J170" s="141">
        <f t="shared" si="10"/>
        <v>0</v>
      </c>
      <c r="K170" s="137" t="s">
        <v>1</v>
      </c>
      <c r="L170" s="32"/>
      <c r="M170" s="142" t="s">
        <v>1</v>
      </c>
      <c r="N170" s="143" t="s">
        <v>42</v>
      </c>
      <c r="P170" s="144">
        <f t="shared" si="11"/>
        <v>0</v>
      </c>
      <c r="Q170" s="144">
        <v>0</v>
      </c>
      <c r="R170" s="144">
        <f t="shared" si="12"/>
        <v>0</v>
      </c>
      <c r="S170" s="144">
        <v>0</v>
      </c>
      <c r="T170" s="145">
        <f t="shared" si="13"/>
        <v>0</v>
      </c>
      <c r="AR170" s="146" t="s">
        <v>91</v>
      </c>
      <c r="AT170" s="146" t="s">
        <v>260</v>
      </c>
      <c r="AU170" s="146" t="s">
        <v>85</v>
      </c>
      <c r="AY170" s="17" t="s">
        <v>258</v>
      </c>
      <c r="BE170" s="147">
        <f t="shared" si="14"/>
        <v>0</v>
      </c>
      <c r="BF170" s="147">
        <f t="shared" si="15"/>
        <v>0</v>
      </c>
      <c r="BG170" s="147">
        <f t="shared" si="16"/>
        <v>0</v>
      </c>
      <c r="BH170" s="147">
        <f t="shared" si="17"/>
        <v>0</v>
      </c>
      <c r="BI170" s="147">
        <f t="shared" si="18"/>
        <v>0</v>
      </c>
      <c r="BJ170" s="17" t="s">
        <v>8</v>
      </c>
      <c r="BK170" s="147">
        <f t="shared" si="19"/>
        <v>0</v>
      </c>
      <c r="BL170" s="17" t="s">
        <v>91</v>
      </c>
      <c r="BM170" s="146" t="s">
        <v>767</v>
      </c>
    </row>
    <row r="171" spans="2:65" s="1" customFormat="1" ht="24.2" customHeight="1">
      <c r="B171" s="134"/>
      <c r="C171" s="135" t="s">
        <v>516</v>
      </c>
      <c r="D171" s="135" t="s">
        <v>260</v>
      </c>
      <c r="E171" s="136" t="s">
        <v>3142</v>
      </c>
      <c r="F171" s="137" t="s">
        <v>3143</v>
      </c>
      <c r="G171" s="138" t="s">
        <v>3056</v>
      </c>
      <c r="H171" s="139">
        <v>1</v>
      </c>
      <c r="I171" s="140"/>
      <c r="J171" s="141">
        <f t="shared" si="10"/>
        <v>0</v>
      </c>
      <c r="K171" s="137" t="s">
        <v>1</v>
      </c>
      <c r="L171" s="32"/>
      <c r="M171" s="142" t="s">
        <v>1</v>
      </c>
      <c r="N171" s="143" t="s">
        <v>42</v>
      </c>
      <c r="P171" s="144">
        <f t="shared" si="11"/>
        <v>0</v>
      </c>
      <c r="Q171" s="144">
        <v>0</v>
      </c>
      <c r="R171" s="144">
        <f t="shared" si="12"/>
        <v>0</v>
      </c>
      <c r="S171" s="144">
        <v>0</v>
      </c>
      <c r="T171" s="145">
        <f t="shared" si="13"/>
        <v>0</v>
      </c>
      <c r="AR171" s="146" t="s">
        <v>91</v>
      </c>
      <c r="AT171" s="146" t="s">
        <v>260</v>
      </c>
      <c r="AU171" s="146" t="s">
        <v>85</v>
      </c>
      <c r="AY171" s="17" t="s">
        <v>258</v>
      </c>
      <c r="BE171" s="147">
        <f t="shared" si="14"/>
        <v>0</v>
      </c>
      <c r="BF171" s="147">
        <f t="shared" si="15"/>
        <v>0</v>
      </c>
      <c r="BG171" s="147">
        <f t="shared" si="16"/>
        <v>0</v>
      </c>
      <c r="BH171" s="147">
        <f t="shared" si="17"/>
        <v>0</v>
      </c>
      <c r="BI171" s="147">
        <f t="shared" si="18"/>
        <v>0</v>
      </c>
      <c r="BJ171" s="17" t="s">
        <v>8</v>
      </c>
      <c r="BK171" s="147">
        <f t="shared" si="19"/>
        <v>0</v>
      </c>
      <c r="BL171" s="17" t="s">
        <v>91</v>
      </c>
      <c r="BM171" s="146" t="s">
        <v>775</v>
      </c>
    </row>
    <row r="172" spans="2:65" s="1" customFormat="1" ht="24.2" customHeight="1">
      <c r="B172" s="134"/>
      <c r="C172" s="135" t="s">
        <v>520</v>
      </c>
      <c r="D172" s="135" t="s">
        <v>260</v>
      </c>
      <c r="E172" s="136" t="s">
        <v>3144</v>
      </c>
      <c r="F172" s="137" t="s">
        <v>3145</v>
      </c>
      <c r="G172" s="138" t="s">
        <v>3056</v>
      </c>
      <c r="H172" s="139">
        <v>7</v>
      </c>
      <c r="I172" s="140"/>
      <c r="J172" s="141">
        <f t="shared" si="10"/>
        <v>0</v>
      </c>
      <c r="K172" s="137" t="s">
        <v>1</v>
      </c>
      <c r="L172" s="32"/>
      <c r="M172" s="142" t="s">
        <v>1</v>
      </c>
      <c r="N172" s="143" t="s">
        <v>42</v>
      </c>
      <c r="P172" s="144">
        <f t="shared" si="11"/>
        <v>0</v>
      </c>
      <c r="Q172" s="144">
        <v>0</v>
      </c>
      <c r="R172" s="144">
        <f t="shared" si="12"/>
        <v>0</v>
      </c>
      <c r="S172" s="144">
        <v>0</v>
      </c>
      <c r="T172" s="145">
        <f t="shared" si="13"/>
        <v>0</v>
      </c>
      <c r="AR172" s="146" t="s">
        <v>91</v>
      </c>
      <c r="AT172" s="146" t="s">
        <v>260</v>
      </c>
      <c r="AU172" s="146" t="s">
        <v>85</v>
      </c>
      <c r="AY172" s="17" t="s">
        <v>258</v>
      </c>
      <c r="BE172" s="147">
        <f t="shared" si="14"/>
        <v>0</v>
      </c>
      <c r="BF172" s="147">
        <f t="shared" si="15"/>
        <v>0</v>
      </c>
      <c r="BG172" s="147">
        <f t="shared" si="16"/>
        <v>0</v>
      </c>
      <c r="BH172" s="147">
        <f t="shared" si="17"/>
        <v>0</v>
      </c>
      <c r="BI172" s="147">
        <f t="shared" si="18"/>
        <v>0</v>
      </c>
      <c r="BJ172" s="17" t="s">
        <v>8</v>
      </c>
      <c r="BK172" s="147">
        <f t="shared" si="19"/>
        <v>0</v>
      </c>
      <c r="BL172" s="17" t="s">
        <v>91</v>
      </c>
      <c r="BM172" s="146" t="s">
        <v>785</v>
      </c>
    </row>
    <row r="173" spans="2:65" s="1" customFormat="1" ht="24.2" customHeight="1">
      <c r="B173" s="134"/>
      <c r="C173" s="135" t="s">
        <v>524</v>
      </c>
      <c r="D173" s="135" t="s">
        <v>260</v>
      </c>
      <c r="E173" s="136" t="s">
        <v>3146</v>
      </c>
      <c r="F173" s="137" t="s">
        <v>3147</v>
      </c>
      <c r="G173" s="138" t="s">
        <v>3056</v>
      </c>
      <c r="H173" s="139">
        <v>11</v>
      </c>
      <c r="I173" s="140"/>
      <c r="J173" s="141">
        <f t="shared" si="10"/>
        <v>0</v>
      </c>
      <c r="K173" s="137" t="s">
        <v>1</v>
      </c>
      <c r="L173" s="32"/>
      <c r="M173" s="142" t="s">
        <v>1</v>
      </c>
      <c r="N173" s="143" t="s">
        <v>42</v>
      </c>
      <c r="P173" s="144">
        <f t="shared" si="11"/>
        <v>0</v>
      </c>
      <c r="Q173" s="144">
        <v>0</v>
      </c>
      <c r="R173" s="144">
        <f t="shared" si="12"/>
        <v>0</v>
      </c>
      <c r="S173" s="144">
        <v>0</v>
      </c>
      <c r="T173" s="145">
        <f t="shared" si="13"/>
        <v>0</v>
      </c>
      <c r="AR173" s="146" t="s">
        <v>91</v>
      </c>
      <c r="AT173" s="146" t="s">
        <v>260</v>
      </c>
      <c r="AU173" s="146" t="s">
        <v>85</v>
      </c>
      <c r="AY173" s="17" t="s">
        <v>258</v>
      </c>
      <c r="BE173" s="147">
        <f t="shared" si="14"/>
        <v>0</v>
      </c>
      <c r="BF173" s="147">
        <f t="shared" si="15"/>
        <v>0</v>
      </c>
      <c r="BG173" s="147">
        <f t="shared" si="16"/>
        <v>0</v>
      </c>
      <c r="BH173" s="147">
        <f t="shared" si="17"/>
        <v>0</v>
      </c>
      <c r="BI173" s="147">
        <f t="shared" si="18"/>
        <v>0</v>
      </c>
      <c r="BJ173" s="17" t="s">
        <v>8</v>
      </c>
      <c r="BK173" s="147">
        <f t="shared" si="19"/>
        <v>0</v>
      </c>
      <c r="BL173" s="17" t="s">
        <v>91</v>
      </c>
      <c r="BM173" s="146" t="s">
        <v>796</v>
      </c>
    </row>
    <row r="174" spans="2:65" s="1" customFormat="1" ht="24.2" customHeight="1">
      <c r="B174" s="134"/>
      <c r="C174" s="135" t="s">
        <v>528</v>
      </c>
      <c r="D174" s="135" t="s">
        <v>260</v>
      </c>
      <c r="E174" s="136" t="s">
        <v>3148</v>
      </c>
      <c r="F174" s="137" t="s">
        <v>3149</v>
      </c>
      <c r="G174" s="138" t="s">
        <v>3056</v>
      </c>
      <c r="H174" s="139">
        <v>2</v>
      </c>
      <c r="I174" s="140"/>
      <c r="J174" s="141">
        <f t="shared" si="10"/>
        <v>0</v>
      </c>
      <c r="K174" s="137" t="s">
        <v>1</v>
      </c>
      <c r="L174" s="32"/>
      <c r="M174" s="142" t="s">
        <v>1</v>
      </c>
      <c r="N174" s="143" t="s">
        <v>42</v>
      </c>
      <c r="P174" s="144">
        <f t="shared" si="11"/>
        <v>0</v>
      </c>
      <c r="Q174" s="144">
        <v>0</v>
      </c>
      <c r="R174" s="144">
        <f t="shared" si="12"/>
        <v>0</v>
      </c>
      <c r="S174" s="144">
        <v>0</v>
      </c>
      <c r="T174" s="145">
        <f t="shared" si="13"/>
        <v>0</v>
      </c>
      <c r="AR174" s="146" t="s">
        <v>91</v>
      </c>
      <c r="AT174" s="146" t="s">
        <v>260</v>
      </c>
      <c r="AU174" s="146" t="s">
        <v>85</v>
      </c>
      <c r="AY174" s="17" t="s">
        <v>258</v>
      </c>
      <c r="BE174" s="147">
        <f t="shared" si="14"/>
        <v>0</v>
      </c>
      <c r="BF174" s="147">
        <f t="shared" si="15"/>
        <v>0</v>
      </c>
      <c r="BG174" s="147">
        <f t="shared" si="16"/>
        <v>0</v>
      </c>
      <c r="BH174" s="147">
        <f t="shared" si="17"/>
        <v>0</v>
      </c>
      <c r="BI174" s="147">
        <f t="shared" si="18"/>
        <v>0</v>
      </c>
      <c r="BJ174" s="17" t="s">
        <v>8</v>
      </c>
      <c r="BK174" s="147">
        <f t="shared" si="19"/>
        <v>0</v>
      </c>
      <c r="BL174" s="17" t="s">
        <v>91</v>
      </c>
      <c r="BM174" s="146" t="s">
        <v>804</v>
      </c>
    </row>
    <row r="175" spans="2:65" s="1" customFormat="1" ht="24.2" customHeight="1">
      <c r="B175" s="134"/>
      <c r="C175" s="135" t="s">
        <v>535</v>
      </c>
      <c r="D175" s="135" t="s">
        <v>260</v>
      </c>
      <c r="E175" s="136" t="s">
        <v>3150</v>
      </c>
      <c r="F175" s="137" t="s">
        <v>3151</v>
      </c>
      <c r="G175" s="138" t="s">
        <v>3056</v>
      </c>
      <c r="H175" s="139">
        <v>11</v>
      </c>
      <c r="I175" s="140"/>
      <c r="J175" s="141">
        <f t="shared" si="10"/>
        <v>0</v>
      </c>
      <c r="K175" s="137" t="s">
        <v>1</v>
      </c>
      <c r="L175" s="32"/>
      <c r="M175" s="142" t="s">
        <v>1</v>
      </c>
      <c r="N175" s="143" t="s">
        <v>42</v>
      </c>
      <c r="P175" s="144">
        <f t="shared" si="11"/>
        <v>0</v>
      </c>
      <c r="Q175" s="144">
        <v>0</v>
      </c>
      <c r="R175" s="144">
        <f t="shared" si="12"/>
        <v>0</v>
      </c>
      <c r="S175" s="144">
        <v>0</v>
      </c>
      <c r="T175" s="145">
        <f t="shared" si="13"/>
        <v>0</v>
      </c>
      <c r="AR175" s="146" t="s">
        <v>91</v>
      </c>
      <c r="AT175" s="146" t="s">
        <v>260</v>
      </c>
      <c r="AU175" s="146" t="s">
        <v>85</v>
      </c>
      <c r="AY175" s="17" t="s">
        <v>258</v>
      </c>
      <c r="BE175" s="147">
        <f t="shared" si="14"/>
        <v>0</v>
      </c>
      <c r="BF175" s="147">
        <f t="shared" si="15"/>
        <v>0</v>
      </c>
      <c r="BG175" s="147">
        <f t="shared" si="16"/>
        <v>0</v>
      </c>
      <c r="BH175" s="147">
        <f t="shared" si="17"/>
        <v>0</v>
      </c>
      <c r="BI175" s="147">
        <f t="shared" si="18"/>
        <v>0</v>
      </c>
      <c r="BJ175" s="17" t="s">
        <v>8</v>
      </c>
      <c r="BK175" s="147">
        <f t="shared" si="19"/>
        <v>0</v>
      </c>
      <c r="BL175" s="17" t="s">
        <v>91</v>
      </c>
      <c r="BM175" s="146" t="s">
        <v>812</v>
      </c>
    </row>
    <row r="176" spans="2:65" s="1" customFormat="1" ht="33" customHeight="1">
      <c r="B176" s="134"/>
      <c r="C176" s="135" t="s">
        <v>539</v>
      </c>
      <c r="D176" s="135" t="s">
        <v>260</v>
      </c>
      <c r="E176" s="136" t="s">
        <v>3152</v>
      </c>
      <c r="F176" s="137" t="s">
        <v>3153</v>
      </c>
      <c r="G176" s="138" t="s">
        <v>3056</v>
      </c>
      <c r="H176" s="139">
        <v>2</v>
      </c>
      <c r="I176" s="140"/>
      <c r="J176" s="141">
        <f t="shared" si="10"/>
        <v>0</v>
      </c>
      <c r="K176" s="137" t="s">
        <v>1</v>
      </c>
      <c r="L176" s="32"/>
      <c r="M176" s="142" t="s">
        <v>1</v>
      </c>
      <c r="N176" s="143" t="s">
        <v>42</v>
      </c>
      <c r="P176" s="144">
        <f t="shared" si="11"/>
        <v>0</v>
      </c>
      <c r="Q176" s="144">
        <v>0</v>
      </c>
      <c r="R176" s="144">
        <f t="shared" si="12"/>
        <v>0</v>
      </c>
      <c r="S176" s="144">
        <v>0</v>
      </c>
      <c r="T176" s="145">
        <f t="shared" si="13"/>
        <v>0</v>
      </c>
      <c r="AR176" s="146" t="s">
        <v>91</v>
      </c>
      <c r="AT176" s="146" t="s">
        <v>260</v>
      </c>
      <c r="AU176" s="146" t="s">
        <v>85</v>
      </c>
      <c r="AY176" s="17" t="s">
        <v>258</v>
      </c>
      <c r="BE176" s="147">
        <f t="shared" si="14"/>
        <v>0</v>
      </c>
      <c r="BF176" s="147">
        <f t="shared" si="15"/>
        <v>0</v>
      </c>
      <c r="BG176" s="147">
        <f t="shared" si="16"/>
        <v>0</v>
      </c>
      <c r="BH176" s="147">
        <f t="shared" si="17"/>
        <v>0</v>
      </c>
      <c r="BI176" s="147">
        <f t="shared" si="18"/>
        <v>0</v>
      </c>
      <c r="BJ176" s="17" t="s">
        <v>8</v>
      </c>
      <c r="BK176" s="147">
        <f t="shared" si="19"/>
        <v>0</v>
      </c>
      <c r="BL176" s="17" t="s">
        <v>91</v>
      </c>
      <c r="BM176" s="146" t="s">
        <v>822</v>
      </c>
    </row>
    <row r="177" spans="2:65" s="1" customFormat="1" ht="24.2" customHeight="1">
      <c r="B177" s="134"/>
      <c r="C177" s="135" t="s">
        <v>135</v>
      </c>
      <c r="D177" s="135" t="s">
        <v>260</v>
      </c>
      <c r="E177" s="136" t="s">
        <v>3154</v>
      </c>
      <c r="F177" s="137" t="s">
        <v>3155</v>
      </c>
      <c r="G177" s="138" t="s">
        <v>3056</v>
      </c>
      <c r="H177" s="139">
        <v>2</v>
      </c>
      <c r="I177" s="140"/>
      <c r="J177" s="141">
        <f t="shared" si="10"/>
        <v>0</v>
      </c>
      <c r="K177" s="137" t="s">
        <v>1</v>
      </c>
      <c r="L177" s="32"/>
      <c r="M177" s="142" t="s">
        <v>1</v>
      </c>
      <c r="N177" s="143" t="s">
        <v>42</v>
      </c>
      <c r="P177" s="144">
        <f t="shared" si="11"/>
        <v>0</v>
      </c>
      <c r="Q177" s="144">
        <v>0</v>
      </c>
      <c r="R177" s="144">
        <f t="shared" si="12"/>
        <v>0</v>
      </c>
      <c r="S177" s="144">
        <v>0</v>
      </c>
      <c r="T177" s="145">
        <f t="shared" si="13"/>
        <v>0</v>
      </c>
      <c r="AR177" s="146" t="s">
        <v>91</v>
      </c>
      <c r="AT177" s="146" t="s">
        <v>260</v>
      </c>
      <c r="AU177" s="146" t="s">
        <v>85</v>
      </c>
      <c r="AY177" s="17" t="s">
        <v>258</v>
      </c>
      <c r="BE177" s="147">
        <f t="shared" si="14"/>
        <v>0</v>
      </c>
      <c r="BF177" s="147">
        <f t="shared" si="15"/>
        <v>0</v>
      </c>
      <c r="BG177" s="147">
        <f t="shared" si="16"/>
        <v>0</v>
      </c>
      <c r="BH177" s="147">
        <f t="shared" si="17"/>
        <v>0</v>
      </c>
      <c r="BI177" s="147">
        <f t="shared" si="18"/>
        <v>0</v>
      </c>
      <c r="BJ177" s="17" t="s">
        <v>8</v>
      </c>
      <c r="BK177" s="147">
        <f t="shared" si="19"/>
        <v>0</v>
      </c>
      <c r="BL177" s="17" t="s">
        <v>91</v>
      </c>
      <c r="BM177" s="146" t="s">
        <v>833</v>
      </c>
    </row>
    <row r="178" spans="2:65" s="1" customFormat="1" ht="24.2" customHeight="1">
      <c r="B178" s="134"/>
      <c r="C178" s="135" t="s">
        <v>546</v>
      </c>
      <c r="D178" s="135" t="s">
        <v>260</v>
      </c>
      <c r="E178" s="136" t="s">
        <v>3156</v>
      </c>
      <c r="F178" s="137" t="s">
        <v>3157</v>
      </c>
      <c r="G178" s="138" t="s">
        <v>3056</v>
      </c>
      <c r="H178" s="139">
        <v>19</v>
      </c>
      <c r="I178" s="140"/>
      <c r="J178" s="141">
        <f t="shared" si="10"/>
        <v>0</v>
      </c>
      <c r="K178" s="137" t="s">
        <v>1</v>
      </c>
      <c r="L178" s="32"/>
      <c r="M178" s="142" t="s">
        <v>1</v>
      </c>
      <c r="N178" s="143" t="s">
        <v>42</v>
      </c>
      <c r="P178" s="144">
        <f t="shared" si="11"/>
        <v>0</v>
      </c>
      <c r="Q178" s="144">
        <v>0</v>
      </c>
      <c r="R178" s="144">
        <f t="shared" si="12"/>
        <v>0</v>
      </c>
      <c r="S178" s="144">
        <v>0</v>
      </c>
      <c r="T178" s="145">
        <f t="shared" si="13"/>
        <v>0</v>
      </c>
      <c r="AR178" s="146" t="s">
        <v>91</v>
      </c>
      <c r="AT178" s="146" t="s">
        <v>260</v>
      </c>
      <c r="AU178" s="146" t="s">
        <v>85</v>
      </c>
      <c r="AY178" s="17" t="s">
        <v>258</v>
      </c>
      <c r="BE178" s="147">
        <f t="shared" si="14"/>
        <v>0</v>
      </c>
      <c r="BF178" s="147">
        <f t="shared" si="15"/>
        <v>0</v>
      </c>
      <c r="BG178" s="147">
        <f t="shared" si="16"/>
        <v>0</v>
      </c>
      <c r="BH178" s="147">
        <f t="shared" si="17"/>
        <v>0</v>
      </c>
      <c r="BI178" s="147">
        <f t="shared" si="18"/>
        <v>0</v>
      </c>
      <c r="BJ178" s="17" t="s">
        <v>8</v>
      </c>
      <c r="BK178" s="147">
        <f t="shared" si="19"/>
        <v>0</v>
      </c>
      <c r="BL178" s="17" t="s">
        <v>91</v>
      </c>
      <c r="BM178" s="146" t="s">
        <v>843</v>
      </c>
    </row>
    <row r="179" spans="2:65" s="1" customFormat="1" ht="24.2" customHeight="1">
      <c r="B179" s="134"/>
      <c r="C179" s="135" t="s">
        <v>555</v>
      </c>
      <c r="D179" s="135" t="s">
        <v>260</v>
      </c>
      <c r="E179" s="136" t="s">
        <v>3158</v>
      </c>
      <c r="F179" s="137" t="s">
        <v>3159</v>
      </c>
      <c r="G179" s="138" t="s">
        <v>3056</v>
      </c>
      <c r="H179" s="139">
        <v>2</v>
      </c>
      <c r="I179" s="140"/>
      <c r="J179" s="141">
        <f t="shared" si="10"/>
        <v>0</v>
      </c>
      <c r="K179" s="137" t="s">
        <v>1</v>
      </c>
      <c r="L179" s="32"/>
      <c r="M179" s="142" t="s">
        <v>1</v>
      </c>
      <c r="N179" s="143" t="s">
        <v>42</v>
      </c>
      <c r="P179" s="144">
        <f t="shared" si="11"/>
        <v>0</v>
      </c>
      <c r="Q179" s="144">
        <v>0</v>
      </c>
      <c r="R179" s="144">
        <f t="shared" si="12"/>
        <v>0</v>
      </c>
      <c r="S179" s="144">
        <v>0</v>
      </c>
      <c r="T179" s="145">
        <f t="shared" si="13"/>
        <v>0</v>
      </c>
      <c r="AR179" s="146" t="s">
        <v>91</v>
      </c>
      <c r="AT179" s="146" t="s">
        <v>260</v>
      </c>
      <c r="AU179" s="146" t="s">
        <v>85</v>
      </c>
      <c r="AY179" s="17" t="s">
        <v>258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7" t="s">
        <v>8</v>
      </c>
      <c r="BK179" s="147">
        <f t="shared" si="19"/>
        <v>0</v>
      </c>
      <c r="BL179" s="17" t="s">
        <v>91</v>
      </c>
      <c r="BM179" s="146" t="s">
        <v>852</v>
      </c>
    </row>
    <row r="180" spans="2:65" s="1" customFormat="1" ht="24.2" customHeight="1">
      <c r="B180" s="134"/>
      <c r="C180" s="135" t="s">
        <v>559</v>
      </c>
      <c r="D180" s="135" t="s">
        <v>260</v>
      </c>
      <c r="E180" s="136" t="s">
        <v>3160</v>
      </c>
      <c r="F180" s="137" t="s">
        <v>3161</v>
      </c>
      <c r="G180" s="138" t="s">
        <v>3056</v>
      </c>
      <c r="H180" s="139">
        <v>2</v>
      </c>
      <c r="I180" s="140"/>
      <c r="J180" s="141">
        <f t="shared" si="10"/>
        <v>0</v>
      </c>
      <c r="K180" s="137" t="s">
        <v>1</v>
      </c>
      <c r="L180" s="32"/>
      <c r="M180" s="142" t="s">
        <v>1</v>
      </c>
      <c r="N180" s="143" t="s">
        <v>42</v>
      </c>
      <c r="P180" s="144">
        <f t="shared" si="11"/>
        <v>0</v>
      </c>
      <c r="Q180" s="144">
        <v>0</v>
      </c>
      <c r="R180" s="144">
        <f t="shared" si="12"/>
        <v>0</v>
      </c>
      <c r="S180" s="144">
        <v>0</v>
      </c>
      <c r="T180" s="145">
        <f t="shared" si="13"/>
        <v>0</v>
      </c>
      <c r="AR180" s="146" t="s">
        <v>91</v>
      </c>
      <c r="AT180" s="146" t="s">
        <v>260</v>
      </c>
      <c r="AU180" s="146" t="s">
        <v>85</v>
      </c>
      <c r="AY180" s="17" t="s">
        <v>258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7" t="s">
        <v>8</v>
      </c>
      <c r="BK180" s="147">
        <f t="shared" si="19"/>
        <v>0</v>
      </c>
      <c r="BL180" s="17" t="s">
        <v>91</v>
      </c>
      <c r="BM180" s="146" t="s">
        <v>862</v>
      </c>
    </row>
    <row r="181" spans="2:65" s="1" customFormat="1" ht="24.2" customHeight="1">
      <c r="B181" s="134"/>
      <c r="C181" s="135" t="s">
        <v>563</v>
      </c>
      <c r="D181" s="135" t="s">
        <v>260</v>
      </c>
      <c r="E181" s="136" t="s">
        <v>3162</v>
      </c>
      <c r="F181" s="137" t="s">
        <v>3163</v>
      </c>
      <c r="G181" s="138" t="s">
        <v>3056</v>
      </c>
      <c r="H181" s="139">
        <v>68</v>
      </c>
      <c r="I181" s="140"/>
      <c r="J181" s="141">
        <f t="shared" ref="J181:J208" si="20">ROUND(I181*H181,0)</f>
        <v>0</v>
      </c>
      <c r="K181" s="137" t="s">
        <v>1</v>
      </c>
      <c r="L181" s="32"/>
      <c r="M181" s="142" t="s">
        <v>1</v>
      </c>
      <c r="N181" s="143" t="s">
        <v>42</v>
      </c>
      <c r="P181" s="144">
        <f t="shared" ref="P181:P208" si="21">O181*H181</f>
        <v>0</v>
      </c>
      <c r="Q181" s="144">
        <v>0</v>
      </c>
      <c r="R181" s="144">
        <f t="shared" ref="R181:R208" si="22">Q181*H181</f>
        <v>0</v>
      </c>
      <c r="S181" s="144">
        <v>0</v>
      </c>
      <c r="T181" s="145">
        <f t="shared" ref="T181:T208" si="23">S181*H181</f>
        <v>0</v>
      </c>
      <c r="AR181" s="146" t="s">
        <v>91</v>
      </c>
      <c r="AT181" s="146" t="s">
        <v>260</v>
      </c>
      <c r="AU181" s="146" t="s">
        <v>85</v>
      </c>
      <c r="AY181" s="17" t="s">
        <v>258</v>
      </c>
      <c r="BE181" s="147">
        <f t="shared" ref="BE181:BE208" si="24">IF(N181="základní",J181,0)</f>
        <v>0</v>
      </c>
      <c r="BF181" s="147">
        <f t="shared" ref="BF181:BF208" si="25">IF(N181="snížená",J181,0)</f>
        <v>0</v>
      </c>
      <c r="BG181" s="147">
        <f t="shared" ref="BG181:BG208" si="26">IF(N181="zákl. přenesená",J181,0)</f>
        <v>0</v>
      </c>
      <c r="BH181" s="147">
        <f t="shared" ref="BH181:BH208" si="27">IF(N181="sníž. přenesená",J181,0)</f>
        <v>0</v>
      </c>
      <c r="BI181" s="147">
        <f t="shared" ref="BI181:BI208" si="28">IF(N181="nulová",J181,0)</f>
        <v>0</v>
      </c>
      <c r="BJ181" s="17" t="s">
        <v>8</v>
      </c>
      <c r="BK181" s="147">
        <f t="shared" ref="BK181:BK208" si="29">ROUND(I181*H181,0)</f>
        <v>0</v>
      </c>
      <c r="BL181" s="17" t="s">
        <v>91</v>
      </c>
      <c r="BM181" s="146" t="s">
        <v>881</v>
      </c>
    </row>
    <row r="182" spans="2:65" s="1" customFormat="1" ht="24.2" customHeight="1">
      <c r="B182" s="134"/>
      <c r="C182" s="135" t="s">
        <v>565</v>
      </c>
      <c r="D182" s="135" t="s">
        <v>260</v>
      </c>
      <c r="E182" s="136" t="s">
        <v>3164</v>
      </c>
      <c r="F182" s="137" t="s">
        <v>3165</v>
      </c>
      <c r="G182" s="138" t="s">
        <v>3056</v>
      </c>
      <c r="H182" s="139">
        <v>1</v>
      </c>
      <c r="I182" s="140"/>
      <c r="J182" s="141">
        <f t="shared" si="20"/>
        <v>0</v>
      </c>
      <c r="K182" s="137" t="s">
        <v>1</v>
      </c>
      <c r="L182" s="32"/>
      <c r="M182" s="142" t="s">
        <v>1</v>
      </c>
      <c r="N182" s="143" t="s">
        <v>42</v>
      </c>
      <c r="P182" s="144">
        <f t="shared" si="21"/>
        <v>0</v>
      </c>
      <c r="Q182" s="144">
        <v>0</v>
      </c>
      <c r="R182" s="144">
        <f t="shared" si="22"/>
        <v>0</v>
      </c>
      <c r="S182" s="144">
        <v>0</v>
      </c>
      <c r="T182" s="145">
        <f t="shared" si="23"/>
        <v>0</v>
      </c>
      <c r="AR182" s="146" t="s">
        <v>91</v>
      </c>
      <c r="AT182" s="146" t="s">
        <v>260</v>
      </c>
      <c r="AU182" s="146" t="s">
        <v>85</v>
      </c>
      <c r="AY182" s="17" t="s">
        <v>258</v>
      </c>
      <c r="BE182" s="147">
        <f t="shared" si="24"/>
        <v>0</v>
      </c>
      <c r="BF182" s="147">
        <f t="shared" si="25"/>
        <v>0</v>
      </c>
      <c r="BG182" s="147">
        <f t="shared" si="26"/>
        <v>0</v>
      </c>
      <c r="BH182" s="147">
        <f t="shared" si="27"/>
        <v>0</v>
      </c>
      <c r="BI182" s="147">
        <f t="shared" si="28"/>
        <v>0</v>
      </c>
      <c r="BJ182" s="17" t="s">
        <v>8</v>
      </c>
      <c r="BK182" s="147">
        <f t="shared" si="29"/>
        <v>0</v>
      </c>
      <c r="BL182" s="17" t="s">
        <v>91</v>
      </c>
      <c r="BM182" s="146" t="s">
        <v>899</v>
      </c>
    </row>
    <row r="183" spans="2:65" s="1" customFormat="1" ht="21.75" customHeight="1">
      <c r="B183" s="134"/>
      <c r="C183" s="135" t="s">
        <v>571</v>
      </c>
      <c r="D183" s="135" t="s">
        <v>260</v>
      </c>
      <c r="E183" s="136" t="s">
        <v>3166</v>
      </c>
      <c r="F183" s="137" t="s">
        <v>3167</v>
      </c>
      <c r="G183" s="138" t="s">
        <v>3056</v>
      </c>
      <c r="H183" s="139">
        <v>2</v>
      </c>
      <c r="I183" s="140"/>
      <c r="J183" s="141">
        <f t="shared" si="20"/>
        <v>0</v>
      </c>
      <c r="K183" s="137" t="s">
        <v>1</v>
      </c>
      <c r="L183" s="32"/>
      <c r="M183" s="142" t="s">
        <v>1</v>
      </c>
      <c r="N183" s="143" t="s">
        <v>42</v>
      </c>
      <c r="P183" s="144">
        <f t="shared" si="21"/>
        <v>0</v>
      </c>
      <c r="Q183" s="144">
        <v>0</v>
      </c>
      <c r="R183" s="144">
        <f t="shared" si="22"/>
        <v>0</v>
      </c>
      <c r="S183" s="144">
        <v>0</v>
      </c>
      <c r="T183" s="145">
        <f t="shared" si="23"/>
        <v>0</v>
      </c>
      <c r="AR183" s="146" t="s">
        <v>91</v>
      </c>
      <c r="AT183" s="146" t="s">
        <v>260</v>
      </c>
      <c r="AU183" s="146" t="s">
        <v>85</v>
      </c>
      <c r="AY183" s="17" t="s">
        <v>258</v>
      </c>
      <c r="BE183" s="147">
        <f t="shared" si="24"/>
        <v>0</v>
      </c>
      <c r="BF183" s="147">
        <f t="shared" si="25"/>
        <v>0</v>
      </c>
      <c r="BG183" s="147">
        <f t="shared" si="26"/>
        <v>0</v>
      </c>
      <c r="BH183" s="147">
        <f t="shared" si="27"/>
        <v>0</v>
      </c>
      <c r="BI183" s="147">
        <f t="shared" si="28"/>
        <v>0</v>
      </c>
      <c r="BJ183" s="17" t="s">
        <v>8</v>
      </c>
      <c r="BK183" s="147">
        <f t="shared" si="29"/>
        <v>0</v>
      </c>
      <c r="BL183" s="17" t="s">
        <v>91</v>
      </c>
      <c r="BM183" s="146" t="s">
        <v>907</v>
      </c>
    </row>
    <row r="184" spans="2:65" s="1" customFormat="1" ht="24.2" customHeight="1">
      <c r="B184" s="134"/>
      <c r="C184" s="135" t="s">
        <v>575</v>
      </c>
      <c r="D184" s="135" t="s">
        <v>260</v>
      </c>
      <c r="E184" s="136" t="s">
        <v>3168</v>
      </c>
      <c r="F184" s="137" t="s">
        <v>3169</v>
      </c>
      <c r="G184" s="138" t="s">
        <v>3056</v>
      </c>
      <c r="H184" s="139">
        <v>2</v>
      </c>
      <c r="I184" s="140"/>
      <c r="J184" s="141">
        <f t="shared" si="20"/>
        <v>0</v>
      </c>
      <c r="K184" s="137" t="s">
        <v>1</v>
      </c>
      <c r="L184" s="32"/>
      <c r="M184" s="142" t="s">
        <v>1</v>
      </c>
      <c r="N184" s="143" t="s">
        <v>42</v>
      </c>
      <c r="P184" s="144">
        <f t="shared" si="21"/>
        <v>0</v>
      </c>
      <c r="Q184" s="144">
        <v>0</v>
      </c>
      <c r="R184" s="144">
        <f t="shared" si="22"/>
        <v>0</v>
      </c>
      <c r="S184" s="144">
        <v>0</v>
      </c>
      <c r="T184" s="145">
        <f t="shared" si="23"/>
        <v>0</v>
      </c>
      <c r="AR184" s="146" t="s">
        <v>91</v>
      </c>
      <c r="AT184" s="146" t="s">
        <v>260</v>
      </c>
      <c r="AU184" s="146" t="s">
        <v>85</v>
      </c>
      <c r="AY184" s="17" t="s">
        <v>258</v>
      </c>
      <c r="BE184" s="147">
        <f t="shared" si="24"/>
        <v>0</v>
      </c>
      <c r="BF184" s="147">
        <f t="shared" si="25"/>
        <v>0</v>
      </c>
      <c r="BG184" s="147">
        <f t="shared" si="26"/>
        <v>0</v>
      </c>
      <c r="BH184" s="147">
        <f t="shared" si="27"/>
        <v>0</v>
      </c>
      <c r="BI184" s="147">
        <f t="shared" si="28"/>
        <v>0</v>
      </c>
      <c r="BJ184" s="17" t="s">
        <v>8</v>
      </c>
      <c r="BK184" s="147">
        <f t="shared" si="29"/>
        <v>0</v>
      </c>
      <c r="BL184" s="17" t="s">
        <v>91</v>
      </c>
      <c r="BM184" s="146" t="s">
        <v>921</v>
      </c>
    </row>
    <row r="185" spans="2:65" s="1" customFormat="1" ht="24.2" customHeight="1">
      <c r="B185" s="134"/>
      <c r="C185" s="135" t="s">
        <v>579</v>
      </c>
      <c r="D185" s="135" t="s">
        <v>260</v>
      </c>
      <c r="E185" s="136" t="s">
        <v>3170</v>
      </c>
      <c r="F185" s="137" t="s">
        <v>3171</v>
      </c>
      <c r="G185" s="138" t="s">
        <v>3056</v>
      </c>
      <c r="H185" s="139">
        <v>18</v>
      </c>
      <c r="I185" s="140"/>
      <c r="J185" s="141">
        <f t="shared" si="20"/>
        <v>0</v>
      </c>
      <c r="K185" s="137" t="s">
        <v>1</v>
      </c>
      <c r="L185" s="32"/>
      <c r="M185" s="142" t="s">
        <v>1</v>
      </c>
      <c r="N185" s="143" t="s">
        <v>42</v>
      </c>
      <c r="P185" s="144">
        <f t="shared" si="21"/>
        <v>0</v>
      </c>
      <c r="Q185" s="144">
        <v>0</v>
      </c>
      <c r="R185" s="144">
        <f t="shared" si="22"/>
        <v>0</v>
      </c>
      <c r="S185" s="144">
        <v>0</v>
      </c>
      <c r="T185" s="145">
        <f t="shared" si="23"/>
        <v>0</v>
      </c>
      <c r="AR185" s="146" t="s">
        <v>91</v>
      </c>
      <c r="AT185" s="146" t="s">
        <v>260</v>
      </c>
      <c r="AU185" s="146" t="s">
        <v>85</v>
      </c>
      <c r="AY185" s="17" t="s">
        <v>258</v>
      </c>
      <c r="BE185" s="147">
        <f t="shared" si="24"/>
        <v>0</v>
      </c>
      <c r="BF185" s="147">
        <f t="shared" si="25"/>
        <v>0</v>
      </c>
      <c r="BG185" s="147">
        <f t="shared" si="26"/>
        <v>0</v>
      </c>
      <c r="BH185" s="147">
        <f t="shared" si="27"/>
        <v>0</v>
      </c>
      <c r="BI185" s="147">
        <f t="shared" si="28"/>
        <v>0</v>
      </c>
      <c r="BJ185" s="17" t="s">
        <v>8</v>
      </c>
      <c r="BK185" s="147">
        <f t="shared" si="29"/>
        <v>0</v>
      </c>
      <c r="BL185" s="17" t="s">
        <v>91</v>
      </c>
      <c r="BM185" s="146" t="s">
        <v>930</v>
      </c>
    </row>
    <row r="186" spans="2:65" s="1" customFormat="1" ht="21.75" customHeight="1">
      <c r="B186" s="134"/>
      <c r="C186" s="135" t="s">
        <v>581</v>
      </c>
      <c r="D186" s="135" t="s">
        <v>260</v>
      </c>
      <c r="E186" s="136" t="s">
        <v>3172</v>
      </c>
      <c r="F186" s="137" t="s">
        <v>3173</v>
      </c>
      <c r="G186" s="138" t="s">
        <v>3056</v>
      </c>
      <c r="H186" s="139">
        <v>10</v>
      </c>
      <c r="I186" s="140"/>
      <c r="J186" s="141">
        <f t="shared" si="20"/>
        <v>0</v>
      </c>
      <c r="K186" s="137" t="s">
        <v>1</v>
      </c>
      <c r="L186" s="32"/>
      <c r="M186" s="142" t="s">
        <v>1</v>
      </c>
      <c r="N186" s="143" t="s">
        <v>42</v>
      </c>
      <c r="P186" s="144">
        <f t="shared" si="21"/>
        <v>0</v>
      </c>
      <c r="Q186" s="144">
        <v>0</v>
      </c>
      <c r="R186" s="144">
        <f t="shared" si="22"/>
        <v>0</v>
      </c>
      <c r="S186" s="144">
        <v>0</v>
      </c>
      <c r="T186" s="145">
        <f t="shared" si="23"/>
        <v>0</v>
      </c>
      <c r="AR186" s="146" t="s">
        <v>91</v>
      </c>
      <c r="AT186" s="146" t="s">
        <v>260</v>
      </c>
      <c r="AU186" s="146" t="s">
        <v>85</v>
      </c>
      <c r="AY186" s="17" t="s">
        <v>258</v>
      </c>
      <c r="BE186" s="147">
        <f t="shared" si="24"/>
        <v>0</v>
      </c>
      <c r="BF186" s="147">
        <f t="shared" si="25"/>
        <v>0</v>
      </c>
      <c r="BG186" s="147">
        <f t="shared" si="26"/>
        <v>0</v>
      </c>
      <c r="BH186" s="147">
        <f t="shared" si="27"/>
        <v>0</v>
      </c>
      <c r="BI186" s="147">
        <f t="shared" si="28"/>
        <v>0</v>
      </c>
      <c r="BJ186" s="17" t="s">
        <v>8</v>
      </c>
      <c r="BK186" s="147">
        <f t="shared" si="29"/>
        <v>0</v>
      </c>
      <c r="BL186" s="17" t="s">
        <v>91</v>
      </c>
      <c r="BM186" s="146" t="s">
        <v>941</v>
      </c>
    </row>
    <row r="187" spans="2:65" s="1" customFormat="1" ht="24.2" customHeight="1">
      <c r="B187" s="134"/>
      <c r="C187" s="135" t="s">
        <v>590</v>
      </c>
      <c r="D187" s="135" t="s">
        <v>260</v>
      </c>
      <c r="E187" s="136" t="s">
        <v>3174</v>
      </c>
      <c r="F187" s="137" t="s">
        <v>3175</v>
      </c>
      <c r="G187" s="138" t="s">
        <v>3056</v>
      </c>
      <c r="H187" s="139">
        <v>3</v>
      </c>
      <c r="I187" s="140"/>
      <c r="J187" s="141">
        <f t="shared" si="20"/>
        <v>0</v>
      </c>
      <c r="K187" s="137" t="s">
        <v>1</v>
      </c>
      <c r="L187" s="32"/>
      <c r="M187" s="142" t="s">
        <v>1</v>
      </c>
      <c r="N187" s="143" t="s">
        <v>42</v>
      </c>
      <c r="P187" s="144">
        <f t="shared" si="21"/>
        <v>0</v>
      </c>
      <c r="Q187" s="144">
        <v>0</v>
      </c>
      <c r="R187" s="144">
        <f t="shared" si="22"/>
        <v>0</v>
      </c>
      <c r="S187" s="144">
        <v>0</v>
      </c>
      <c r="T187" s="145">
        <f t="shared" si="23"/>
        <v>0</v>
      </c>
      <c r="AR187" s="146" t="s">
        <v>91</v>
      </c>
      <c r="AT187" s="146" t="s">
        <v>260</v>
      </c>
      <c r="AU187" s="146" t="s">
        <v>85</v>
      </c>
      <c r="AY187" s="17" t="s">
        <v>258</v>
      </c>
      <c r="BE187" s="147">
        <f t="shared" si="24"/>
        <v>0</v>
      </c>
      <c r="BF187" s="147">
        <f t="shared" si="25"/>
        <v>0</v>
      </c>
      <c r="BG187" s="147">
        <f t="shared" si="26"/>
        <v>0</v>
      </c>
      <c r="BH187" s="147">
        <f t="shared" si="27"/>
        <v>0</v>
      </c>
      <c r="BI187" s="147">
        <f t="shared" si="28"/>
        <v>0</v>
      </c>
      <c r="BJ187" s="17" t="s">
        <v>8</v>
      </c>
      <c r="BK187" s="147">
        <f t="shared" si="29"/>
        <v>0</v>
      </c>
      <c r="BL187" s="17" t="s">
        <v>91</v>
      </c>
      <c r="BM187" s="146" t="s">
        <v>952</v>
      </c>
    </row>
    <row r="188" spans="2:65" s="1" customFormat="1" ht="24.2" customHeight="1">
      <c r="B188" s="134"/>
      <c r="C188" s="135" t="s">
        <v>594</v>
      </c>
      <c r="D188" s="135" t="s">
        <v>260</v>
      </c>
      <c r="E188" s="136" t="s">
        <v>3176</v>
      </c>
      <c r="F188" s="137" t="s">
        <v>3177</v>
      </c>
      <c r="G188" s="138" t="s">
        <v>3056</v>
      </c>
      <c r="H188" s="139">
        <v>29</v>
      </c>
      <c r="I188" s="140"/>
      <c r="J188" s="141">
        <f t="shared" si="20"/>
        <v>0</v>
      </c>
      <c r="K188" s="137" t="s">
        <v>1</v>
      </c>
      <c r="L188" s="32"/>
      <c r="M188" s="142" t="s">
        <v>1</v>
      </c>
      <c r="N188" s="143" t="s">
        <v>42</v>
      </c>
      <c r="P188" s="144">
        <f t="shared" si="21"/>
        <v>0</v>
      </c>
      <c r="Q188" s="144">
        <v>0</v>
      </c>
      <c r="R188" s="144">
        <f t="shared" si="22"/>
        <v>0</v>
      </c>
      <c r="S188" s="144">
        <v>0</v>
      </c>
      <c r="T188" s="145">
        <f t="shared" si="23"/>
        <v>0</v>
      </c>
      <c r="AR188" s="146" t="s">
        <v>91</v>
      </c>
      <c r="AT188" s="146" t="s">
        <v>260</v>
      </c>
      <c r="AU188" s="146" t="s">
        <v>85</v>
      </c>
      <c r="AY188" s="17" t="s">
        <v>258</v>
      </c>
      <c r="BE188" s="147">
        <f t="shared" si="24"/>
        <v>0</v>
      </c>
      <c r="BF188" s="147">
        <f t="shared" si="25"/>
        <v>0</v>
      </c>
      <c r="BG188" s="147">
        <f t="shared" si="26"/>
        <v>0</v>
      </c>
      <c r="BH188" s="147">
        <f t="shared" si="27"/>
        <v>0</v>
      </c>
      <c r="BI188" s="147">
        <f t="shared" si="28"/>
        <v>0</v>
      </c>
      <c r="BJ188" s="17" t="s">
        <v>8</v>
      </c>
      <c r="BK188" s="147">
        <f t="shared" si="29"/>
        <v>0</v>
      </c>
      <c r="BL188" s="17" t="s">
        <v>91</v>
      </c>
      <c r="BM188" s="146" t="s">
        <v>960</v>
      </c>
    </row>
    <row r="189" spans="2:65" s="1" customFormat="1" ht="24.2" customHeight="1">
      <c r="B189" s="134"/>
      <c r="C189" s="135" t="s">
        <v>598</v>
      </c>
      <c r="D189" s="135" t="s">
        <v>260</v>
      </c>
      <c r="E189" s="136" t="s">
        <v>3178</v>
      </c>
      <c r="F189" s="137" t="s">
        <v>3179</v>
      </c>
      <c r="G189" s="138" t="s">
        <v>3056</v>
      </c>
      <c r="H189" s="139">
        <v>6</v>
      </c>
      <c r="I189" s="140"/>
      <c r="J189" s="141">
        <f t="shared" si="20"/>
        <v>0</v>
      </c>
      <c r="K189" s="137" t="s">
        <v>1</v>
      </c>
      <c r="L189" s="32"/>
      <c r="M189" s="142" t="s">
        <v>1</v>
      </c>
      <c r="N189" s="143" t="s">
        <v>42</v>
      </c>
      <c r="P189" s="144">
        <f t="shared" si="21"/>
        <v>0</v>
      </c>
      <c r="Q189" s="144">
        <v>0</v>
      </c>
      <c r="R189" s="144">
        <f t="shared" si="22"/>
        <v>0</v>
      </c>
      <c r="S189" s="144">
        <v>0</v>
      </c>
      <c r="T189" s="145">
        <f t="shared" si="23"/>
        <v>0</v>
      </c>
      <c r="AR189" s="146" t="s">
        <v>91</v>
      </c>
      <c r="AT189" s="146" t="s">
        <v>260</v>
      </c>
      <c r="AU189" s="146" t="s">
        <v>85</v>
      </c>
      <c r="AY189" s="17" t="s">
        <v>258</v>
      </c>
      <c r="BE189" s="147">
        <f t="shared" si="24"/>
        <v>0</v>
      </c>
      <c r="BF189" s="147">
        <f t="shared" si="25"/>
        <v>0</v>
      </c>
      <c r="BG189" s="147">
        <f t="shared" si="26"/>
        <v>0</v>
      </c>
      <c r="BH189" s="147">
        <f t="shared" si="27"/>
        <v>0</v>
      </c>
      <c r="BI189" s="147">
        <f t="shared" si="28"/>
        <v>0</v>
      </c>
      <c r="BJ189" s="17" t="s">
        <v>8</v>
      </c>
      <c r="BK189" s="147">
        <f t="shared" si="29"/>
        <v>0</v>
      </c>
      <c r="BL189" s="17" t="s">
        <v>91</v>
      </c>
      <c r="BM189" s="146" t="s">
        <v>968</v>
      </c>
    </row>
    <row r="190" spans="2:65" s="1" customFormat="1" ht="24.2" customHeight="1">
      <c r="B190" s="134"/>
      <c r="C190" s="135" t="s">
        <v>602</v>
      </c>
      <c r="D190" s="135" t="s">
        <v>260</v>
      </c>
      <c r="E190" s="136" t="s">
        <v>3180</v>
      </c>
      <c r="F190" s="137" t="s">
        <v>3181</v>
      </c>
      <c r="G190" s="138" t="s">
        <v>3056</v>
      </c>
      <c r="H190" s="139">
        <v>2</v>
      </c>
      <c r="I190" s="140"/>
      <c r="J190" s="141">
        <f t="shared" si="20"/>
        <v>0</v>
      </c>
      <c r="K190" s="137" t="s">
        <v>1</v>
      </c>
      <c r="L190" s="32"/>
      <c r="M190" s="142" t="s">
        <v>1</v>
      </c>
      <c r="N190" s="143" t="s">
        <v>42</v>
      </c>
      <c r="P190" s="144">
        <f t="shared" si="21"/>
        <v>0</v>
      </c>
      <c r="Q190" s="144">
        <v>0</v>
      </c>
      <c r="R190" s="144">
        <f t="shared" si="22"/>
        <v>0</v>
      </c>
      <c r="S190" s="144">
        <v>0</v>
      </c>
      <c r="T190" s="145">
        <f t="shared" si="23"/>
        <v>0</v>
      </c>
      <c r="AR190" s="146" t="s">
        <v>91</v>
      </c>
      <c r="AT190" s="146" t="s">
        <v>260</v>
      </c>
      <c r="AU190" s="146" t="s">
        <v>85</v>
      </c>
      <c r="AY190" s="17" t="s">
        <v>258</v>
      </c>
      <c r="BE190" s="147">
        <f t="shared" si="24"/>
        <v>0</v>
      </c>
      <c r="BF190" s="147">
        <f t="shared" si="25"/>
        <v>0</v>
      </c>
      <c r="BG190" s="147">
        <f t="shared" si="26"/>
        <v>0</v>
      </c>
      <c r="BH190" s="147">
        <f t="shared" si="27"/>
        <v>0</v>
      </c>
      <c r="BI190" s="147">
        <f t="shared" si="28"/>
        <v>0</v>
      </c>
      <c r="BJ190" s="17" t="s">
        <v>8</v>
      </c>
      <c r="BK190" s="147">
        <f t="shared" si="29"/>
        <v>0</v>
      </c>
      <c r="BL190" s="17" t="s">
        <v>91</v>
      </c>
      <c r="BM190" s="146" t="s">
        <v>982</v>
      </c>
    </row>
    <row r="191" spans="2:65" s="1" customFormat="1" ht="24.2" customHeight="1">
      <c r="B191" s="134"/>
      <c r="C191" s="135" t="s">
        <v>606</v>
      </c>
      <c r="D191" s="135" t="s">
        <v>260</v>
      </c>
      <c r="E191" s="136" t="s">
        <v>3182</v>
      </c>
      <c r="F191" s="137" t="s">
        <v>3183</v>
      </c>
      <c r="G191" s="138" t="s">
        <v>3056</v>
      </c>
      <c r="H191" s="139">
        <v>2</v>
      </c>
      <c r="I191" s="140"/>
      <c r="J191" s="141">
        <f t="shared" si="20"/>
        <v>0</v>
      </c>
      <c r="K191" s="137" t="s">
        <v>1</v>
      </c>
      <c r="L191" s="32"/>
      <c r="M191" s="142" t="s">
        <v>1</v>
      </c>
      <c r="N191" s="143" t="s">
        <v>42</v>
      </c>
      <c r="P191" s="144">
        <f t="shared" si="21"/>
        <v>0</v>
      </c>
      <c r="Q191" s="144">
        <v>0</v>
      </c>
      <c r="R191" s="144">
        <f t="shared" si="22"/>
        <v>0</v>
      </c>
      <c r="S191" s="144">
        <v>0</v>
      </c>
      <c r="T191" s="145">
        <f t="shared" si="23"/>
        <v>0</v>
      </c>
      <c r="AR191" s="146" t="s">
        <v>91</v>
      </c>
      <c r="AT191" s="146" t="s">
        <v>260</v>
      </c>
      <c r="AU191" s="146" t="s">
        <v>85</v>
      </c>
      <c r="AY191" s="17" t="s">
        <v>258</v>
      </c>
      <c r="BE191" s="147">
        <f t="shared" si="24"/>
        <v>0</v>
      </c>
      <c r="BF191" s="147">
        <f t="shared" si="25"/>
        <v>0</v>
      </c>
      <c r="BG191" s="147">
        <f t="shared" si="26"/>
        <v>0</v>
      </c>
      <c r="BH191" s="147">
        <f t="shared" si="27"/>
        <v>0</v>
      </c>
      <c r="BI191" s="147">
        <f t="shared" si="28"/>
        <v>0</v>
      </c>
      <c r="BJ191" s="17" t="s">
        <v>8</v>
      </c>
      <c r="BK191" s="147">
        <f t="shared" si="29"/>
        <v>0</v>
      </c>
      <c r="BL191" s="17" t="s">
        <v>91</v>
      </c>
      <c r="BM191" s="146" t="s">
        <v>991</v>
      </c>
    </row>
    <row r="192" spans="2:65" s="1" customFormat="1" ht="24.2" customHeight="1">
      <c r="B192" s="134"/>
      <c r="C192" s="135" t="s">
        <v>611</v>
      </c>
      <c r="D192" s="135" t="s">
        <v>260</v>
      </c>
      <c r="E192" s="136" t="s">
        <v>3184</v>
      </c>
      <c r="F192" s="137" t="s">
        <v>3185</v>
      </c>
      <c r="G192" s="138" t="s">
        <v>3056</v>
      </c>
      <c r="H192" s="139">
        <v>2</v>
      </c>
      <c r="I192" s="140"/>
      <c r="J192" s="141">
        <f t="shared" si="20"/>
        <v>0</v>
      </c>
      <c r="K192" s="137" t="s">
        <v>1</v>
      </c>
      <c r="L192" s="32"/>
      <c r="M192" s="142" t="s">
        <v>1</v>
      </c>
      <c r="N192" s="143" t="s">
        <v>42</v>
      </c>
      <c r="P192" s="144">
        <f t="shared" si="21"/>
        <v>0</v>
      </c>
      <c r="Q192" s="144">
        <v>0</v>
      </c>
      <c r="R192" s="144">
        <f t="shared" si="22"/>
        <v>0</v>
      </c>
      <c r="S192" s="144">
        <v>0</v>
      </c>
      <c r="T192" s="145">
        <f t="shared" si="23"/>
        <v>0</v>
      </c>
      <c r="AR192" s="146" t="s">
        <v>91</v>
      </c>
      <c r="AT192" s="146" t="s">
        <v>260</v>
      </c>
      <c r="AU192" s="146" t="s">
        <v>85</v>
      </c>
      <c r="AY192" s="17" t="s">
        <v>258</v>
      </c>
      <c r="BE192" s="147">
        <f t="shared" si="24"/>
        <v>0</v>
      </c>
      <c r="BF192" s="147">
        <f t="shared" si="25"/>
        <v>0</v>
      </c>
      <c r="BG192" s="147">
        <f t="shared" si="26"/>
        <v>0</v>
      </c>
      <c r="BH192" s="147">
        <f t="shared" si="27"/>
        <v>0</v>
      </c>
      <c r="BI192" s="147">
        <f t="shared" si="28"/>
        <v>0</v>
      </c>
      <c r="BJ192" s="17" t="s">
        <v>8</v>
      </c>
      <c r="BK192" s="147">
        <f t="shared" si="29"/>
        <v>0</v>
      </c>
      <c r="BL192" s="17" t="s">
        <v>91</v>
      </c>
      <c r="BM192" s="146" t="s">
        <v>1000</v>
      </c>
    </row>
    <row r="193" spans="2:65" s="1" customFormat="1" ht="24.2" customHeight="1">
      <c r="B193" s="134"/>
      <c r="C193" s="135" t="s">
        <v>615</v>
      </c>
      <c r="D193" s="135" t="s">
        <v>260</v>
      </c>
      <c r="E193" s="136" t="s">
        <v>3186</v>
      </c>
      <c r="F193" s="137" t="s">
        <v>3187</v>
      </c>
      <c r="G193" s="138" t="s">
        <v>3056</v>
      </c>
      <c r="H193" s="139">
        <v>20</v>
      </c>
      <c r="I193" s="140"/>
      <c r="J193" s="141">
        <f t="shared" si="20"/>
        <v>0</v>
      </c>
      <c r="K193" s="137" t="s">
        <v>1</v>
      </c>
      <c r="L193" s="32"/>
      <c r="M193" s="142" t="s">
        <v>1</v>
      </c>
      <c r="N193" s="143" t="s">
        <v>42</v>
      </c>
      <c r="P193" s="144">
        <f t="shared" si="21"/>
        <v>0</v>
      </c>
      <c r="Q193" s="144">
        <v>0</v>
      </c>
      <c r="R193" s="144">
        <f t="shared" si="22"/>
        <v>0</v>
      </c>
      <c r="S193" s="144">
        <v>0</v>
      </c>
      <c r="T193" s="145">
        <f t="shared" si="23"/>
        <v>0</v>
      </c>
      <c r="AR193" s="146" t="s">
        <v>91</v>
      </c>
      <c r="AT193" s="146" t="s">
        <v>260</v>
      </c>
      <c r="AU193" s="146" t="s">
        <v>85</v>
      </c>
      <c r="AY193" s="17" t="s">
        <v>258</v>
      </c>
      <c r="BE193" s="147">
        <f t="shared" si="24"/>
        <v>0</v>
      </c>
      <c r="BF193" s="147">
        <f t="shared" si="25"/>
        <v>0</v>
      </c>
      <c r="BG193" s="147">
        <f t="shared" si="26"/>
        <v>0</v>
      </c>
      <c r="BH193" s="147">
        <f t="shared" si="27"/>
        <v>0</v>
      </c>
      <c r="BI193" s="147">
        <f t="shared" si="28"/>
        <v>0</v>
      </c>
      <c r="BJ193" s="17" t="s">
        <v>8</v>
      </c>
      <c r="BK193" s="147">
        <f t="shared" si="29"/>
        <v>0</v>
      </c>
      <c r="BL193" s="17" t="s">
        <v>91</v>
      </c>
      <c r="BM193" s="146" t="s">
        <v>1010</v>
      </c>
    </row>
    <row r="194" spans="2:65" s="1" customFormat="1" ht="24.2" customHeight="1">
      <c r="B194" s="134"/>
      <c r="C194" s="135" t="s">
        <v>619</v>
      </c>
      <c r="D194" s="135" t="s">
        <v>260</v>
      </c>
      <c r="E194" s="136" t="s">
        <v>3188</v>
      </c>
      <c r="F194" s="137" t="s">
        <v>3189</v>
      </c>
      <c r="G194" s="138" t="s">
        <v>3056</v>
      </c>
      <c r="H194" s="139">
        <v>18</v>
      </c>
      <c r="I194" s="140"/>
      <c r="J194" s="141">
        <f t="shared" si="20"/>
        <v>0</v>
      </c>
      <c r="K194" s="137" t="s">
        <v>1</v>
      </c>
      <c r="L194" s="32"/>
      <c r="M194" s="142" t="s">
        <v>1</v>
      </c>
      <c r="N194" s="143" t="s">
        <v>42</v>
      </c>
      <c r="P194" s="144">
        <f t="shared" si="21"/>
        <v>0</v>
      </c>
      <c r="Q194" s="144">
        <v>0</v>
      </c>
      <c r="R194" s="144">
        <f t="shared" si="22"/>
        <v>0</v>
      </c>
      <c r="S194" s="144">
        <v>0</v>
      </c>
      <c r="T194" s="145">
        <f t="shared" si="23"/>
        <v>0</v>
      </c>
      <c r="AR194" s="146" t="s">
        <v>91</v>
      </c>
      <c r="AT194" s="146" t="s">
        <v>260</v>
      </c>
      <c r="AU194" s="146" t="s">
        <v>85</v>
      </c>
      <c r="AY194" s="17" t="s">
        <v>258</v>
      </c>
      <c r="BE194" s="147">
        <f t="shared" si="24"/>
        <v>0</v>
      </c>
      <c r="BF194" s="147">
        <f t="shared" si="25"/>
        <v>0</v>
      </c>
      <c r="BG194" s="147">
        <f t="shared" si="26"/>
        <v>0</v>
      </c>
      <c r="BH194" s="147">
        <f t="shared" si="27"/>
        <v>0</v>
      </c>
      <c r="BI194" s="147">
        <f t="shared" si="28"/>
        <v>0</v>
      </c>
      <c r="BJ194" s="17" t="s">
        <v>8</v>
      </c>
      <c r="BK194" s="147">
        <f t="shared" si="29"/>
        <v>0</v>
      </c>
      <c r="BL194" s="17" t="s">
        <v>91</v>
      </c>
      <c r="BM194" s="146" t="s">
        <v>1019</v>
      </c>
    </row>
    <row r="195" spans="2:65" s="1" customFormat="1" ht="24.2" customHeight="1">
      <c r="B195" s="134"/>
      <c r="C195" s="135" t="s">
        <v>623</v>
      </c>
      <c r="D195" s="135" t="s">
        <v>260</v>
      </c>
      <c r="E195" s="136" t="s">
        <v>3190</v>
      </c>
      <c r="F195" s="137" t="s">
        <v>3191</v>
      </c>
      <c r="G195" s="138" t="s">
        <v>420</v>
      </c>
      <c r="H195" s="139">
        <v>80</v>
      </c>
      <c r="I195" s="140"/>
      <c r="J195" s="141">
        <f t="shared" si="20"/>
        <v>0</v>
      </c>
      <c r="K195" s="137" t="s">
        <v>1</v>
      </c>
      <c r="L195" s="32"/>
      <c r="M195" s="142" t="s">
        <v>1</v>
      </c>
      <c r="N195" s="143" t="s">
        <v>42</v>
      </c>
      <c r="P195" s="144">
        <f t="shared" si="21"/>
        <v>0</v>
      </c>
      <c r="Q195" s="144">
        <v>0</v>
      </c>
      <c r="R195" s="144">
        <f t="shared" si="22"/>
        <v>0</v>
      </c>
      <c r="S195" s="144">
        <v>0</v>
      </c>
      <c r="T195" s="145">
        <f t="shared" si="23"/>
        <v>0</v>
      </c>
      <c r="AR195" s="146" t="s">
        <v>91</v>
      </c>
      <c r="AT195" s="146" t="s">
        <v>260</v>
      </c>
      <c r="AU195" s="146" t="s">
        <v>85</v>
      </c>
      <c r="AY195" s="17" t="s">
        <v>258</v>
      </c>
      <c r="BE195" s="147">
        <f t="shared" si="24"/>
        <v>0</v>
      </c>
      <c r="BF195" s="147">
        <f t="shared" si="25"/>
        <v>0</v>
      </c>
      <c r="BG195" s="147">
        <f t="shared" si="26"/>
        <v>0</v>
      </c>
      <c r="BH195" s="147">
        <f t="shared" si="27"/>
        <v>0</v>
      </c>
      <c r="BI195" s="147">
        <f t="shared" si="28"/>
        <v>0</v>
      </c>
      <c r="BJ195" s="17" t="s">
        <v>8</v>
      </c>
      <c r="BK195" s="147">
        <f t="shared" si="29"/>
        <v>0</v>
      </c>
      <c r="BL195" s="17" t="s">
        <v>91</v>
      </c>
      <c r="BM195" s="146" t="s">
        <v>1028</v>
      </c>
    </row>
    <row r="196" spans="2:65" s="1" customFormat="1" ht="24.2" customHeight="1">
      <c r="B196" s="134"/>
      <c r="C196" s="135" t="s">
        <v>629</v>
      </c>
      <c r="D196" s="135" t="s">
        <v>260</v>
      </c>
      <c r="E196" s="136" t="s">
        <v>3192</v>
      </c>
      <c r="F196" s="137" t="s">
        <v>3193</v>
      </c>
      <c r="G196" s="138" t="s">
        <v>420</v>
      </c>
      <c r="H196" s="139">
        <v>12</v>
      </c>
      <c r="I196" s="140"/>
      <c r="J196" s="141">
        <f t="shared" si="20"/>
        <v>0</v>
      </c>
      <c r="K196" s="137" t="s">
        <v>1</v>
      </c>
      <c r="L196" s="32"/>
      <c r="M196" s="142" t="s">
        <v>1</v>
      </c>
      <c r="N196" s="143" t="s">
        <v>42</v>
      </c>
      <c r="P196" s="144">
        <f t="shared" si="21"/>
        <v>0</v>
      </c>
      <c r="Q196" s="144">
        <v>0</v>
      </c>
      <c r="R196" s="144">
        <f t="shared" si="22"/>
        <v>0</v>
      </c>
      <c r="S196" s="144">
        <v>0</v>
      </c>
      <c r="T196" s="145">
        <f t="shared" si="23"/>
        <v>0</v>
      </c>
      <c r="AR196" s="146" t="s">
        <v>91</v>
      </c>
      <c r="AT196" s="146" t="s">
        <v>260</v>
      </c>
      <c r="AU196" s="146" t="s">
        <v>85</v>
      </c>
      <c r="AY196" s="17" t="s">
        <v>258</v>
      </c>
      <c r="BE196" s="147">
        <f t="shared" si="24"/>
        <v>0</v>
      </c>
      <c r="BF196" s="147">
        <f t="shared" si="25"/>
        <v>0</v>
      </c>
      <c r="BG196" s="147">
        <f t="shared" si="26"/>
        <v>0</v>
      </c>
      <c r="BH196" s="147">
        <f t="shared" si="27"/>
        <v>0</v>
      </c>
      <c r="BI196" s="147">
        <f t="shared" si="28"/>
        <v>0</v>
      </c>
      <c r="BJ196" s="17" t="s">
        <v>8</v>
      </c>
      <c r="BK196" s="147">
        <f t="shared" si="29"/>
        <v>0</v>
      </c>
      <c r="BL196" s="17" t="s">
        <v>91</v>
      </c>
      <c r="BM196" s="146" t="s">
        <v>1036</v>
      </c>
    </row>
    <row r="197" spans="2:65" s="1" customFormat="1" ht="33" customHeight="1">
      <c r="B197" s="134"/>
      <c r="C197" s="135" t="s">
        <v>633</v>
      </c>
      <c r="D197" s="135" t="s">
        <v>260</v>
      </c>
      <c r="E197" s="136" t="s">
        <v>3194</v>
      </c>
      <c r="F197" s="137" t="s">
        <v>3195</v>
      </c>
      <c r="G197" s="138" t="s">
        <v>420</v>
      </c>
      <c r="H197" s="139">
        <v>60</v>
      </c>
      <c r="I197" s="140"/>
      <c r="J197" s="141">
        <f t="shared" si="20"/>
        <v>0</v>
      </c>
      <c r="K197" s="137" t="s">
        <v>1</v>
      </c>
      <c r="L197" s="32"/>
      <c r="M197" s="142" t="s">
        <v>1</v>
      </c>
      <c r="N197" s="143" t="s">
        <v>42</v>
      </c>
      <c r="P197" s="144">
        <f t="shared" si="21"/>
        <v>0</v>
      </c>
      <c r="Q197" s="144">
        <v>0</v>
      </c>
      <c r="R197" s="144">
        <f t="shared" si="22"/>
        <v>0</v>
      </c>
      <c r="S197" s="144">
        <v>0</v>
      </c>
      <c r="T197" s="145">
        <f t="shared" si="23"/>
        <v>0</v>
      </c>
      <c r="AR197" s="146" t="s">
        <v>91</v>
      </c>
      <c r="AT197" s="146" t="s">
        <v>260</v>
      </c>
      <c r="AU197" s="146" t="s">
        <v>85</v>
      </c>
      <c r="AY197" s="17" t="s">
        <v>258</v>
      </c>
      <c r="BE197" s="147">
        <f t="shared" si="24"/>
        <v>0</v>
      </c>
      <c r="BF197" s="147">
        <f t="shared" si="25"/>
        <v>0</v>
      </c>
      <c r="BG197" s="147">
        <f t="shared" si="26"/>
        <v>0</v>
      </c>
      <c r="BH197" s="147">
        <f t="shared" si="27"/>
        <v>0</v>
      </c>
      <c r="BI197" s="147">
        <f t="shared" si="28"/>
        <v>0</v>
      </c>
      <c r="BJ197" s="17" t="s">
        <v>8</v>
      </c>
      <c r="BK197" s="147">
        <f t="shared" si="29"/>
        <v>0</v>
      </c>
      <c r="BL197" s="17" t="s">
        <v>91</v>
      </c>
      <c r="BM197" s="146" t="s">
        <v>1047</v>
      </c>
    </row>
    <row r="198" spans="2:65" s="1" customFormat="1" ht="24.2" customHeight="1">
      <c r="B198" s="134"/>
      <c r="C198" s="135" t="s">
        <v>637</v>
      </c>
      <c r="D198" s="135" t="s">
        <v>260</v>
      </c>
      <c r="E198" s="136" t="s">
        <v>3196</v>
      </c>
      <c r="F198" s="137" t="s">
        <v>3197</v>
      </c>
      <c r="G198" s="138" t="s">
        <v>420</v>
      </c>
      <c r="H198" s="139">
        <v>120</v>
      </c>
      <c r="I198" s="140"/>
      <c r="J198" s="141">
        <f t="shared" si="20"/>
        <v>0</v>
      </c>
      <c r="K198" s="137" t="s">
        <v>1</v>
      </c>
      <c r="L198" s="32"/>
      <c r="M198" s="142" t="s">
        <v>1</v>
      </c>
      <c r="N198" s="143" t="s">
        <v>42</v>
      </c>
      <c r="P198" s="144">
        <f t="shared" si="21"/>
        <v>0</v>
      </c>
      <c r="Q198" s="144">
        <v>0</v>
      </c>
      <c r="R198" s="144">
        <f t="shared" si="22"/>
        <v>0</v>
      </c>
      <c r="S198" s="144">
        <v>0</v>
      </c>
      <c r="T198" s="145">
        <f t="shared" si="23"/>
        <v>0</v>
      </c>
      <c r="AR198" s="146" t="s">
        <v>91</v>
      </c>
      <c r="AT198" s="146" t="s">
        <v>260</v>
      </c>
      <c r="AU198" s="146" t="s">
        <v>85</v>
      </c>
      <c r="AY198" s="17" t="s">
        <v>258</v>
      </c>
      <c r="BE198" s="147">
        <f t="shared" si="24"/>
        <v>0</v>
      </c>
      <c r="BF198" s="147">
        <f t="shared" si="25"/>
        <v>0</v>
      </c>
      <c r="BG198" s="147">
        <f t="shared" si="26"/>
        <v>0</v>
      </c>
      <c r="BH198" s="147">
        <f t="shared" si="27"/>
        <v>0</v>
      </c>
      <c r="BI198" s="147">
        <f t="shared" si="28"/>
        <v>0</v>
      </c>
      <c r="BJ198" s="17" t="s">
        <v>8</v>
      </c>
      <c r="BK198" s="147">
        <f t="shared" si="29"/>
        <v>0</v>
      </c>
      <c r="BL198" s="17" t="s">
        <v>91</v>
      </c>
      <c r="BM198" s="146" t="s">
        <v>1059</v>
      </c>
    </row>
    <row r="199" spans="2:65" s="1" customFormat="1" ht="16.5" customHeight="1">
      <c r="B199" s="134"/>
      <c r="C199" s="135" t="s">
        <v>641</v>
      </c>
      <c r="D199" s="135" t="s">
        <v>260</v>
      </c>
      <c r="E199" s="136" t="s">
        <v>3198</v>
      </c>
      <c r="F199" s="137" t="s">
        <v>3199</v>
      </c>
      <c r="G199" s="138" t="s">
        <v>3056</v>
      </c>
      <c r="H199" s="139">
        <v>45</v>
      </c>
      <c r="I199" s="140"/>
      <c r="J199" s="141">
        <f t="shared" si="20"/>
        <v>0</v>
      </c>
      <c r="K199" s="137" t="s">
        <v>1</v>
      </c>
      <c r="L199" s="32"/>
      <c r="M199" s="142" t="s">
        <v>1</v>
      </c>
      <c r="N199" s="143" t="s">
        <v>42</v>
      </c>
      <c r="P199" s="144">
        <f t="shared" si="21"/>
        <v>0</v>
      </c>
      <c r="Q199" s="144">
        <v>0</v>
      </c>
      <c r="R199" s="144">
        <f t="shared" si="22"/>
        <v>0</v>
      </c>
      <c r="S199" s="144">
        <v>0</v>
      </c>
      <c r="T199" s="145">
        <f t="shared" si="23"/>
        <v>0</v>
      </c>
      <c r="AR199" s="146" t="s">
        <v>91</v>
      </c>
      <c r="AT199" s="146" t="s">
        <v>260</v>
      </c>
      <c r="AU199" s="146" t="s">
        <v>85</v>
      </c>
      <c r="AY199" s="17" t="s">
        <v>258</v>
      </c>
      <c r="BE199" s="147">
        <f t="shared" si="24"/>
        <v>0</v>
      </c>
      <c r="BF199" s="147">
        <f t="shared" si="25"/>
        <v>0</v>
      </c>
      <c r="BG199" s="147">
        <f t="shared" si="26"/>
        <v>0</v>
      </c>
      <c r="BH199" s="147">
        <f t="shared" si="27"/>
        <v>0</v>
      </c>
      <c r="BI199" s="147">
        <f t="shared" si="28"/>
        <v>0</v>
      </c>
      <c r="BJ199" s="17" t="s">
        <v>8</v>
      </c>
      <c r="BK199" s="147">
        <f t="shared" si="29"/>
        <v>0</v>
      </c>
      <c r="BL199" s="17" t="s">
        <v>91</v>
      </c>
      <c r="BM199" s="146" t="s">
        <v>1070</v>
      </c>
    </row>
    <row r="200" spans="2:65" s="1" customFormat="1" ht="16.5" customHeight="1">
      <c r="B200" s="134"/>
      <c r="C200" s="135" t="s">
        <v>645</v>
      </c>
      <c r="D200" s="135" t="s">
        <v>260</v>
      </c>
      <c r="E200" s="136" t="s">
        <v>3200</v>
      </c>
      <c r="F200" s="137" t="s">
        <v>3201</v>
      </c>
      <c r="G200" s="138" t="s">
        <v>3056</v>
      </c>
      <c r="H200" s="139">
        <v>15</v>
      </c>
      <c r="I200" s="140"/>
      <c r="J200" s="141">
        <f t="shared" si="20"/>
        <v>0</v>
      </c>
      <c r="K200" s="137" t="s">
        <v>1</v>
      </c>
      <c r="L200" s="32"/>
      <c r="M200" s="142" t="s">
        <v>1</v>
      </c>
      <c r="N200" s="143" t="s">
        <v>42</v>
      </c>
      <c r="P200" s="144">
        <f t="shared" si="21"/>
        <v>0</v>
      </c>
      <c r="Q200" s="144">
        <v>0</v>
      </c>
      <c r="R200" s="144">
        <f t="shared" si="22"/>
        <v>0</v>
      </c>
      <c r="S200" s="144">
        <v>0</v>
      </c>
      <c r="T200" s="145">
        <f t="shared" si="23"/>
        <v>0</v>
      </c>
      <c r="AR200" s="146" t="s">
        <v>91</v>
      </c>
      <c r="AT200" s="146" t="s">
        <v>260</v>
      </c>
      <c r="AU200" s="146" t="s">
        <v>85</v>
      </c>
      <c r="AY200" s="17" t="s">
        <v>258</v>
      </c>
      <c r="BE200" s="147">
        <f t="shared" si="24"/>
        <v>0</v>
      </c>
      <c r="BF200" s="147">
        <f t="shared" si="25"/>
        <v>0</v>
      </c>
      <c r="BG200" s="147">
        <f t="shared" si="26"/>
        <v>0</v>
      </c>
      <c r="BH200" s="147">
        <f t="shared" si="27"/>
        <v>0</v>
      </c>
      <c r="BI200" s="147">
        <f t="shared" si="28"/>
        <v>0</v>
      </c>
      <c r="BJ200" s="17" t="s">
        <v>8</v>
      </c>
      <c r="BK200" s="147">
        <f t="shared" si="29"/>
        <v>0</v>
      </c>
      <c r="BL200" s="17" t="s">
        <v>91</v>
      </c>
      <c r="BM200" s="146" t="s">
        <v>1078</v>
      </c>
    </row>
    <row r="201" spans="2:65" s="1" customFormat="1" ht="16.5" customHeight="1">
      <c r="B201" s="134"/>
      <c r="C201" s="135" t="s">
        <v>672</v>
      </c>
      <c r="D201" s="135" t="s">
        <v>260</v>
      </c>
      <c r="E201" s="136" t="s">
        <v>3202</v>
      </c>
      <c r="F201" s="137" t="s">
        <v>3203</v>
      </c>
      <c r="G201" s="138" t="s">
        <v>3056</v>
      </c>
      <c r="H201" s="139">
        <v>9</v>
      </c>
      <c r="I201" s="140"/>
      <c r="J201" s="141">
        <f t="shared" si="20"/>
        <v>0</v>
      </c>
      <c r="K201" s="137" t="s">
        <v>1</v>
      </c>
      <c r="L201" s="32"/>
      <c r="M201" s="142" t="s">
        <v>1</v>
      </c>
      <c r="N201" s="143" t="s">
        <v>42</v>
      </c>
      <c r="P201" s="144">
        <f t="shared" si="21"/>
        <v>0</v>
      </c>
      <c r="Q201" s="144">
        <v>0</v>
      </c>
      <c r="R201" s="144">
        <f t="shared" si="22"/>
        <v>0</v>
      </c>
      <c r="S201" s="144">
        <v>0</v>
      </c>
      <c r="T201" s="145">
        <f t="shared" si="23"/>
        <v>0</v>
      </c>
      <c r="AR201" s="146" t="s">
        <v>91</v>
      </c>
      <c r="AT201" s="146" t="s">
        <v>260</v>
      </c>
      <c r="AU201" s="146" t="s">
        <v>85</v>
      </c>
      <c r="AY201" s="17" t="s">
        <v>258</v>
      </c>
      <c r="BE201" s="147">
        <f t="shared" si="24"/>
        <v>0</v>
      </c>
      <c r="BF201" s="147">
        <f t="shared" si="25"/>
        <v>0</v>
      </c>
      <c r="BG201" s="147">
        <f t="shared" si="26"/>
        <v>0</v>
      </c>
      <c r="BH201" s="147">
        <f t="shared" si="27"/>
        <v>0</v>
      </c>
      <c r="BI201" s="147">
        <f t="shared" si="28"/>
        <v>0</v>
      </c>
      <c r="BJ201" s="17" t="s">
        <v>8</v>
      </c>
      <c r="BK201" s="147">
        <f t="shared" si="29"/>
        <v>0</v>
      </c>
      <c r="BL201" s="17" t="s">
        <v>91</v>
      </c>
      <c r="BM201" s="146" t="s">
        <v>1088</v>
      </c>
    </row>
    <row r="202" spans="2:65" s="1" customFormat="1" ht="24.2" customHeight="1">
      <c r="B202" s="134"/>
      <c r="C202" s="135" t="s">
        <v>687</v>
      </c>
      <c r="D202" s="135" t="s">
        <v>260</v>
      </c>
      <c r="E202" s="136" t="s">
        <v>3204</v>
      </c>
      <c r="F202" s="137" t="s">
        <v>3205</v>
      </c>
      <c r="G202" s="138" t="s">
        <v>3056</v>
      </c>
      <c r="H202" s="139">
        <v>42</v>
      </c>
      <c r="I202" s="140"/>
      <c r="J202" s="141">
        <f t="shared" si="20"/>
        <v>0</v>
      </c>
      <c r="K202" s="137" t="s">
        <v>1</v>
      </c>
      <c r="L202" s="32"/>
      <c r="M202" s="142" t="s">
        <v>1</v>
      </c>
      <c r="N202" s="143" t="s">
        <v>42</v>
      </c>
      <c r="P202" s="144">
        <f t="shared" si="21"/>
        <v>0</v>
      </c>
      <c r="Q202" s="144">
        <v>0</v>
      </c>
      <c r="R202" s="144">
        <f t="shared" si="22"/>
        <v>0</v>
      </c>
      <c r="S202" s="144">
        <v>0</v>
      </c>
      <c r="T202" s="145">
        <f t="shared" si="23"/>
        <v>0</v>
      </c>
      <c r="AR202" s="146" t="s">
        <v>91</v>
      </c>
      <c r="AT202" s="146" t="s">
        <v>260</v>
      </c>
      <c r="AU202" s="146" t="s">
        <v>85</v>
      </c>
      <c r="AY202" s="17" t="s">
        <v>258</v>
      </c>
      <c r="BE202" s="147">
        <f t="shared" si="24"/>
        <v>0</v>
      </c>
      <c r="BF202" s="147">
        <f t="shared" si="25"/>
        <v>0</v>
      </c>
      <c r="BG202" s="147">
        <f t="shared" si="26"/>
        <v>0</v>
      </c>
      <c r="BH202" s="147">
        <f t="shared" si="27"/>
        <v>0</v>
      </c>
      <c r="BI202" s="147">
        <f t="shared" si="28"/>
        <v>0</v>
      </c>
      <c r="BJ202" s="17" t="s">
        <v>8</v>
      </c>
      <c r="BK202" s="147">
        <f t="shared" si="29"/>
        <v>0</v>
      </c>
      <c r="BL202" s="17" t="s">
        <v>91</v>
      </c>
      <c r="BM202" s="146" t="s">
        <v>1097</v>
      </c>
    </row>
    <row r="203" spans="2:65" s="1" customFormat="1" ht="24.2" customHeight="1">
      <c r="B203" s="134"/>
      <c r="C203" s="135" t="s">
        <v>708</v>
      </c>
      <c r="D203" s="135" t="s">
        <v>260</v>
      </c>
      <c r="E203" s="136" t="s">
        <v>3206</v>
      </c>
      <c r="F203" s="137" t="s">
        <v>3207</v>
      </c>
      <c r="G203" s="138" t="s">
        <v>3056</v>
      </c>
      <c r="H203" s="139">
        <v>2</v>
      </c>
      <c r="I203" s="140"/>
      <c r="J203" s="141">
        <f t="shared" si="20"/>
        <v>0</v>
      </c>
      <c r="K203" s="137" t="s">
        <v>1</v>
      </c>
      <c r="L203" s="32"/>
      <c r="M203" s="142" t="s">
        <v>1</v>
      </c>
      <c r="N203" s="143" t="s">
        <v>42</v>
      </c>
      <c r="P203" s="144">
        <f t="shared" si="21"/>
        <v>0</v>
      </c>
      <c r="Q203" s="144">
        <v>0</v>
      </c>
      <c r="R203" s="144">
        <f t="shared" si="22"/>
        <v>0</v>
      </c>
      <c r="S203" s="144">
        <v>0</v>
      </c>
      <c r="T203" s="145">
        <f t="shared" si="23"/>
        <v>0</v>
      </c>
      <c r="AR203" s="146" t="s">
        <v>91</v>
      </c>
      <c r="AT203" s="146" t="s">
        <v>260</v>
      </c>
      <c r="AU203" s="146" t="s">
        <v>85</v>
      </c>
      <c r="AY203" s="17" t="s">
        <v>258</v>
      </c>
      <c r="BE203" s="147">
        <f t="shared" si="24"/>
        <v>0</v>
      </c>
      <c r="BF203" s="147">
        <f t="shared" si="25"/>
        <v>0</v>
      </c>
      <c r="BG203" s="147">
        <f t="shared" si="26"/>
        <v>0</v>
      </c>
      <c r="BH203" s="147">
        <f t="shared" si="27"/>
        <v>0</v>
      </c>
      <c r="BI203" s="147">
        <f t="shared" si="28"/>
        <v>0</v>
      </c>
      <c r="BJ203" s="17" t="s">
        <v>8</v>
      </c>
      <c r="BK203" s="147">
        <f t="shared" si="29"/>
        <v>0</v>
      </c>
      <c r="BL203" s="17" t="s">
        <v>91</v>
      </c>
      <c r="BM203" s="146" t="s">
        <v>1107</v>
      </c>
    </row>
    <row r="204" spans="2:65" s="1" customFormat="1" ht="21.75" customHeight="1">
      <c r="B204" s="134"/>
      <c r="C204" s="135" t="s">
        <v>725</v>
      </c>
      <c r="D204" s="135" t="s">
        <v>260</v>
      </c>
      <c r="E204" s="136" t="s">
        <v>3208</v>
      </c>
      <c r="F204" s="137" t="s">
        <v>3209</v>
      </c>
      <c r="G204" s="138" t="s">
        <v>3056</v>
      </c>
      <c r="H204" s="139">
        <v>7</v>
      </c>
      <c r="I204" s="140"/>
      <c r="J204" s="141">
        <f t="shared" si="20"/>
        <v>0</v>
      </c>
      <c r="K204" s="137" t="s">
        <v>1</v>
      </c>
      <c r="L204" s="32"/>
      <c r="M204" s="142" t="s">
        <v>1</v>
      </c>
      <c r="N204" s="143" t="s">
        <v>42</v>
      </c>
      <c r="P204" s="144">
        <f t="shared" si="21"/>
        <v>0</v>
      </c>
      <c r="Q204" s="144">
        <v>0</v>
      </c>
      <c r="R204" s="144">
        <f t="shared" si="22"/>
        <v>0</v>
      </c>
      <c r="S204" s="144">
        <v>0</v>
      </c>
      <c r="T204" s="145">
        <f t="shared" si="23"/>
        <v>0</v>
      </c>
      <c r="AR204" s="146" t="s">
        <v>91</v>
      </c>
      <c r="AT204" s="146" t="s">
        <v>260</v>
      </c>
      <c r="AU204" s="146" t="s">
        <v>85</v>
      </c>
      <c r="AY204" s="17" t="s">
        <v>258</v>
      </c>
      <c r="BE204" s="147">
        <f t="shared" si="24"/>
        <v>0</v>
      </c>
      <c r="BF204" s="147">
        <f t="shared" si="25"/>
        <v>0</v>
      </c>
      <c r="BG204" s="147">
        <f t="shared" si="26"/>
        <v>0</v>
      </c>
      <c r="BH204" s="147">
        <f t="shared" si="27"/>
        <v>0</v>
      </c>
      <c r="BI204" s="147">
        <f t="shared" si="28"/>
        <v>0</v>
      </c>
      <c r="BJ204" s="17" t="s">
        <v>8</v>
      </c>
      <c r="BK204" s="147">
        <f t="shared" si="29"/>
        <v>0</v>
      </c>
      <c r="BL204" s="17" t="s">
        <v>91</v>
      </c>
      <c r="BM204" s="146" t="s">
        <v>1119</v>
      </c>
    </row>
    <row r="205" spans="2:65" s="1" customFormat="1" ht="21.75" customHeight="1">
      <c r="B205" s="134"/>
      <c r="C205" s="135" t="s">
        <v>730</v>
      </c>
      <c r="D205" s="135" t="s">
        <v>260</v>
      </c>
      <c r="E205" s="136" t="s">
        <v>3210</v>
      </c>
      <c r="F205" s="137" t="s">
        <v>3211</v>
      </c>
      <c r="G205" s="138" t="s">
        <v>3056</v>
      </c>
      <c r="H205" s="139">
        <v>5</v>
      </c>
      <c r="I205" s="140"/>
      <c r="J205" s="141">
        <f t="shared" si="20"/>
        <v>0</v>
      </c>
      <c r="K205" s="137" t="s">
        <v>1</v>
      </c>
      <c r="L205" s="32"/>
      <c r="M205" s="142" t="s">
        <v>1</v>
      </c>
      <c r="N205" s="143" t="s">
        <v>42</v>
      </c>
      <c r="P205" s="144">
        <f t="shared" si="21"/>
        <v>0</v>
      </c>
      <c r="Q205" s="144">
        <v>0</v>
      </c>
      <c r="R205" s="144">
        <f t="shared" si="22"/>
        <v>0</v>
      </c>
      <c r="S205" s="144">
        <v>0</v>
      </c>
      <c r="T205" s="145">
        <f t="shared" si="23"/>
        <v>0</v>
      </c>
      <c r="AR205" s="146" t="s">
        <v>91</v>
      </c>
      <c r="AT205" s="146" t="s">
        <v>260</v>
      </c>
      <c r="AU205" s="146" t="s">
        <v>85</v>
      </c>
      <c r="AY205" s="17" t="s">
        <v>258</v>
      </c>
      <c r="BE205" s="147">
        <f t="shared" si="24"/>
        <v>0</v>
      </c>
      <c r="BF205" s="147">
        <f t="shared" si="25"/>
        <v>0</v>
      </c>
      <c r="BG205" s="147">
        <f t="shared" si="26"/>
        <v>0</v>
      </c>
      <c r="BH205" s="147">
        <f t="shared" si="27"/>
        <v>0</v>
      </c>
      <c r="BI205" s="147">
        <f t="shared" si="28"/>
        <v>0</v>
      </c>
      <c r="BJ205" s="17" t="s">
        <v>8</v>
      </c>
      <c r="BK205" s="147">
        <f t="shared" si="29"/>
        <v>0</v>
      </c>
      <c r="BL205" s="17" t="s">
        <v>91</v>
      </c>
      <c r="BM205" s="146" t="s">
        <v>1129</v>
      </c>
    </row>
    <row r="206" spans="2:65" s="1" customFormat="1" ht="16.5" customHeight="1">
      <c r="B206" s="134"/>
      <c r="C206" s="135" t="s">
        <v>734</v>
      </c>
      <c r="D206" s="135" t="s">
        <v>260</v>
      </c>
      <c r="E206" s="136" t="s">
        <v>3212</v>
      </c>
      <c r="F206" s="137" t="s">
        <v>3213</v>
      </c>
      <c r="G206" s="138" t="s">
        <v>3056</v>
      </c>
      <c r="H206" s="139">
        <v>1</v>
      </c>
      <c r="I206" s="140"/>
      <c r="J206" s="141">
        <f t="shared" si="20"/>
        <v>0</v>
      </c>
      <c r="K206" s="137" t="s">
        <v>1</v>
      </c>
      <c r="L206" s="32"/>
      <c r="M206" s="142" t="s">
        <v>1</v>
      </c>
      <c r="N206" s="143" t="s">
        <v>42</v>
      </c>
      <c r="P206" s="144">
        <f t="shared" si="21"/>
        <v>0</v>
      </c>
      <c r="Q206" s="144">
        <v>0</v>
      </c>
      <c r="R206" s="144">
        <f t="shared" si="22"/>
        <v>0</v>
      </c>
      <c r="S206" s="144">
        <v>0</v>
      </c>
      <c r="T206" s="145">
        <f t="shared" si="23"/>
        <v>0</v>
      </c>
      <c r="AR206" s="146" t="s">
        <v>91</v>
      </c>
      <c r="AT206" s="146" t="s">
        <v>260</v>
      </c>
      <c r="AU206" s="146" t="s">
        <v>85</v>
      </c>
      <c r="AY206" s="17" t="s">
        <v>258</v>
      </c>
      <c r="BE206" s="147">
        <f t="shared" si="24"/>
        <v>0</v>
      </c>
      <c r="BF206" s="147">
        <f t="shared" si="25"/>
        <v>0</v>
      </c>
      <c r="BG206" s="147">
        <f t="shared" si="26"/>
        <v>0</v>
      </c>
      <c r="BH206" s="147">
        <f t="shared" si="27"/>
        <v>0</v>
      </c>
      <c r="BI206" s="147">
        <f t="shared" si="28"/>
        <v>0</v>
      </c>
      <c r="BJ206" s="17" t="s">
        <v>8</v>
      </c>
      <c r="BK206" s="147">
        <f t="shared" si="29"/>
        <v>0</v>
      </c>
      <c r="BL206" s="17" t="s">
        <v>91</v>
      </c>
      <c r="BM206" s="146" t="s">
        <v>1142</v>
      </c>
    </row>
    <row r="207" spans="2:65" s="1" customFormat="1" ht="24.2" customHeight="1">
      <c r="B207" s="134"/>
      <c r="C207" s="135" t="s">
        <v>738</v>
      </c>
      <c r="D207" s="135" t="s">
        <v>260</v>
      </c>
      <c r="E207" s="136" t="s">
        <v>3214</v>
      </c>
      <c r="F207" s="137" t="s">
        <v>3215</v>
      </c>
      <c r="G207" s="138" t="s">
        <v>3056</v>
      </c>
      <c r="H207" s="139">
        <v>1</v>
      </c>
      <c r="I207" s="140"/>
      <c r="J207" s="141">
        <f t="shared" si="20"/>
        <v>0</v>
      </c>
      <c r="K207" s="137" t="s">
        <v>1</v>
      </c>
      <c r="L207" s="32"/>
      <c r="M207" s="142" t="s">
        <v>1</v>
      </c>
      <c r="N207" s="143" t="s">
        <v>42</v>
      </c>
      <c r="P207" s="144">
        <f t="shared" si="21"/>
        <v>0</v>
      </c>
      <c r="Q207" s="144">
        <v>0</v>
      </c>
      <c r="R207" s="144">
        <f t="shared" si="22"/>
        <v>0</v>
      </c>
      <c r="S207" s="144">
        <v>0</v>
      </c>
      <c r="T207" s="145">
        <f t="shared" si="23"/>
        <v>0</v>
      </c>
      <c r="AR207" s="146" t="s">
        <v>91</v>
      </c>
      <c r="AT207" s="146" t="s">
        <v>260</v>
      </c>
      <c r="AU207" s="146" t="s">
        <v>85</v>
      </c>
      <c r="AY207" s="17" t="s">
        <v>258</v>
      </c>
      <c r="BE207" s="147">
        <f t="shared" si="24"/>
        <v>0</v>
      </c>
      <c r="BF207" s="147">
        <f t="shared" si="25"/>
        <v>0</v>
      </c>
      <c r="BG207" s="147">
        <f t="shared" si="26"/>
        <v>0</v>
      </c>
      <c r="BH207" s="147">
        <f t="shared" si="27"/>
        <v>0</v>
      </c>
      <c r="BI207" s="147">
        <f t="shared" si="28"/>
        <v>0</v>
      </c>
      <c r="BJ207" s="17" t="s">
        <v>8</v>
      </c>
      <c r="BK207" s="147">
        <f t="shared" si="29"/>
        <v>0</v>
      </c>
      <c r="BL207" s="17" t="s">
        <v>91</v>
      </c>
      <c r="BM207" s="146" t="s">
        <v>1152</v>
      </c>
    </row>
    <row r="208" spans="2:65" s="1" customFormat="1" ht="24.2" customHeight="1">
      <c r="B208" s="134"/>
      <c r="C208" s="135" t="s">
        <v>743</v>
      </c>
      <c r="D208" s="135" t="s">
        <v>260</v>
      </c>
      <c r="E208" s="136" t="s">
        <v>3216</v>
      </c>
      <c r="F208" s="137" t="s">
        <v>3217</v>
      </c>
      <c r="G208" s="138" t="s">
        <v>3056</v>
      </c>
      <c r="H208" s="139">
        <v>1</v>
      </c>
      <c r="I208" s="140"/>
      <c r="J208" s="141">
        <f t="shared" si="20"/>
        <v>0</v>
      </c>
      <c r="K208" s="137" t="s">
        <v>1</v>
      </c>
      <c r="L208" s="32"/>
      <c r="M208" s="142" t="s">
        <v>1</v>
      </c>
      <c r="N208" s="143" t="s">
        <v>42</v>
      </c>
      <c r="P208" s="144">
        <f t="shared" si="21"/>
        <v>0</v>
      </c>
      <c r="Q208" s="144">
        <v>0</v>
      </c>
      <c r="R208" s="144">
        <f t="shared" si="22"/>
        <v>0</v>
      </c>
      <c r="S208" s="144">
        <v>0</v>
      </c>
      <c r="T208" s="145">
        <f t="shared" si="23"/>
        <v>0</v>
      </c>
      <c r="AR208" s="146" t="s">
        <v>91</v>
      </c>
      <c r="AT208" s="146" t="s">
        <v>260</v>
      </c>
      <c r="AU208" s="146" t="s">
        <v>85</v>
      </c>
      <c r="AY208" s="17" t="s">
        <v>258</v>
      </c>
      <c r="BE208" s="147">
        <f t="shared" si="24"/>
        <v>0</v>
      </c>
      <c r="BF208" s="147">
        <f t="shared" si="25"/>
        <v>0</v>
      </c>
      <c r="BG208" s="147">
        <f t="shared" si="26"/>
        <v>0</v>
      </c>
      <c r="BH208" s="147">
        <f t="shared" si="27"/>
        <v>0</v>
      </c>
      <c r="BI208" s="147">
        <f t="shared" si="28"/>
        <v>0</v>
      </c>
      <c r="BJ208" s="17" t="s">
        <v>8</v>
      </c>
      <c r="BK208" s="147">
        <f t="shared" si="29"/>
        <v>0</v>
      </c>
      <c r="BL208" s="17" t="s">
        <v>91</v>
      </c>
      <c r="BM208" s="146" t="s">
        <v>1164</v>
      </c>
    </row>
    <row r="209" spans="2:65" s="11" customFormat="1" ht="22.9" customHeight="1">
      <c r="B209" s="122"/>
      <c r="D209" s="123" t="s">
        <v>76</v>
      </c>
      <c r="E209" s="132" t="s">
        <v>3218</v>
      </c>
      <c r="F209" s="132" t="s">
        <v>3053</v>
      </c>
      <c r="I209" s="125"/>
      <c r="J209" s="133">
        <f>BK209</f>
        <v>0</v>
      </c>
      <c r="L209" s="122"/>
      <c r="M209" s="127"/>
      <c r="P209" s="128">
        <f>SUM(P210:P243)</f>
        <v>0</v>
      </c>
      <c r="R209" s="128">
        <f>SUM(R210:R243)</f>
        <v>0</v>
      </c>
      <c r="T209" s="129">
        <f>SUM(T210:T243)</f>
        <v>0</v>
      </c>
      <c r="AR209" s="123" t="s">
        <v>88</v>
      </c>
      <c r="AT209" s="130" t="s">
        <v>76</v>
      </c>
      <c r="AU209" s="130" t="s">
        <v>8</v>
      </c>
      <c r="AY209" s="123" t="s">
        <v>258</v>
      </c>
      <c r="BK209" s="131">
        <f>SUM(BK210:BK243)</f>
        <v>0</v>
      </c>
    </row>
    <row r="210" spans="2:65" s="1" customFormat="1" ht="24.2" customHeight="1">
      <c r="B210" s="134"/>
      <c r="C210" s="135" t="s">
        <v>747</v>
      </c>
      <c r="D210" s="135" t="s">
        <v>260</v>
      </c>
      <c r="E210" s="136" t="s">
        <v>3219</v>
      </c>
      <c r="F210" s="137" t="s">
        <v>3220</v>
      </c>
      <c r="G210" s="138" t="s">
        <v>420</v>
      </c>
      <c r="H210" s="139">
        <v>600</v>
      </c>
      <c r="I210" s="140"/>
      <c r="J210" s="141">
        <f t="shared" ref="J210:J243" si="30">ROUND(I210*H210,0)</f>
        <v>0</v>
      </c>
      <c r="K210" s="137" t="s">
        <v>1</v>
      </c>
      <c r="L210" s="32"/>
      <c r="M210" s="142" t="s">
        <v>1</v>
      </c>
      <c r="N210" s="143" t="s">
        <v>42</v>
      </c>
      <c r="P210" s="144">
        <f t="shared" ref="P210:P243" si="31">O210*H210</f>
        <v>0</v>
      </c>
      <c r="Q210" s="144">
        <v>0</v>
      </c>
      <c r="R210" s="144">
        <f t="shared" ref="R210:R243" si="32">Q210*H210</f>
        <v>0</v>
      </c>
      <c r="S210" s="144">
        <v>0</v>
      </c>
      <c r="T210" s="145">
        <f t="shared" ref="T210:T243" si="33">S210*H210</f>
        <v>0</v>
      </c>
      <c r="AR210" s="146" t="s">
        <v>91</v>
      </c>
      <c r="AT210" s="146" t="s">
        <v>260</v>
      </c>
      <c r="AU210" s="146" t="s">
        <v>85</v>
      </c>
      <c r="AY210" s="17" t="s">
        <v>258</v>
      </c>
      <c r="BE210" s="147">
        <f t="shared" ref="BE210:BE243" si="34">IF(N210="základní",J210,0)</f>
        <v>0</v>
      </c>
      <c r="BF210" s="147">
        <f t="shared" ref="BF210:BF243" si="35">IF(N210="snížená",J210,0)</f>
        <v>0</v>
      </c>
      <c r="BG210" s="147">
        <f t="shared" ref="BG210:BG243" si="36">IF(N210="zákl. přenesená",J210,0)</f>
        <v>0</v>
      </c>
      <c r="BH210" s="147">
        <f t="shared" ref="BH210:BH243" si="37">IF(N210="sníž. přenesená",J210,0)</f>
        <v>0</v>
      </c>
      <c r="BI210" s="147">
        <f t="shared" ref="BI210:BI243" si="38">IF(N210="nulová",J210,0)</f>
        <v>0</v>
      </c>
      <c r="BJ210" s="17" t="s">
        <v>8</v>
      </c>
      <c r="BK210" s="147">
        <f t="shared" ref="BK210:BK243" si="39">ROUND(I210*H210,0)</f>
        <v>0</v>
      </c>
      <c r="BL210" s="17" t="s">
        <v>91</v>
      </c>
      <c r="BM210" s="146" t="s">
        <v>1173</v>
      </c>
    </row>
    <row r="211" spans="2:65" s="1" customFormat="1" ht="24.2" customHeight="1">
      <c r="B211" s="134"/>
      <c r="C211" s="135" t="s">
        <v>752</v>
      </c>
      <c r="D211" s="135" t="s">
        <v>260</v>
      </c>
      <c r="E211" s="136" t="s">
        <v>3221</v>
      </c>
      <c r="F211" s="137" t="s">
        <v>3222</v>
      </c>
      <c r="G211" s="138" t="s">
        <v>3056</v>
      </c>
      <c r="H211" s="139">
        <v>1</v>
      </c>
      <c r="I211" s="140"/>
      <c r="J211" s="141">
        <f t="shared" si="30"/>
        <v>0</v>
      </c>
      <c r="K211" s="137" t="s">
        <v>1</v>
      </c>
      <c r="L211" s="32"/>
      <c r="M211" s="142" t="s">
        <v>1</v>
      </c>
      <c r="N211" s="143" t="s">
        <v>42</v>
      </c>
      <c r="P211" s="144">
        <f t="shared" si="31"/>
        <v>0</v>
      </c>
      <c r="Q211" s="144">
        <v>0</v>
      </c>
      <c r="R211" s="144">
        <f t="shared" si="32"/>
        <v>0</v>
      </c>
      <c r="S211" s="144">
        <v>0</v>
      </c>
      <c r="T211" s="145">
        <f t="shared" si="33"/>
        <v>0</v>
      </c>
      <c r="AR211" s="146" t="s">
        <v>91</v>
      </c>
      <c r="AT211" s="146" t="s">
        <v>260</v>
      </c>
      <c r="AU211" s="146" t="s">
        <v>85</v>
      </c>
      <c r="AY211" s="17" t="s">
        <v>258</v>
      </c>
      <c r="BE211" s="147">
        <f t="shared" si="34"/>
        <v>0</v>
      </c>
      <c r="BF211" s="147">
        <f t="shared" si="35"/>
        <v>0</v>
      </c>
      <c r="BG211" s="147">
        <f t="shared" si="36"/>
        <v>0</v>
      </c>
      <c r="BH211" s="147">
        <f t="shared" si="37"/>
        <v>0</v>
      </c>
      <c r="BI211" s="147">
        <f t="shared" si="38"/>
        <v>0</v>
      </c>
      <c r="BJ211" s="17" t="s">
        <v>8</v>
      </c>
      <c r="BK211" s="147">
        <f t="shared" si="39"/>
        <v>0</v>
      </c>
      <c r="BL211" s="17" t="s">
        <v>91</v>
      </c>
      <c r="BM211" s="146" t="s">
        <v>1183</v>
      </c>
    </row>
    <row r="212" spans="2:65" s="1" customFormat="1" ht="24.2" customHeight="1">
      <c r="B212" s="134"/>
      <c r="C212" s="135" t="s">
        <v>758</v>
      </c>
      <c r="D212" s="135" t="s">
        <v>260</v>
      </c>
      <c r="E212" s="136" t="s">
        <v>3223</v>
      </c>
      <c r="F212" s="137" t="s">
        <v>3224</v>
      </c>
      <c r="G212" s="138" t="s">
        <v>3056</v>
      </c>
      <c r="H212" s="139">
        <v>250</v>
      </c>
      <c r="I212" s="140"/>
      <c r="J212" s="141">
        <f t="shared" si="30"/>
        <v>0</v>
      </c>
      <c r="K212" s="137" t="s">
        <v>1</v>
      </c>
      <c r="L212" s="32"/>
      <c r="M212" s="142" t="s">
        <v>1</v>
      </c>
      <c r="N212" s="143" t="s">
        <v>42</v>
      </c>
      <c r="P212" s="144">
        <f t="shared" si="31"/>
        <v>0</v>
      </c>
      <c r="Q212" s="144">
        <v>0</v>
      </c>
      <c r="R212" s="144">
        <f t="shared" si="32"/>
        <v>0</v>
      </c>
      <c r="S212" s="144">
        <v>0</v>
      </c>
      <c r="T212" s="145">
        <f t="shared" si="33"/>
        <v>0</v>
      </c>
      <c r="AR212" s="146" t="s">
        <v>91</v>
      </c>
      <c r="AT212" s="146" t="s">
        <v>260</v>
      </c>
      <c r="AU212" s="146" t="s">
        <v>85</v>
      </c>
      <c r="AY212" s="17" t="s">
        <v>258</v>
      </c>
      <c r="BE212" s="147">
        <f t="shared" si="34"/>
        <v>0</v>
      </c>
      <c r="BF212" s="147">
        <f t="shared" si="35"/>
        <v>0</v>
      </c>
      <c r="BG212" s="147">
        <f t="shared" si="36"/>
        <v>0</v>
      </c>
      <c r="BH212" s="147">
        <f t="shared" si="37"/>
        <v>0</v>
      </c>
      <c r="BI212" s="147">
        <f t="shared" si="38"/>
        <v>0</v>
      </c>
      <c r="BJ212" s="17" t="s">
        <v>8</v>
      </c>
      <c r="BK212" s="147">
        <f t="shared" si="39"/>
        <v>0</v>
      </c>
      <c r="BL212" s="17" t="s">
        <v>91</v>
      </c>
      <c r="BM212" s="146" t="s">
        <v>1192</v>
      </c>
    </row>
    <row r="213" spans="2:65" s="1" customFormat="1" ht="21.75" customHeight="1">
      <c r="B213" s="134"/>
      <c r="C213" s="135" t="s">
        <v>763</v>
      </c>
      <c r="D213" s="135" t="s">
        <v>260</v>
      </c>
      <c r="E213" s="136" t="s">
        <v>3225</v>
      </c>
      <c r="F213" s="137" t="s">
        <v>3226</v>
      </c>
      <c r="G213" s="138" t="s">
        <v>420</v>
      </c>
      <c r="H213" s="139">
        <v>600</v>
      </c>
      <c r="I213" s="140"/>
      <c r="J213" s="141">
        <f t="shared" si="30"/>
        <v>0</v>
      </c>
      <c r="K213" s="137" t="s">
        <v>1</v>
      </c>
      <c r="L213" s="32"/>
      <c r="M213" s="142" t="s">
        <v>1</v>
      </c>
      <c r="N213" s="143" t="s">
        <v>42</v>
      </c>
      <c r="P213" s="144">
        <f t="shared" si="31"/>
        <v>0</v>
      </c>
      <c r="Q213" s="144">
        <v>0</v>
      </c>
      <c r="R213" s="144">
        <f t="shared" si="32"/>
        <v>0</v>
      </c>
      <c r="S213" s="144">
        <v>0</v>
      </c>
      <c r="T213" s="145">
        <f t="shared" si="33"/>
        <v>0</v>
      </c>
      <c r="AR213" s="146" t="s">
        <v>91</v>
      </c>
      <c r="AT213" s="146" t="s">
        <v>260</v>
      </c>
      <c r="AU213" s="146" t="s">
        <v>85</v>
      </c>
      <c r="AY213" s="17" t="s">
        <v>258</v>
      </c>
      <c r="BE213" s="147">
        <f t="shared" si="34"/>
        <v>0</v>
      </c>
      <c r="BF213" s="147">
        <f t="shared" si="35"/>
        <v>0</v>
      </c>
      <c r="BG213" s="147">
        <f t="shared" si="36"/>
        <v>0</v>
      </c>
      <c r="BH213" s="147">
        <f t="shared" si="37"/>
        <v>0</v>
      </c>
      <c r="BI213" s="147">
        <f t="shared" si="38"/>
        <v>0</v>
      </c>
      <c r="BJ213" s="17" t="s">
        <v>8</v>
      </c>
      <c r="BK213" s="147">
        <f t="shared" si="39"/>
        <v>0</v>
      </c>
      <c r="BL213" s="17" t="s">
        <v>91</v>
      </c>
      <c r="BM213" s="146" t="s">
        <v>1202</v>
      </c>
    </row>
    <row r="214" spans="2:65" s="1" customFormat="1" ht="16.5" customHeight="1">
      <c r="B214" s="134"/>
      <c r="C214" s="135" t="s">
        <v>767</v>
      </c>
      <c r="D214" s="135" t="s">
        <v>260</v>
      </c>
      <c r="E214" s="136" t="s">
        <v>3227</v>
      </c>
      <c r="F214" s="137" t="s">
        <v>3228</v>
      </c>
      <c r="G214" s="138" t="s">
        <v>3056</v>
      </c>
      <c r="H214" s="139">
        <v>20</v>
      </c>
      <c r="I214" s="140"/>
      <c r="J214" s="141">
        <f t="shared" si="30"/>
        <v>0</v>
      </c>
      <c r="K214" s="137" t="s">
        <v>1</v>
      </c>
      <c r="L214" s="32"/>
      <c r="M214" s="142" t="s">
        <v>1</v>
      </c>
      <c r="N214" s="143" t="s">
        <v>42</v>
      </c>
      <c r="P214" s="144">
        <f t="shared" si="31"/>
        <v>0</v>
      </c>
      <c r="Q214" s="144">
        <v>0</v>
      </c>
      <c r="R214" s="144">
        <f t="shared" si="32"/>
        <v>0</v>
      </c>
      <c r="S214" s="144">
        <v>0</v>
      </c>
      <c r="T214" s="145">
        <f t="shared" si="33"/>
        <v>0</v>
      </c>
      <c r="AR214" s="146" t="s">
        <v>91</v>
      </c>
      <c r="AT214" s="146" t="s">
        <v>260</v>
      </c>
      <c r="AU214" s="146" t="s">
        <v>85</v>
      </c>
      <c r="AY214" s="17" t="s">
        <v>258</v>
      </c>
      <c r="BE214" s="147">
        <f t="shared" si="34"/>
        <v>0</v>
      </c>
      <c r="BF214" s="147">
        <f t="shared" si="35"/>
        <v>0</v>
      </c>
      <c r="BG214" s="147">
        <f t="shared" si="36"/>
        <v>0</v>
      </c>
      <c r="BH214" s="147">
        <f t="shared" si="37"/>
        <v>0</v>
      </c>
      <c r="BI214" s="147">
        <f t="shared" si="38"/>
        <v>0</v>
      </c>
      <c r="BJ214" s="17" t="s">
        <v>8</v>
      </c>
      <c r="BK214" s="147">
        <f t="shared" si="39"/>
        <v>0</v>
      </c>
      <c r="BL214" s="17" t="s">
        <v>91</v>
      </c>
      <c r="BM214" s="146" t="s">
        <v>1210</v>
      </c>
    </row>
    <row r="215" spans="2:65" s="1" customFormat="1" ht="16.5" customHeight="1">
      <c r="B215" s="134"/>
      <c r="C215" s="135" t="s">
        <v>771</v>
      </c>
      <c r="D215" s="135" t="s">
        <v>260</v>
      </c>
      <c r="E215" s="136" t="s">
        <v>3229</v>
      </c>
      <c r="F215" s="137" t="s">
        <v>3230</v>
      </c>
      <c r="G215" s="138" t="s">
        <v>3056</v>
      </c>
      <c r="H215" s="139">
        <v>13</v>
      </c>
      <c r="I215" s="140"/>
      <c r="J215" s="141">
        <f t="shared" si="30"/>
        <v>0</v>
      </c>
      <c r="K215" s="137" t="s">
        <v>1</v>
      </c>
      <c r="L215" s="32"/>
      <c r="M215" s="142" t="s">
        <v>1</v>
      </c>
      <c r="N215" s="143" t="s">
        <v>42</v>
      </c>
      <c r="P215" s="144">
        <f t="shared" si="31"/>
        <v>0</v>
      </c>
      <c r="Q215" s="144">
        <v>0</v>
      </c>
      <c r="R215" s="144">
        <f t="shared" si="32"/>
        <v>0</v>
      </c>
      <c r="S215" s="144">
        <v>0</v>
      </c>
      <c r="T215" s="145">
        <f t="shared" si="33"/>
        <v>0</v>
      </c>
      <c r="AR215" s="146" t="s">
        <v>91</v>
      </c>
      <c r="AT215" s="146" t="s">
        <v>260</v>
      </c>
      <c r="AU215" s="146" t="s">
        <v>85</v>
      </c>
      <c r="AY215" s="17" t="s">
        <v>258</v>
      </c>
      <c r="BE215" s="147">
        <f t="shared" si="34"/>
        <v>0</v>
      </c>
      <c r="BF215" s="147">
        <f t="shared" si="35"/>
        <v>0</v>
      </c>
      <c r="BG215" s="147">
        <f t="shared" si="36"/>
        <v>0</v>
      </c>
      <c r="BH215" s="147">
        <f t="shared" si="37"/>
        <v>0</v>
      </c>
      <c r="BI215" s="147">
        <f t="shared" si="38"/>
        <v>0</v>
      </c>
      <c r="BJ215" s="17" t="s">
        <v>8</v>
      </c>
      <c r="BK215" s="147">
        <f t="shared" si="39"/>
        <v>0</v>
      </c>
      <c r="BL215" s="17" t="s">
        <v>91</v>
      </c>
      <c r="BM215" s="146" t="s">
        <v>1218</v>
      </c>
    </row>
    <row r="216" spans="2:65" s="1" customFormat="1" ht="16.5" customHeight="1">
      <c r="B216" s="134"/>
      <c r="C216" s="135" t="s">
        <v>775</v>
      </c>
      <c r="D216" s="135" t="s">
        <v>260</v>
      </c>
      <c r="E216" s="136" t="s">
        <v>3231</v>
      </c>
      <c r="F216" s="137" t="s">
        <v>3232</v>
      </c>
      <c r="G216" s="138" t="s">
        <v>3056</v>
      </c>
      <c r="H216" s="139">
        <v>2</v>
      </c>
      <c r="I216" s="140"/>
      <c r="J216" s="141">
        <f t="shared" si="30"/>
        <v>0</v>
      </c>
      <c r="K216" s="137" t="s">
        <v>1</v>
      </c>
      <c r="L216" s="32"/>
      <c r="M216" s="142" t="s">
        <v>1</v>
      </c>
      <c r="N216" s="143" t="s">
        <v>42</v>
      </c>
      <c r="P216" s="144">
        <f t="shared" si="31"/>
        <v>0</v>
      </c>
      <c r="Q216" s="144">
        <v>0</v>
      </c>
      <c r="R216" s="144">
        <f t="shared" si="32"/>
        <v>0</v>
      </c>
      <c r="S216" s="144">
        <v>0</v>
      </c>
      <c r="T216" s="145">
        <f t="shared" si="33"/>
        <v>0</v>
      </c>
      <c r="AR216" s="146" t="s">
        <v>91</v>
      </c>
      <c r="AT216" s="146" t="s">
        <v>260</v>
      </c>
      <c r="AU216" s="146" t="s">
        <v>85</v>
      </c>
      <c r="AY216" s="17" t="s">
        <v>258</v>
      </c>
      <c r="BE216" s="147">
        <f t="shared" si="34"/>
        <v>0</v>
      </c>
      <c r="BF216" s="147">
        <f t="shared" si="35"/>
        <v>0</v>
      </c>
      <c r="BG216" s="147">
        <f t="shared" si="36"/>
        <v>0</v>
      </c>
      <c r="BH216" s="147">
        <f t="shared" si="37"/>
        <v>0</v>
      </c>
      <c r="BI216" s="147">
        <f t="shared" si="38"/>
        <v>0</v>
      </c>
      <c r="BJ216" s="17" t="s">
        <v>8</v>
      </c>
      <c r="BK216" s="147">
        <f t="shared" si="39"/>
        <v>0</v>
      </c>
      <c r="BL216" s="17" t="s">
        <v>91</v>
      </c>
      <c r="BM216" s="146" t="s">
        <v>1226</v>
      </c>
    </row>
    <row r="217" spans="2:65" s="1" customFormat="1" ht="16.5" customHeight="1">
      <c r="B217" s="134"/>
      <c r="C217" s="135" t="s">
        <v>779</v>
      </c>
      <c r="D217" s="135" t="s">
        <v>260</v>
      </c>
      <c r="E217" s="136" t="s">
        <v>3233</v>
      </c>
      <c r="F217" s="137" t="s">
        <v>3234</v>
      </c>
      <c r="G217" s="138" t="s">
        <v>420</v>
      </c>
      <c r="H217" s="139">
        <v>500</v>
      </c>
      <c r="I217" s="140"/>
      <c r="J217" s="141">
        <f t="shared" si="30"/>
        <v>0</v>
      </c>
      <c r="K217" s="137" t="s">
        <v>1</v>
      </c>
      <c r="L217" s="32"/>
      <c r="M217" s="142" t="s">
        <v>1</v>
      </c>
      <c r="N217" s="143" t="s">
        <v>42</v>
      </c>
      <c r="P217" s="144">
        <f t="shared" si="31"/>
        <v>0</v>
      </c>
      <c r="Q217" s="144">
        <v>0</v>
      </c>
      <c r="R217" s="144">
        <f t="shared" si="32"/>
        <v>0</v>
      </c>
      <c r="S217" s="144">
        <v>0</v>
      </c>
      <c r="T217" s="145">
        <f t="shared" si="33"/>
        <v>0</v>
      </c>
      <c r="AR217" s="146" t="s">
        <v>91</v>
      </c>
      <c r="AT217" s="146" t="s">
        <v>260</v>
      </c>
      <c r="AU217" s="146" t="s">
        <v>85</v>
      </c>
      <c r="AY217" s="17" t="s">
        <v>258</v>
      </c>
      <c r="BE217" s="147">
        <f t="shared" si="34"/>
        <v>0</v>
      </c>
      <c r="BF217" s="147">
        <f t="shared" si="35"/>
        <v>0</v>
      </c>
      <c r="BG217" s="147">
        <f t="shared" si="36"/>
        <v>0</v>
      </c>
      <c r="BH217" s="147">
        <f t="shared" si="37"/>
        <v>0</v>
      </c>
      <c r="BI217" s="147">
        <f t="shared" si="38"/>
        <v>0</v>
      </c>
      <c r="BJ217" s="17" t="s">
        <v>8</v>
      </c>
      <c r="BK217" s="147">
        <f t="shared" si="39"/>
        <v>0</v>
      </c>
      <c r="BL217" s="17" t="s">
        <v>91</v>
      </c>
      <c r="BM217" s="146" t="s">
        <v>1235</v>
      </c>
    </row>
    <row r="218" spans="2:65" s="1" customFormat="1" ht="33" customHeight="1">
      <c r="B218" s="134"/>
      <c r="C218" s="135" t="s">
        <v>785</v>
      </c>
      <c r="D218" s="135" t="s">
        <v>260</v>
      </c>
      <c r="E218" s="136" t="s">
        <v>3235</v>
      </c>
      <c r="F218" s="137" t="s">
        <v>3236</v>
      </c>
      <c r="G218" s="138" t="s">
        <v>3056</v>
      </c>
      <c r="H218" s="139">
        <v>1</v>
      </c>
      <c r="I218" s="140"/>
      <c r="J218" s="141">
        <f t="shared" si="30"/>
        <v>0</v>
      </c>
      <c r="K218" s="137" t="s">
        <v>1</v>
      </c>
      <c r="L218" s="32"/>
      <c r="M218" s="142" t="s">
        <v>1</v>
      </c>
      <c r="N218" s="143" t="s">
        <v>42</v>
      </c>
      <c r="P218" s="144">
        <f t="shared" si="31"/>
        <v>0</v>
      </c>
      <c r="Q218" s="144">
        <v>0</v>
      </c>
      <c r="R218" s="144">
        <f t="shared" si="32"/>
        <v>0</v>
      </c>
      <c r="S218" s="144">
        <v>0</v>
      </c>
      <c r="T218" s="145">
        <f t="shared" si="33"/>
        <v>0</v>
      </c>
      <c r="AR218" s="146" t="s">
        <v>91</v>
      </c>
      <c r="AT218" s="146" t="s">
        <v>260</v>
      </c>
      <c r="AU218" s="146" t="s">
        <v>85</v>
      </c>
      <c r="AY218" s="17" t="s">
        <v>258</v>
      </c>
      <c r="BE218" s="147">
        <f t="shared" si="34"/>
        <v>0</v>
      </c>
      <c r="BF218" s="147">
        <f t="shared" si="35"/>
        <v>0</v>
      </c>
      <c r="BG218" s="147">
        <f t="shared" si="36"/>
        <v>0</v>
      </c>
      <c r="BH218" s="147">
        <f t="shared" si="37"/>
        <v>0</v>
      </c>
      <c r="BI218" s="147">
        <f t="shared" si="38"/>
        <v>0</v>
      </c>
      <c r="BJ218" s="17" t="s">
        <v>8</v>
      </c>
      <c r="BK218" s="147">
        <f t="shared" si="39"/>
        <v>0</v>
      </c>
      <c r="BL218" s="17" t="s">
        <v>91</v>
      </c>
      <c r="BM218" s="146" t="s">
        <v>1244</v>
      </c>
    </row>
    <row r="219" spans="2:65" s="1" customFormat="1" ht="16.5" customHeight="1">
      <c r="B219" s="134"/>
      <c r="C219" s="135" t="s">
        <v>792</v>
      </c>
      <c r="D219" s="135" t="s">
        <v>260</v>
      </c>
      <c r="E219" s="136" t="s">
        <v>3237</v>
      </c>
      <c r="F219" s="137" t="s">
        <v>3238</v>
      </c>
      <c r="G219" s="138" t="s">
        <v>3056</v>
      </c>
      <c r="H219" s="139">
        <v>1</v>
      </c>
      <c r="I219" s="140"/>
      <c r="J219" s="141">
        <f t="shared" si="30"/>
        <v>0</v>
      </c>
      <c r="K219" s="137" t="s">
        <v>1</v>
      </c>
      <c r="L219" s="32"/>
      <c r="M219" s="142" t="s">
        <v>1</v>
      </c>
      <c r="N219" s="143" t="s">
        <v>42</v>
      </c>
      <c r="P219" s="144">
        <f t="shared" si="31"/>
        <v>0</v>
      </c>
      <c r="Q219" s="144">
        <v>0</v>
      </c>
      <c r="R219" s="144">
        <f t="shared" si="32"/>
        <v>0</v>
      </c>
      <c r="S219" s="144">
        <v>0</v>
      </c>
      <c r="T219" s="145">
        <f t="shared" si="33"/>
        <v>0</v>
      </c>
      <c r="AR219" s="146" t="s">
        <v>91</v>
      </c>
      <c r="AT219" s="146" t="s">
        <v>260</v>
      </c>
      <c r="AU219" s="146" t="s">
        <v>85</v>
      </c>
      <c r="AY219" s="17" t="s">
        <v>258</v>
      </c>
      <c r="BE219" s="147">
        <f t="shared" si="34"/>
        <v>0</v>
      </c>
      <c r="BF219" s="147">
        <f t="shared" si="35"/>
        <v>0</v>
      </c>
      <c r="BG219" s="147">
        <f t="shared" si="36"/>
        <v>0</v>
      </c>
      <c r="BH219" s="147">
        <f t="shared" si="37"/>
        <v>0</v>
      </c>
      <c r="BI219" s="147">
        <f t="shared" si="38"/>
        <v>0</v>
      </c>
      <c r="BJ219" s="17" t="s">
        <v>8</v>
      </c>
      <c r="BK219" s="147">
        <f t="shared" si="39"/>
        <v>0</v>
      </c>
      <c r="BL219" s="17" t="s">
        <v>91</v>
      </c>
      <c r="BM219" s="146" t="s">
        <v>1252</v>
      </c>
    </row>
    <row r="220" spans="2:65" s="1" customFormat="1" ht="21.75" customHeight="1">
      <c r="B220" s="134"/>
      <c r="C220" s="135" t="s">
        <v>796</v>
      </c>
      <c r="D220" s="135" t="s">
        <v>260</v>
      </c>
      <c r="E220" s="136" t="s">
        <v>3239</v>
      </c>
      <c r="F220" s="137" t="s">
        <v>3240</v>
      </c>
      <c r="G220" s="138" t="s">
        <v>3056</v>
      </c>
      <c r="H220" s="139">
        <v>1</v>
      </c>
      <c r="I220" s="140"/>
      <c r="J220" s="141">
        <f t="shared" si="30"/>
        <v>0</v>
      </c>
      <c r="K220" s="137" t="s">
        <v>1</v>
      </c>
      <c r="L220" s="32"/>
      <c r="M220" s="142" t="s">
        <v>1</v>
      </c>
      <c r="N220" s="143" t="s">
        <v>42</v>
      </c>
      <c r="P220" s="144">
        <f t="shared" si="31"/>
        <v>0</v>
      </c>
      <c r="Q220" s="144">
        <v>0</v>
      </c>
      <c r="R220" s="144">
        <f t="shared" si="32"/>
        <v>0</v>
      </c>
      <c r="S220" s="144">
        <v>0</v>
      </c>
      <c r="T220" s="145">
        <f t="shared" si="33"/>
        <v>0</v>
      </c>
      <c r="AR220" s="146" t="s">
        <v>91</v>
      </c>
      <c r="AT220" s="146" t="s">
        <v>260</v>
      </c>
      <c r="AU220" s="146" t="s">
        <v>85</v>
      </c>
      <c r="AY220" s="17" t="s">
        <v>258</v>
      </c>
      <c r="BE220" s="147">
        <f t="shared" si="34"/>
        <v>0</v>
      </c>
      <c r="BF220" s="147">
        <f t="shared" si="35"/>
        <v>0</v>
      </c>
      <c r="BG220" s="147">
        <f t="shared" si="36"/>
        <v>0</v>
      </c>
      <c r="BH220" s="147">
        <f t="shared" si="37"/>
        <v>0</v>
      </c>
      <c r="BI220" s="147">
        <f t="shared" si="38"/>
        <v>0</v>
      </c>
      <c r="BJ220" s="17" t="s">
        <v>8</v>
      </c>
      <c r="BK220" s="147">
        <f t="shared" si="39"/>
        <v>0</v>
      </c>
      <c r="BL220" s="17" t="s">
        <v>91</v>
      </c>
      <c r="BM220" s="146" t="s">
        <v>1263</v>
      </c>
    </row>
    <row r="221" spans="2:65" s="1" customFormat="1" ht="16.5" customHeight="1">
      <c r="B221" s="134"/>
      <c r="C221" s="135" t="s">
        <v>800</v>
      </c>
      <c r="D221" s="135" t="s">
        <v>260</v>
      </c>
      <c r="E221" s="136" t="s">
        <v>3241</v>
      </c>
      <c r="F221" s="137" t="s">
        <v>3242</v>
      </c>
      <c r="G221" s="138" t="s">
        <v>3056</v>
      </c>
      <c r="H221" s="139">
        <v>1</v>
      </c>
      <c r="I221" s="140"/>
      <c r="J221" s="141">
        <f t="shared" si="30"/>
        <v>0</v>
      </c>
      <c r="K221" s="137" t="s">
        <v>1</v>
      </c>
      <c r="L221" s="32"/>
      <c r="M221" s="142" t="s">
        <v>1</v>
      </c>
      <c r="N221" s="143" t="s">
        <v>42</v>
      </c>
      <c r="P221" s="144">
        <f t="shared" si="31"/>
        <v>0</v>
      </c>
      <c r="Q221" s="144">
        <v>0</v>
      </c>
      <c r="R221" s="144">
        <f t="shared" si="32"/>
        <v>0</v>
      </c>
      <c r="S221" s="144">
        <v>0</v>
      </c>
      <c r="T221" s="145">
        <f t="shared" si="33"/>
        <v>0</v>
      </c>
      <c r="AR221" s="146" t="s">
        <v>91</v>
      </c>
      <c r="AT221" s="146" t="s">
        <v>260</v>
      </c>
      <c r="AU221" s="146" t="s">
        <v>85</v>
      </c>
      <c r="AY221" s="17" t="s">
        <v>258</v>
      </c>
      <c r="BE221" s="147">
        <f t="shared" si="34"/>
        <v>0</v>
      </c>
      <c r="BF221" s="147">
        <f t="shared" si="35"/>
        <v>0</v>
      </c>
      <c r="BG221" s="147">
        <f t="shared" si="36"/>
        <v>0</v>
      </c>
      <c r="BH221" s="147">
        <f t="shared" si="37"/>
        <v>0</v>
      </c>
      <c r="BI221" s="147">
        <f t="shared" si="38"/>
        <v>0</v>
      </c>
      <c r="BJ221" s="17" t="s">
        <v>8</v>
      </c>
      <c r="BK221" s="147">
        <f t="shared" si="39"/>
        <v>0</v>
      </c>
      <c r="BL221" s="17" t="s">
        <v>91</v>
      </c>
      <c r="BM221" s="146" t="s">
        <v>1272</v>
      </c>
    </row>
    <row r="222" spans="2:65" s="1" customFormat="1" ht="24.2" customHeight="1">
      <c r="B222" s="134"/>
      <c r="C222" s="135" t="s">
        <v>804</v>
      </c>
      <c r="D222" s="135" t="s">
        <v>260</v>
      </c>
      <c r="E222" s="136" t="s">
        <v>3243</v>
      </c>
      <c r="F222" s="137" t="s">
        <v>3244</v>
      </c>
      <c r="G222" s="138" t="s">
        <v>3056</v>
      </c>
      <c r="H222" s="139">
        <v>1</v>
      </c>
      <c r="I222" s="140"/>
      <c r="J222" s="141">
        <f t="shared" si="30"/>
        <v>0</v>
      </c>
      <c r="K222" s="137" t="s">
        <v>1</v>
      </c>
      <c r="L222" s="32"/>
      <c r="M222" s="142" t="s">
        <v>1</v>
      </c>
      <c r="N222" s="143" t="s">
        <v>42</v>
      </c>
      <c r="P222" s="144">
        <f t="shared" si="31"/>
        <v>0</v>
      </c>
      <c r="Q222" s="144">
        <v>0</v>
      </c>
      <c r="R222" s="144">
        <f t="shared" si="32"/>
        <v>0</v>
      </c>
      <c r="S222" s="144">
        <v>0</v>
      </c>
      <c r="T222" s="145">
        <f t="shared" si="33"/>
        <v>0</v>
      </c>
      <c r="AR222" s="146" t="s">
        <v>91</v>
      </c>
      <c r="AT222" s="146" t="s">
        <v>260</v>
      </c>
      <c r="AU222" s="146" t="s">
        <v>85</v>
      </c>
      <c r="AY222" s="17" t="s">
        <v>258</v>
      </c>
      <c r="BE222" s="147">
        <f t="shared" si="34"/>
        <v>0</v>
      </c>
      <c r="BF222" s="147">
        <f t="shared" si="35"/>
        <v>0</v>
      </c>
      <c r="BG222" s="147">
        <f t="shared" si="36"/>
        <v>0</v>
      </c>
      <c r="BH222" s="147">
        <f t="shared" si="37"/>
        <v>0</v>
      </c>
      <c r="BI222" s="147">
        <f t="shared" si="38"/>
        <v>0</v>
      </c>
      <c r="BJ222" s="17" t="s">
        <v>8</v>
      </c>
      <c r="BK222" s="147">
        <f t="shared" si="39"/>
        <v>0</v>
      </c>
      <c r="BL222" s="17" t="s">
        <v>91</v>
      </c>
      <c r="BM222" s="146" t="s">
        <v>1286</v>
      </c>
    </row>
    <row r="223" spans="2:65" s="1" customFormat="1" ht="16.5" customHeight="1">
      <c r="B223" s="134"/>
      <c r="C223" s="135" t="s">
        <v>808</v>
      </c>
      <c r="D223" s="135" t="s">
        <v>260</v>
      </c>
      <c r="E223" s="136" t="s">
        <v>3245</v>
      </c>
      <c r="F223" s="137" t="s">
        <v>3246</v>
      </c>
      <c r="G223" s="138" t="s">
        <v>3056</v>
      </c>
      <c r="H223" s="139">
        <v>11</v>
      </c>
      <c r="I223" s="140"/>
      <c r="J223" s="141">
        <f t="shared" si="30"/>
        <v>0</v>
      </c>
      <c r="K223" s="137" t="s">
        <v>1</v>
      </c>
      <c r="L223" s="32"/>
      <c r="M223" s="142" t="s">
        <v>1</v>
      </c>
      <c r="N223" s="143" t="s">
        <v>42</v>
      </c>
      <c r="P223" s="144">
        <f t="shared" si="31"/>
        <v>0</v>
      </c>
      <c r="Q223" s="144">
        <v>0</v>
      </c>
      <c r="R223" s="144">
        <f t="shared" si="32"/>
        <v>0</v>
      </c>
      <c r="S223" s="144">
        <v>0</v>
      </c>
      <c r="T223" s="145">
        <f t="shared" si="33"/>
        <v>0</v>
      </c>
      <c r="AR223" s="146" t="s">
        <v>91</v>
      </c>
      <c r="AT223" s="146" t="s">
        <v>260</v>
      </c>
      <c r="AU223" s="146" t="s">
        <v>85</v>
      </c>
      <c r="AY223" s="17" t="s">
        <v>258</v>
      </c>
      <c r="BE223" s="147">
        <f t="shared" si="34"/>
        <v>0</v>
      </c>
      <c r="BF223" s="147">
        <f t="shared" si="35"/>
        <v>0</v>
      </c>
      <c r="BG223" s="147">
        <f t="shared" si="36"/>
        <v>0</v>
      </c>
      <c r="BH223" s="147">
        <f t="shared" si="37"/>
        <v>0</v>
      </c>
      <c r="BI223" s="147">
        <f t="shared" si="38"/>
        <v>0</v>
      </c>
      <c r="BJ223" s="17" t="s">
        <v>8</v>
      </c>
      <c r="BK223" s="147">
        <f t="shared" si="39"/>
        <v>0</v>
      </c>
      <c r="BL223" s="17" t="s">
        <v>91</v>
      </c>
      <c r="BM223" s="146" t="s">
        <v>1294</v>
      </c>
    </row>
    <row r="224" spans="2:65" s="1" customFormat="1" ht="16.5" customHeight="1">
      <c r="B224" s="134"/>
      <c r="C224" s="135" t="s">
        <v>812</v>
      </c>
      <c r="D224" s="135" t="s">
        <v>260</v>
      </c>
      <c r="E224" s="136" t="s">
        <v>3247</v>
      </c>
      <c r="F224" s="137" t="s">
        <v>3248</v>
      </c>
      <c r="G224" s="138" t="s">
        <v>3056</v>
      </c>
      <c r="H224" s="139">
        <v>4</v>
      </c>
      <c r="I224" s="140"/>
      <c r="J224" s="141">
        <f t="shared" si="30"/>
        <v>0</v>
      </c>
      <c r="K224" s="137" t="s">
        <v>1</v>
      </c>
      <c r="L224" s="32"/>
      <c r="M224" s="142" t="s">
        <v>1</v>
      </c>
      <c r="N224" s="143" t="s">
        <v>42</v>
      </c>
      <c r="P224" s="144">
        <f t="shared" si="31"/>
        <v>0</v>
      </c>
      <c r="Q224" s="144">
        <v>0</v>
      </c>
      <c r="R224" s="144">
        <f t="shared" si="32"/>
        <v>0</v>
      </c>
      <c r="S224" s="144">
        <v>0</v>
      </c>
      <c r="T224" s="145">
        <f t="shared" si="33"/>
        <v>0</v>
      </c>
      <c r="AR224" s="146" t="s">
        <v>91</v>
      </c>
      <c r="AT224" s="146" t="s">
        <v>260</v>
      </c>
      <c r="AU224" s="146" t="s">
        <v>85</v>
      </c>
      <c r="AY224" s="17" t="s">
        <v>258</v>
      </c>
      <c r="BE224" s="147">
        <f t="shared" si="34"/>
        <v>0</v>
      </c>
      <c r="BF224" s="147">
        <f t="shared" si="35"/>
        <v>0</v>
      </c>
      <c r="BG224" s="147">
        <f t="shared" si="36"/>
        <v>0</v>
      </c>
      <c r="BH224" s="147">
        <f t="shared" si="37"/>
        <v>0</v>
      </c>
      <c r="BI224" s="147">
        <f t="shared" si="38"/>
        <v>0</v>
      </c>
      <c r="BJ224" s="17" t="s">
        <v>8</v>
      </c>
      <c r="BK224" s="147">
        <f t="shared" si="39"/>
        <v>0</v>
      </c>
      <c r="BL224" s="17" t="s">
        <v>91</v>
      </c>
      <c r="BM224" s="146" t="s">
        <v>1302</v>
      </c>
    </row>
    <row r="225" spans="2:65" s="1" customFormat="1" ht="16.5" customHeight="1">
      <c r="B225" s="134"/>
      <c r="C225" s="135" t="s">
        <v>817</v>
      </c>
      <c r="D225" s="135" t="s">
        <v>260</v>
      </c>
      <c r="E225" s="136" t="s">
        <v>3249</v>
      </c>
      <c r="F225" s="137" t="s">
        <v>3250</v>
      </c>
      <c r="G225" s="138" t="s">
        <v>3056</v>
      </c>
      <c r="H225" s="139">
        <v>1</v>
      </c>
      <c r="I225" s="140"/>
      <c r="J225" s="141">
        <f t="shared" si="30"/>
        <v>0</v>
      </c>
      <c r="K225" s="137" t="s">
        <v>1</v>
      </c>
      <c r="L225" s="32"/>
      <c r="M225" s="142" t="s">
        <v>1</v>
      </c>
      <c r="N225" s="143" t="s">
        <v>42</v>
      </c>
      <c r="P225" s="144">
        <f t="shared" si="31"/>
        <v>0</v>
      </c>
      <c r="Q225" s="144">
        <v>0</v>
      </c>
      <c r="R225" s="144">
        <f t="shared" si="32"/>
        <v>0</v>
      </c>
      <c r="S225" s="144">
        <v>0</v>
      </c>
      <c r="T225" s="145">
        <f t="shared" si="33"/>
        <v>0</v>
      </c>
      <c r="AR225" s="146" t="s">
        <v>91</v>
      </c>
      <c r="AT225" s="146" t="s">
        <v>260</v>
      </c>
      <c r="AU225" s="146" t="s">
        <v>85</v>
      </c>
      <c r="AY225" s="17" t="s">
        <v>258</v>
      </c>
      <c r="BE225" s="147">
        <f t="shared" si="34"/>
        <v>0</v>
      </c>
      <c r="BF225" s="147">
        <f t="shared" si="35"/>
        <v>0</v>
      </c>
      <c r="BG225" s="147">
        <f t="shared" si="36"/>
        <v>0</v>
      </c>
      <c r="BH225" s="147">
        <f t="shared" si="37"/>
        <v>0</v>
      </c>
      <c r="BI225" s="147">
        <f t="shared" si="38"/>
        <v>0</v>
      </c>
      <c r="BJ225" s="17" t="s">
        <v>8</v>
      </c>
      <c r="BK225" s="147">
        <f t="shared" si="39"/>
        <v>0</v>
      </c>
      <c r="BL225" s="17" t="s">
        <v>91</v>
      </c>
      <c r="BM225" s="146" t="s">
        <v>1310</v>
      </c>
    </row>
    <row r="226" spans="2:65" s="1" customFormat="1" ht="21.75" customHeight="1">
      <c r="B226" s="134"/>
      <c r="C226" s="135" t="s">
        <v>822</v>
      </c>
      <c r="D226" s="135" t="s">
        <v>260</v>
      </c>
      <c r="E226" s="136" t="s">
        <v>3251</v>
      </c>
      <c r="F226" s="137" t="s">
        <v>3252</v>
      </c>
      <c r="G226" s="138" t="s">
        <v>3056</v>
      </c>
      <c r="H226" s="139">
        <v>1</v>
      </c>
      <c r="I226" s="140"/>
      <c r="J226" s="141">
        <f t="shared" si="30"/>
        <v>0</v>
      </c>
      <c r="K226" s="137" t="s">
        <v>1</v>
      </c>
      <c r="L226" s="32"/>
      <c r="M226" s="142" t="s">
        <v>1</v>
      </c>
      <c r="N226" s="143" t="s">
        <v>42</v>
      </c>
      <c r="P226" s="144">
        <f t="shared" si="31"/>
        <v>0</v>
      </c>
      <c r="Q226" s="144">
        <v>0</v>
      </c>
      <c r="R226" s="144">
        <f t="shared" si="32"/>
        <v>0</v>
      </c>
      <c r="S226" s="144">
        <v>0</v>
      </c>
      <c r="T226" s="145">
        <f t="shared" si="33"/>
        <v>0</v>
      </c>
      <c r="AR226" s="146" t="s">
        <v>91</v>
      </c>
      <c r="AT226" s="146" t="s">
        <v>260</v>
      </c>
      <c r="AU226" s="146" t="s">
        <v>85</v>
      </c>
      <c r="AY226" s="17" t="s">
        <v>258</v>
      </c>
      <c r="BE226" s="147">
        <f t="shared" si="34"/>
        <v>0</v>
      </c>
      <c r="BF226" s="147">
        <f t="shared" si="35"/>
        <v>0</v>
      </c>
      <c r="BG226" s="147">
        <f t="shared" si="36"/>
        <v>0</v>
      </c>
      <c r="BH226" s="147">
        <f t="shared" si="37"/>
        <v>0</v>
      </c>
      <c r="BI226" s="147">
        <f t="shared" si="38"/>
        <v>0</v>
      </c>
      <c r="BJ226" s="17" t="s">
        <v>8</v>
      </c>
      <c r="BK226" s="147">
        <f t="shared" si="39"/>
        <v>0</v>
      </c>
      <c r="BL226" s="17" t="s">
        <v>91</v>
      </c>
      <c r="BM226" s="146" t="s">
        <v>1321</v>
      </c>
    </row>
    <row r="227" spans="2:65" s="1" customFormat="1" ht="16.5" customHeight="1">
      <c r="B227" s="134"/>
      <c r="C227" s="135" t="s">
        <v>827</v>
      </c>
      <c r="D227" s="135" t="s">
        <v>260</v>
      </c>
      <c r="E227" s="136" t="s">
        <v>3253</v>
      </c>
      <c r="F227" s="137" t="s">
        <v>3254</v>
      </c>
      <c r="G227" s="138" t="s">
        <v>3056</v>
      </c>
      <c r="H227" s="139">
        <v>26</v>
      </c>
      <c r="I227" s="140"/>
      <c r="J227" s="141">
        <f t="shared" si="30"/>
        <v>0</v>
      </c>
      <c r="K227" s="137" t="s">
        <v>1</v>
      </c>
      <c r="L227" s="32"/>
      <c r="M227" s="142" t="s">
        <v>1</v>
      </c>
      <c r="N227" s="143" t="s">
        <v>42</v>
      </c>
      <c r="P227" s="144">
        <f t="shared" si="31"/>
        <v>0</v>
      </c>
      <c r="Q227" s="144">
        <v>0</v>
      </c>
      <c r="R227" s="144">
        <f t="shared" si="32"/>
        <v>0</v>
      </c>
      <c r="S227" s="144">
        <v>0</v>
      </c>
      <c r="T227" s="145">
        <f t="shared" si="33"/>
        <v>0</v>
      </c>
      <c r="AR227" s="146" t="s">
        <v>91</v>
      </c>
      <c r="AT227" s="146" t="s">
        <v>260</v>
      </c>
      <c r="AU227" s="146" t="s">
        <v>85</v>
      </c>
      <c r="AY227" s="17" t="s">
        <v>258</v>
      </c>
      <c r="BE227" s="147">
        <f t="shared" si="34"/>
        <v>0</v>
      </c>
      <c r="BF227" s="147">
        <f t="shared" si="35"/>
        <v>0</v>
      </c>
      <c r="BG227" s="147">
        <f t="shared" si="36"/>
        <v>0</v>
      </c>
      <c r="BH227" s="147">
        <f t="shared" si="37"/>
        <v>0</v>
      </c>
      <c r="BI227" s="147">
        <f t="shared" si="38"/>
        <v>0</v>
      </c>
      <c r="BJ227" s="17" t="s">
        <v>8</v>
      </c>
      <c r="BK227" s="147">
        <f t="shared" si="39"/>
        <v>0</v>
      </c>
      <c r="BL227" s="17" t="s">
        <v>91</v>
      </c>
      <c r="BM227" s="146" t="s">
        <v>1330</v>
      </c>
    </row>
    <row r="228" spans="2:65" s="1" customFormat="1" ht="16.5" customHeight="1">
      <c r="B228" s="134"/>
      <c r="C228" s="135" t="s">
        <v>833</v>
      </c>
      <c r="D228" s="135" t="s">
        <v>260</v>
      </c>
      <c r="E228" s="136" t="s">
        <v>3255</v>
      </c>
      <c r="F228" s="137" t="s">
        <v>3256</v>
      </c>
      <c r="G228" s="138" t="s">
        <v>3056</v>
      </c>
      <c r="H228" s="139">
        <v>26</v>
      </c>
      <c r="I228" s="140"/>
      <c r="J228" s="141">
        <f t="shared" si="30"/>
        <v>0</v>
      </c>
      <c r="K228" s="137" t="s">
        <v>1</v>
      </c>
      <c r="L228" s="32"/>
      <c r="M228" s="142" t="s">
        <v>1</v>
      </c>
      <c r="N228" s="143" t="s">
        <v>42</v>
      </c>
      <c r="P228" s="144">
        <f t="shared" si="31"/>
        <v>0</v>
      </c>
      <c r="Q228" s="144">
        <v>0</v>
      </c>
      <c r="R228" s="144">
        <f t="shared" si="32"/>
        <v>0</v>
      </c>
      <c r="S228" s="144">
        <v>0</v>
      </c>
      <c r="T228" s="145">
        <f t="shared" si="33"/>
        <v>0</v>
      </c>
      <c r="AR228" s="146" t="s">
        <v>91</v>
      </c>
      <c r="AT228" s="146" t="s">
        <v>260</v>
      </c>
      <c r="AU228" s="146" t="s">
        <v>85</v>
      </c>
      <c r="AY228" s="17" t="s">
        <v>258</v>
      </c>
      <c r="BE228" s="147">
        <f t="shared" si="34"/>
        <v>0</v>
      </c>
      <c r="BF228" s="147">
        <f t="shared" si="35"/>
        <v>0</v>
      </c>
      <c r="BG228" s="147">
        <f t="shared" si="36"/>
        <v>0</v>
      </c>
      <c r="BH228" s="147">
        <f t="shared" si="37"/>
        <v>0</v>
      </c>
      <c r="BI228" s="147">
        <f t="shared" si="38"/>
        <v>0</v>
      </c>
      <c r="BJ228" s="17" t="s">
        <v>8</v>
      </c>
      <c r="BK228" s="147">
        <f t="shared" si="39"/>
        <v>0</v>
      </c>
      <c r="BL228" s="17" t="s">
        <v>91</v>
      </c>
      <c r="BM228" s="146" t="s">
        <v>1340</v>
      </c>
    </row>
    <row r="229" spans="2:65" s="1" customFormat="1" ht="16.5" customHeight="1">
      <c r="B229" s="134"/>
      <c r="C229" s="135" t="s">
        <v>837</v>
      </c>
      <c r="D229" s="135" t="s">
        <v>260</v>
      </c>
      <c r="E229" s="136" t="s">
        <v>3257</v>
      </c>
      <c r="F229" s="137" t="s">
        <v>3258</v>
      </c>
      <c r="G229" s="138" t="s">
        <v>3056</v>
      </c>
      <c r="H229" s="139">
        <v>1</v>
      </c>
      <c r="I229" s="140"/>
      <c r="J229" s="141">
        <f t="shared" si="30"/>
        <v>0</v>
      </c>
      <c r="K229" s="137" t="s">
        <v>1</v>
      </c>
      <c r="L229" s="32"/>
      <c r="M229" s="142" t="s">
        <v>1</v>
      </c>
      <c r="N229" s="143" t="s">
        <v>42</v>
      </c>
      <c r="P229" s="144">
        <f t="shared" si="31"/>
        <v>0</v>
      </c>
      <c r="Q229" s="144">
        <v>0</v>
      </c>
      <c r="R229" s="144">
        <f t="shared" si="32"/>
        <v>0</v>
      </c>
      <c r="S229" s="144">
        <v>0</v>
      </c>
      <c r="T229" s="145">
        <f t="shared" si="33"/>
        <v>0</v>
      </c>
      <c r="AR229" s="146" t="s">
        <v>91</v>
      </c>
      <c r="AT229" s="146" t="s">
        <v>260</v>
      </c>
      <c r="AU229" s="146" t="s">
        <v>85</v>
      </c>
      <c r="AY229" s="17" t="s">
        <v>258</v>
      </c>
      <c r="BE229" s="147">
        <f t="shared" si="34"/>
        <v>0</v>
      </c>
      <c r="BF229" s="147">
        <f t="shared" si="35"/>
        <v>0</v>
      </c>
      <c r="BG229" s="147">
        <f t="shared" si="36"/>
        <v>0</v>
      </c>
      <c r="BH229" s="147">
        <f t="shared" si="37"/>
        <v>0</v>
      </c>
      <c r="BI229" s="147">
        <f t="shared" si="38"/>
        <v>0</v>
      </c>
      <c r="BJ229" s="17" t="s">
        <v>8</v>
      </c>
      <c r="BK229" s="147">
        <f t="shared" si="39"/>
        <v>0</v>
      </c>
      <c r="BL229" s="17" t="s">
        <v>91</v>
      </c>
      <c r="BM229" s="146" t="s">
        <v>1345</v>
      </c>
    </row>
    <row r="230" spans="2:65" s="1" customFormat="1" ht="16.5" customHeight="1">
      <c r="B230" s="134"/>
      <c r="C230" s="135" t="s">
        <v>843</v>
      </c>
      <c r="D230" s="135" t="s">
        <v>260</v>
      </c>
      <c r="E230" s="136" t="s">
        <v>3259</v>
      </c>
      <c r="F230" s="137" t="s">
        <v>3260</v>
      </c>
      <c r="G230" s="138" t="s">
        <v>3056</v>
      </c>
      <c r="H230" s="139">
        <v>1</v>
      </c>
      <c r="I230" s="140"/>
      <c r="J230" s="141">
        <f t="shared" si="30"/>
        <v>0</v>
      </c>
      <c r="K230" s="137" t="s">
        <v>1</v>
      </c>
      <c r="L230" s="32"/>
      <c r="M230" s="142" t="s">
        <v>1</v>
      </c>
      <c r="N230" s="143" t="s">
        <v>42</v>
      </c>
      <c r="P230" s="144">
        <f t="shared" si="31"/>
        <v>0</v>
      </c>
      <c r="Q230" s="144">
        <v>0</v>
      </c>
      <c r="R230" s="144">
        <f t="shared" si="32"/>
        <v>0</v>
      </c>
      <c r="S230" s="144">
        <v>0</v>
      </c>
      <c r="T230" s="145">
        <f t="shared" si="33"/>
        <v>0</v>
      </c>
      <c r="AR230" s="146" t="s">
        <v>91</v>
      </c>
      <c r="AT230" s="146" t="s">
        <v>260</v>
      </c>
      <c r="AU230" s="146" t="s">
        <v>85</v>
      </c>
      <c r="AY230" s="17" t="s">
        <v>258</v>
      </c>
      <c r="BE230" s="147">
        <f t="shared" si="34"/>
        <v>0</v>
      </c>
      <c r="BF230" s="147">
        <f t="shared" si="35"/>
        <v>0</v>
      </c>
      <c r="BG230" s="147">
        <f t="shared" si="36"/>
        <v>0</v>
      </c>
      <c r="BH230" s="147">
        <f t="shared" si="37"/>
        <v>0</v>
      </c>
      <c r="BI230" s="147">
        <f t="shared" si="38"/>
        <v>0</v>
      </c>
      <c r="BJ230" s="17" t="s">
        <v>8</v>
      </c>
      <c r="BK230" s="147">
        <f t="shared" si="39"/>
        <v>0</v>
      </c>
      <c r="BL230" s="17" t="s">
        <v>91</v>
      </c>
      <c r="BM230" s="146" t="s">
        <v>1355</v>
      </c>
    </row>
    <row r="231" spans="2:65" s="1" customFormat="1" ht="16.5" customHeight="1">
      <c r="B231" s="134"/>
      <c r="C231" s="135" t="s">
        <v>847</v>
      </c>
      <c r="D231" s="135" t="s">
        <v>260</v>
      </c>
      <c r="E231" s="136" t="s">
        <v>3261</v>
      </c>
      <c r="F231" s="137" t="s">
        <v>3262</v>
      </c>
      <c r="G231" s="138" t="s">
        <v>3056</v>
      </c>
      <c r="H231" s="139">
        <v>1</v>
      </c>
      <c r="I231" s="140"/>
      <c r="J231" s="141">
        <f t="shared" si="30"/>
        <v>0</v>
      </c>
      <c r="K231" s="137" t="s">
        <v>1</v>
      </c>
      <c r="L231" s="32"/>
      <c r="M231" s="142" t="s">
        <v>1</v>
      </c>
      <c r="N231" s="143" t="s">
        <v>42</v>
      </c>
      <c r="P231" s="144">
        <f t="shared" si="31"/>
        <v>0</v>
      </c>
      <c r="Q231" s="144">
        <v>0</v>
      </c>
      <c r="R231" s="144">
        <f t="shared" si="32"/>
        <v>0</v>
      </c>
      <c r="S231" s="144">
        <v>0</v>
      </c>
      <c r="T231" s="145">
        <f t="shared" si="33"/>
        <v>0</v>
      </c>
      <c r="AR231" s="146" t="s">
        <v>91</v>
      </c>
      <c r="AT231" s="146" t="s">
        <v>260</v>
      </c>
      <c r="AU231" s="146" t="s">
        <v>85</v>
      </c>
      <c r="AY231" s="17" t="s">
        <v>258</v>
      </c>
      <c r="BE231" s="147">
        <f t="shared" si="34"/>
        <v>0</v>
      </c>
      <c r="BF231" s="147">
        <f t="shared" si="35"/>
        <v>0</v>
      </c>
      <c r="BG231" s="147">
        <f t="shared" si="36"/>
        <v>0</v>
      </c>
      <c r="BH231" s="147">
        <f t="shared" si="37"/>
        <v>0</v>
      </c>
      <c r="BI231" s="147">
        <f t="shared" si="38"/>
        <v>0</v>
      </c>
      <c r="BJ231" s="17" t="s">
        <v>8</v>
      </c>
      <c r="BK231" s="147">
        <f t="shared" si="39"/>
        <v>0</v>
      </c>
      <c r="BL231" s="17" t="s">
        <v>91</v>
      </c>
      <c r="BM231" s="146" t="s">
        <v>1376</v>
      </c>
    </row>
    <row r="232" spans="2:65" s="1" customFormat="1" ht="24.2" customHeight="1">
      <c r="B232" s="134"/>
      <c r="C232" s="135" t="s">
        <v>852</v>
      </c>
      <c r="D232" s="135" t="s">
        <v>260</v>
      </c>
      <c r="E232" s="136" t="s">
        <v>3263</v>
      </c>
      <c r="F232" s="137" t="s">
        <v>3264</v>
      </c>
      <c r="G232" s="138" t="s">
        <v>3056</v>
      </c>
      <c r="H232" s="139">
        <v>1</v>
      </c>
      <c r="I232" s="140"/>
      <c r="J232" s="141">
        <f t="shared" si="30"/>
        <v>0</v>
      </c>
      <c r="K232" s="137" t="s">
        <v>1</v>
      </c>
      <c r="L232" s="32"/>
      <c r="M232" s="142" t="s">
        <v>1</v>
      </c>
      <c r="N232" s="143" t="s">
        <v>42</v>
      </c>
      <c r="P232" s="144">
        <f t="shared" si="31"/>
        <v>0</v>
      </c>
      <c r="Q232" s="144">
        <v>0</v>
      </c>
      <c r="R232" s="144">
        <f t="shared" si="32"/>
        <v>0</v>
      </c>
      <c r="S232" s="144">
        <v>0</v>
      </c>
      <c r="T232" s="145">
        <f t="shared" si="33"/>
        <v>0</v>
      </c>
      <c r="AR232" s="146" t="s">
        <v>91</v>
      </c>
      <c r="AT232" s="146" t="s">
        <v>260</v>
      </c>
      <c r="AU232" s="146" t="s">
        <v>85</v>
      </c>
      <c r="AY232" s="17" t="s">
        <v>258</v>
      </c>
      <c r="BE232" s="147">
        <f t="shared" si="34"/>
        <v>0</v>
      </c>
      <c r="BF232" s="147">
        <f t="shared" si="35"/>
        <v>0</v>
      </c>
      <c r="BG232" s="147">
        <f t="shared" si="36"/>
        <v>0</v>
      </c>
      <c r="BH232" s="147">
        <f t="shared" si="37"/>
        <v>0</v>
      </c>
      <c r="BI232" s="147">
        <f t="shared" si="38"/>
        <v>0</v>
      </c>
      <c r="BJ232" s="17" t="s">
        <v>8</v>
      </c>
      <c r="BK232" s="147">
        <f t="shared" si="39"/>
        <v>0</v>
      </c>
      <c r="BL232" s="17" t="s">
        <v>91</v>
      </c>
      <c r="BM232" s="146" t="s">
        <v>1388</v>
      </c>
    </row>
    <row r="233" spans="2:65" s="1" customFormat="1" ht="16.5" customHeight="1">
      <c r="B233" s="134"/>
      <c r="C233" s="135" t="s">
        <v>857</v>
      </c>
      <c r="D233" s="135" t="s">
        <v>260</v>
      </c>
      <c r="E233" s="136" t="s">
        <v>3265</v>
      </c>
      <c r="F233" s="137" t="s">
        <v>3266</v>
      </c>
      <c r="G233" s="138" t="s">
        <v>3056</v>
      </c>
      <c r="H233" s="139">
        <v>2</v>
      </c>
      <c r="I233" s="140"/>
      <c r="J233" s="141">
        <f t="shared" si="30"/>
        <v>0</v>
      </c>
      <c r="K233" s="137" t="s">
        <v>1</v>
      </c>
      <c r="L233" s="32"/>
      <c r="M233" s="142" t="s">
        <v>1</v>
      </c>
      <c r="N233" s="143" t="s">
        <v>42</v>
      </c>
      <c r="P233" s="144">
        <f t="shared" si="31"/>
        <v>0</v>
      </c>
      <c r="Q233" s="144">
        <v>0</v>
      </c>
      <c r="R233" s="144">
        <f t="shared" si="32"/>
        <v>0</v>
      </c>
      <c r="S233" s="144">
        <v>0</v>
      </c>
      <c r="T233" s="145">
        <f t="shared" si="33"/>
        <v>0</v>
      </c>
      <c r="AR233" s="146" t="s">
        <v>91</v>
      </c>
      <c r="AT233" s="146" t="s">
        <v>260</v>
      </c>
      <c r="AU233" s="146" t="s">
        <v>85</v>
      </c>
      <c r="AY233" s="17" t="s">
        <v>258</v>
      </c>
      <c r="BE233" s="147">
        <f t="shared" si="34"/>
        <v>0</v>
      </c>
      <c r="BF233" s="147">
        <f t="shared" si="35"/>
        <v>0</v>
      </c>
      <c r="BG233" s="147">
        <f t="shared" si="36"/>
        <v>0</v>
      </c>
      <c r="BH233" s="147">
        <f t="shared" si="37"/>
        <v>0</v>
      </c>
      <c r="BI233" s="147">
        <f t="shared" si="38"/>
        <v>0</v>
      </c>
      <c r="BJ233" s="17" t="s">
        <v>8</v>
      </c>
      <c r="BK233" s="147">
        <f t="shared" si="39"/>
        <v>0</v>
      </c>
      <c r="BL233" s="17" t="s">
        <v>91</v>
      </c>
      <c r="BM233" s="146" t="s">
        <v>1397</v>
      </c>
    </row>
    <row r="234" spans="2:65" s="1" customFormat="1" ht="16.5" customHeight="1">
      <c r="B234" s="134"/>
      <c r="C234" s="135" t="s">
        <v>862</v>
      </c>
      <c r="D234" s="135" t="s">
        <v>260</v>
      </c>
      <c r="E234" s="136" t="s">
        <v>3267</v>
      </c>
      <c r="F234" s="137" t="s">
        <v>3268</v>
      </c>
      <c r="G234" s="138" t="s">
        <v>3056</v>
      </c>
      <c r="H234" s="139">
        <v>2</v>
      </c>
      <c r="I234" s="140"/>
      <c r="J234" s="141">
        <f t="shared" si="30"/>
        <v>0</v>
      </c>
      <c r="K234" s="137" t="s">
        <v>1</v>
      </c>
      <c r="L234" s="32"/>
      <c r="M234" s="142" t="s">
        <v>1</v>
      </c>
      <c r="N234" s="143" t="s">
        <v>42</v>
      </c>
      <c r="P234" s="144">
        <f t="shared" si="31"/>
        <v>0</v>
      </c>
      <c r="Q234" s="144">
        <v>0</v>
      </c>
      <c r="R234" s="144">
        <f t="shared" si="32"/>
        <v>0</v>
      </c>
      <c r="S234" s="144">
        <v>0</v>
      </c>
      <c r="T234" s="145">
        <f t="shared" si="33"/>
        <v>0</v>
      </c>
      <c r="AR234" s="146" t="s">
        <v>91</v>
      </c>
      <c r="AT234" s="146" t="s">
        <v>260</v>
      </c>
      <c r="AU234" s="146" t="s">
        <v>85</v>
      </c>
      <c r="AY234" s="17" t="s">
        <v>258</v>
      </c>
      <c r="BE234" s="147">
        <f t="shared" si="34"/>
        <v>0</v>
      </c>
      <c r="BF234" s="147">
        <f t="shared" si="35"/>
        <v>0</v>
      </c>
      <c r="BG234" s="147">
        <f t="shared" si="36"/>
        <v>0</v>
      </c>
      <c r="BH234" s="147">
        <f t="shared" si="37"/>
        <v>0</v>
      </c>
      <c r="BI234" s="147">
        <f t="shared" si="38"/>
        <v>0</v>
      </c>
      <c r="BJ234" s="17" t="s">
        <v>8</v>
      </c>
      <c r="BK234" s="147">
        <f t="shared" si="39"/>
        <v>0</v>
      </c>
      <c r="BL234" s="17" t="s">
        <v>91</v>
      </c>
      <c r="BM234" s="146" t="s">
        <v>1409</v>
      </c>
    </row>
    <row r="235" spans="2:65" s="1" customFormat="1" ht="16.5" customHeight="1">
      <c r="B235" s="134"/>
      <c r="C235" s="135" t="s">
        <v>868</v>
      </c>
      <c r="D235" s="135" t="s">
        <v>260</v>
      </c>
      <c r="E235" s="136" t="s">
        <v>3269</v>
      </c>
      <c r="F235" s="137" t="s">
        <v>3270</v>
      </c>
      <c r="G235" s="138" t="s">
        <v>3056</v>
      </c>
      <c r="H235" s="139">
        <v>1</v>
      </c>
      <c r="I235" s="140"/>
      <c r="J235" s="141">
        <f t="shared" si="30"/>
        <v>0</v>
      </c>
      <c r="K235" s="137" t="s">
        <v>1</v>
      </c>
      <c r="L235" s="32"/>
      <c r="M235" s="142" t="s">
        <v>1</v>
      </c>
      <c r="N235" s="143" t="s">
        <v>42</v>
      </c>
      <c r="P235" s="144">
        <f t="shared" si="31"/>
        <v>0</v>
      </c>
      <c r="Q235" s="144">
        <v>0</v>
      </c>
      <c r="R235" s="144">
        <f t="shared" si="32"/>
        <v>0</v>
      </c>
      <c r="S235" s="144">
        <v>0</v>
      </c>
      <c r="T235" s="145">
        <f t="shared" si="33"/>
        <v>0</v>
      </c>
      <c r="AR235" s="146" t="s">
        <v>91</v>
      </c>
      <c r="AT235" s="146" t="s">
        <v>260</v>
      </c>
      <c r="AU235" s="146" t="s">
        <v>85</v>
      </c>
      <c r="AY235" s="17" t="s">
        <v>258</v>
      </c>
      <c r="BE235" s="147">
        <f t="shared" si="34"/>
        <v>0</v>
      </c>
      <c r="BF235" s="147">
        <f t="shared" si="35"/>
        <v>0</v>
      </c>
      <c r="BG235" s="147">
        <f t="shared" si="36"/>
        <v>0</v>
      </c>
      <c r="BH235" s="147">
        <f t="shared" si="37"/>
        <v>0</v>
      </c>
      <c r="BI235" s="147">
        <f t="shared" si="38"/>
        <v>0</v>
      </c>
      <c r="BJ235" s="17" t="s">
        <v>8</v>
      </c>
      <c r="BK235" s="147">
        <f t="shared" si="39"/>
        <v>0</v>
      </c>
      <c r="BL235" s="17" t="s">
        <v>91</v>
      </c>
      <c r="BM235" s="146" t="s">
        <v>1419</v>
      </c>
    </row>
    <row r="236" spans="2:65" s="1" customFormat="1" ht="16.5" customHeight="1">
      <c r="B236" s="134"/>
      <c r="C236" s="135" t="s">
        <v>881</v>
      </c>
      <c r="D236" s="135" t="s">
        <v>260</v>
      </c>
      <c r="E236" s="136" t="s">
        <v>3271</v>
      </c>
      <c r="F236" s="137" t="s">
        <v>3272</v>
      </c>
      <c r="G236" s="138" t="s">
        <v>3056</v>
      </c>
      <c r="H236" s="139">
        <v>1</v>
      </c>
      <c r="I236" s="140"/>
      <c r="J236" s="141">
        <f t="shared" si="30"/>
        <v>0</v>
      </c>
      <c r="K236" s="137" t="s">
        <v>1</v>
      </c>
      <c r="L236" s="32"/>
      <c r="M236" s="142" t="s">
        <v>1</v>
      </c>
      <c r="N236" s="143" t="s">
        <v>42</v>
      </c>
      <c r="P236" s="144">
        <f t="shared" si="31"/>
        <v>0</v>
      </c>
      <c r="Q236" s="144">
        <v>0</v>
      </c>
      <c r="R236" s="144">
        <f t="shared" si="32"/>
        <v>0</v>
      </c>
      <c r="S236" s="144">
        <v>0</v>
      </c>
      <c r="T236" s="145">
        <f t="shared" si="33"/>
        <v>0</v>
      </c>
      <c r="AR236" s="146" t="s">
        <v>91</v>
      </c>
      <c r="AT236" s="146" t="s">
        <v>260</v>
      </c>
      <c r="AU236" s="146" t="s">
        <v>85</v>
      </c>
      <c r="AY236" s="17" t="s">
        <v>258</v>
      </c>
      <c r="BE236" s="147">
        <f t="shared" si="34"/>
        <v>0</v>
      </c>
      <c r="BF236" s="147">
        <f t="shared" si="35"/>
        <v>0</v>
      </c>
      <c r="BG236" s="147">
        <f t="shared" si="36"/>
        <v>0</v>
      </c>
      <c r="BH236" s="147">
        <f t="shared" si="37"/>
        <v>0</v>
      </c>
      <c r="BI236" s="147">
        <f t="shared" si="38"/>
        <v>0</v>
      </c>
      <c r="BJ236" s="17" t="s">
        <v>8</v>
      </c>
      <c r="BK236" s="147">
        <f t="shared" si="39"/>
        <v>0</v>
      </c>
      <c r="BL236" s="17" t="s">
        <v>91</v>
      </c>
      <c r="BM236" s="146" t="s">
        <v>1436</v>
      </c>
    </row>
    <row r="237" spans="2:65" s="1" customFormat="1" ht="24.2" customHeight="1">
      <c r="B237" s="134"/>
      <c r="C237" s="135" t="s">
        <v>890</v>
      </c>
      <c r="D237" s="135" t="s">
        <v>260</v>
      </c>
      <c r="E237" s="136" t="s">
        <v>3273</v>
      </c>
      <c r="F237" s="137" t="s">
        <v>3274</v>
      </c>
      <c r="G237" s="138" t="s">
        <v>3056</v>
      </c>
      <c r="H237" s="139">
        <v>4</v>
      </c>
      <c r="I237" s="140"/>
      <c r="J237" s="141">
        <f t="shared" si="30"/>
        <v>0</v>
      </c>
      <c r="K237" s="137" t="s">
        <v>1</v>
      </c>
      <c r="L237" s="32"/>
      <c r="M237" s="142" t="s">
        <v>1</v>
      </c>
      <c r="N237" s="143" t="s">
        <v>42</v>
      </c>
      <c r="P237" s="144">
        <f t="shared" si="31"/>
        <v>0</v>
      </c>
      <c r="Q237" s="144">
        <v>0</v>
      </c>
      <c r="R237" s="144">
        <f t="shared" si="32"/>
        <v>0</v>
      </c>
      <c r="S237" s="144">
        <v>0</v>
      </c>
      <c r="T237" s="145">
        <f t="shared" si="33"/>
        <v>0</v>
      </c>
      <c r="AR237" s="146" t="s">
        <v>91</v>
      </c>
      <c r="AT237" s="146" t="s">
        <v>260</v>
      </c>
      <c r="AU237" s="146" t="s">
        <v>85</v>
      </c>
      <c r="AY237" s="17" t="s">
        <v>258</v>
      </c>
      <c r="BE237" s="147">
        <f t="shared" si="34"/>
        <v>0</v>
      </c>
      <c r="BF237" s="147">
        <f t="shared" si="35"/>
        <v>0</v>
      </c>
      <c r="BG237" s="147">
        <f t="shared" si="36"/>
        <v>0</v>
      </c>
      <c r="BH237" s="147">
        <f t="shared" si="37"/>
        <v>0</v>
      </c>
      <c r="BI237" s="147">
        <f t="shared" si="38"/>
        <v>0</v>
      </c>
      <c r="BJ237" s="17" t="s">
        <v>8</v>
      </c>
      <c r="BK237" s="147">
        <f t="shared" si="39"/>
        <v>0</v>
      </c>
      <c r="BL237" s="17" t="s">
        <v>91</v>
      </c>
      <c r="BM237" s="146" t="s">
        <v>1450</v>
      </c>
    </row>
    <row r="238" spans="2:65" s="1" customFormat="1" ht="16.5" customHeight="1">
      <c r="B238" s="134"/>
      <c r="C238" s="135" t="s">
        <v>899</v>
      </c>
      <c r="D238" s="135" t="s">
        <v>260</v>
      </c>
      <c r="E238" s="136" t="s">
        <v>3275</v>
      </c>
      <c r="F238" s="137" t="s">
        <v>3276</v>
      </c>
      <c r="G238" s="138" t="s">
        <v>3056</v>
      </c>
      <c r="H238" s="139">
        <v>2</v>
      </c>
      <c r="I238" s="140"/>
      <c r="J238" s="141">
        <f t="shared" si="30"/>
        <v>0</v>
      </c>
      <c r="K238" s="137" t="s">
        <v>1</v>
      </c>
      <c r="L238" s="32"/>
      <c r="M238" s="142" t="s">
        <v>1</v>
      </c>
      <c r="N238" s="143" t="s">
        <v>42</v>
      </c>
      <c r="P238" s="144">
        <f t="shared" si="31"/>
        <v>0</v>
      </c>
      <c r="Q238" s="144">
        <v>0</v>
      </c>
      <c r="R238" s="144">
        <f t="shared" si="32"/>
        <v>0</v>
      </c>
      <c r="S238" s="144">
        <v>0</v>
      </c>
      <c r="T238" s="145">
        <f t="shared" si="33"/>
        <v>0</v>
      </c>
      <c r="AR238" s="146" t="s">
        <v>91</v>
      </c>
      <c r="AT238" s="146" t="s">
        <v>260</v>
      </c>
      <c r="AU238" s="146" t="s">
        <v>85</v>
      </c>
      <c r="AY238" s="17" t="s">
        <v>258</v>
      </c>
      <c r="BE238" s="147">
        <f t="shared" si="34"/>
        <v>0</v>
      </c>
      <c r="BF238" s="147">
        <f t="shared" si="35"/>
        <v>0</v>
      </c>
      <c r="BG238" s="147">
        <f t="shared" si="36"/>
        <v>0</v>
      </c>
      <c r="BH238" s="147">
        <f t="shared" si="37"/>
        <v>0</v>
      </c>
      <c r="BI238" s="147">
        <f t="shared" si="38"/>
        <v>0</v>
      </c>
      <c r="BJ238" s="17" t="s">
        <v>8</v>
      </c>
      <c r="BK238" s="147">
        <f t="shared" si="39"/>
        <v>0</v>
      </c>
      <c r="BL238" s="17" t="s">
        <v>91</v>
      </c>
      <c r="BM238" s="146" t="s">
        <v>1458</v>
      </c>
    </row>
    <row r="239" spans="2:65" s="1" customFormat="1" ht="16.5" customHeight="1">
      <c r="B239" s="134"/>
      <c r="C239" s="135" t="s">
        <v>903</v>
      </c>
      <c r="D239" s="135" t="s">
        <v>260</v>
      </c>
      <c r="E239" s="136" t="s">
        <v>3277</v>
      </c>
      <c r="F239" s="137" t="s">
        <v>3278</v>
      </c>
      <c r="G239" s="138" t="s">
        <v>3056</v>
      </c>
      <c r="H239" s="139">
        <v>1</v>
      </c>
      <c r="I239" s="140"/>
      <c r="J239" s="141">
        <f t="shared" si="30"/>
        <v>0</v>
      </c>
      <c r="K239" s="137" t="s">
        <v>1</v>
      </c>
      <c r="L239" s="32"/>
      <c r="M239" s="142" t="s">
        <v>1</v>
      </c>
      <c r="N239" s="143" t="s">
        <v>42</v>
      </c>
      <c r="P239" s="144">
        <f t="shared" si="31"/>
        <v>0</v>
      </c>
      <c r="Q239" s="144">
        <v>0</v>
      </c>
      <c r="R239" s="144">
        <f t="shared" si="32"/>
        <v>0</v>
      </c>
      <c r="S239" s="144">
        <v>0</v>
      </c>
      <c r="T239" s="145">
        <f t="shared" si="33"/>
        <v>0</v>
      </c>
      <c r="AR239" s="146" t="s">
        <v>91</v>
      </c>
      <c r="AT239" s="146" t="s">
        <v>260</v>
      </c>
      <c r="AU239" s="146" t="s">
        <v>85</v>
      </c>
      <c r="AY239" s="17" t="s">
        <v>258</v>
      </c>
      <c r="BE239" s="147">
        <f t="shared" si="34"/>
        <v>0</v>
      </c>
      <c r="BF239" s="147">
        <f t="shared" si="35"/>
        <v>0</v>
      </c>
      <c r="BG239" s="147">
        <f t="shared" si="36"/>
        <v>0</v>
      </c>
      <c r="BH239" s="147">
        <f t="shared" si="37"/>
        <v>0</v>
      </c>
      <c r="BI239" s="147">
        <f t="shared" si="38"/>
        <v>0</v>
      </c>
      <c r="BJ239" s="17" t="s">
        <v>8</v>
      </c>
      <c r="BK239" s="147">
        <f t="shared" si="39"/>
        <v>0</v>
      </c>
      <c r="BL239" s="17" t="s">
        <v>91</v>
      </c>
      <c r="BM239" s="146" t="s">
        <v>1468</v>
      </c>
    </row>
    <row r="240" spans="2:65" s="1" customFormat="1" ht="16.5" customHeight="1">
      <c r="B240" s="134"/>
      <c r="C240" s="135" t="s">
        <v>907</v>
      </c>
      <c r="D240" s="135" t="s">
        <v>260</v>
      </c>
      <c r="E240" s="136" t="s">
        <v>3279</v>
      </c>
      <c r="F240" s="137" t="s">
        <v>3280</v>
      </c>
      <c r="G240" s="138" t="s">
        <v>3056</v>
      </c>
      <c r="H240" s="139">
        <v>2</v>
      </c>
      <c r="I240" s="140"/>
      <c r="J240" s="141">
        <f t="shared" si="30"/>
        <v>0</v>
      </c>
      <c r="K240" s="137" t="s">
        <v>1</v>
      </c>
      <c r="L240" s="32"/>
      <c r="M240" s="142" t="s">
        <v>1</v>
      </c>
      <c r="N240" s="143" t="s">
        <v>42</v>
      </c>
      <c r="P240" s="144">
        <f t="shared" si="31"/>
        <v>0</v>
      </c>
      <c r="Q240" s="144">
        <v>0</v>
      </c>
      <c r="R240" s="144">
        <f t="shared" si="32"/>
        <v>0</v>
      </c>
      <c r="S240" s="144">
        <v>0</v>
      </c>
      <c r="T240" s="145">
        <f t="shared" si="33"/>
        <v>0</v>
      </c>
      <c r="AR240" s="146" t="s">
        <v>91</v>
      </c>
      <c r="AT240" s="146" t="s">
        <v>260</v>
      </c>
      <c r="AU240" s="146" t="s">
        <v>85</v>
      </c>
      <c r="AY240" s="17" t="s">
        <v>258</v>
      </c>
      <c r="BE240" s="147">
        <f t="shared" si="34"/>
        <v>0</v>
      </c>
      <c r="BF240" s="147">
        <f t="shared" si="35"/>
        <v>0</v>
      </c>
      <c r="BG240" s="147">
        <f t="shared" si="36"/>
        <v>0</v>
      </c>
      <c r="BH240" s="147">
        <f t="shared" si="37"/>
        <v>0</v>
      </c>
      <c r="BI240" s="147">
        <f t="shared" si="38"/>
        <v>0</v>
      </c>
      <c r="BJ240" s="17" t="s">
        <v>8</v>
      </c>
      <c r="BK240" s="147">
        <f t="shared" si="39"/>
        <v>0</v>
      </c>
      <c r="BL240" s="17" t="s">
        <v>91</v>
      </c>
      <c r="BM240" s="146" t="s">
        <v>1484</v>
      </c>
    </row>
    <row r="241" spans="2:65" s="1" customFormat="1" ht="16.5" customHeight="1">
      <c r="B241" s="134"/>
      <c r="C241" s="135" t="s">
        <v>912</v>
      </c>
      <c r="D241" s="135" t="s">
        <v>260</v>
      </c>
      <c r="E241" s="136" t="s">
        <v>3281</v>
      </c>
      <c r="F241" s="137" t="s">
        <v>3282</v>
      </c>
      <c r="G241" s="138" t="s">
        <v>3056</v>
      </c>
      <c r="H241" s="139">
        <v>2</v>
      </c>
      <c r="I241" s="140"/>
      <c r="J241" s="141">
        <f t="shared" si="30"/>
        <v>0</v>
      </c>
      <c r="K241" s="137" t="s">
        <v>1</v>
      </c>
      <c r="L241" s="32"/>
      <c r="M241" s="142" t="s">
        <v>1</v>
      </c>
      <c r="N241" s="143" t="s">
        <v>42</v>
      </c>
      <c r="P241" s="144">
        <f t="shared" si="31"/>
        <v>0</v>
      </c>
      <c r="Q241" s="144">
        <v>0</v>
      </c>
      <c r="R241" s="144">
        <f t="shared" si="32"/>
        <v>0</v>
      </c>
      <c r="S241" s="144">
        <v>0</v>
      </c>
      <c r="T241" s="145">
        <f t="shared" si="33"/>
        <v>0</v>
      </c>
      <c r="AR241" s="146" t="s">
        <v>91</v>
      </c>
      <c r="AT241" s="146" t="s">
        <v>260</v>
      </c>
      <c r="AU241" s="146" t="s">
        <v>85</v>
      </c>
      <c r="AY241" s="17" t="s">
        <v>258</v>
      </c>
      <c r="BE241" s="147">
        <f t="shared" si="34"/>
        <v>0</v>
      </c>
      <c r="BF241" s="147">
        <f t="shared" si="35"/>
        <v>0</v>
      </c>
      <c r="BG241" s="147">
        <f t="shared" si="36"/>
        <v>0</v>
      </c>
      <c r="BH241" s="147">
        <f t="shared" si="37"/>
        <v>0</v>
      </c>
      <c r="BI241" s="147">
        <f t="shared" si="38"/>
        <v>0</v>
      </c>
      <c r="BJ241" s="17" t="s">
        <v>8</v>
      </c>
      <c r="BK241" s="147">
        <f t="shared" si="39"/>
        <v>0</v>
      </c>
      <c r="BL241" s="17" t="s">
        <v>91</v>
      </c>
      <c r="BM241" s="146" t="s">
        <v>1494</v>
      </c>
    </row>
    <row r="242" spans="2:65" s="1" customFormat="1" ht="16.5" customHeight="1">
      <c r="B242" s="134"/>
      <c r="C242" s="135" t="s">
        <v>921</v>
      </c>
      <c r="D242" s="135" t="s">
        <v>260</v>
      </c>
      <c r="E242" s="136" t="s">
        <v>3283</v>
      </c>
      <c r="F242" s="137" t="s">
        <v>3284</v>
      </c>
      <c r="G242" s="138" t="s">
        <v>3056</v>
      </c>
      <c r="H242" s="139">
        <v>19</v>
      </c>
      <c r="I242" s="140"/>
      <c r="J242" s="141">
        <f t="shared" si="30"/>
        <v>0</v>
      </c>
      <c r="K242" s="137" t="s">
        <v>1</v>
      </c>
      <c r="L242" s="32"/>
      <c r="M242" s="142" t="s">
        <v>1</v>
      </c>
      <c r="N242" s="143" t="s">
        <v>42</v>
      </c>
      <c r="P242" s="144">
        <f t="shared" si="31"/>
        <v>0</v>
      </c>
      <c r="Q242" s="144">
        <v>0</v>
      </c>
      <c r="R242" s="144">
        <f t="shared" si="32"/>
        <v>0</v>
      </c>
      <c r="S242" s="144">
        <v>0</v>
      </c>
      <c r="T242" s="145">
        <f t="shared" si="33"/>
        <v>0</v>
      </c>
      <c r="AR242" s="146" t="s">
        <v>91</v>
      </c>
      <c r="AT242" s="146" t="s">
        <v>260</v>
      </c>
      <c r="AU242" s="146" t="s">
        <v>85</v>
      </c>
      <c r="AY242" s="17" t="s">
        <v>258</v>
      </c>
      <c r="BE242" s="147">
        <f t="shared" si="34"/>
        <v>0</v>
      </c>
      <c r="BF242" s="147">
        <f t="shared" si="35"/>
        <v>0</v>
      </c>
      <c r="BG242" s="147">
        <f t="shared" si="36"/>
        <v>0</v>
      </c>
      <c r="BH242" s="147">
        <f t="shared" si="37"/>
        <v>0</v>
      </c>
      <c r="BI242" s="147">
        <f t="shared" si="38"/>
        <v>0</v>
      </c>
      <c r="BJ242" s="17" t="s">
        <v>8</v>
      </c>
      <c r="BK242" s="147">
        <f t="shared" si="39"/>
        <v>0</v>
      </c>
      <c r="BL242" s="17" t="s">
        <v>91</v>
      </c>
      <c r="BM242" s="146" t="s">
        <v>1504</v>
      </c>
    </row>
    <row r="243" spans="2:65" s="1" customFormat="1" ht="24.2" customHeight="1">
      <c r="B243" s="134"/>
      <c r="C243" s="135" t="s">
        <v>925</v>
      </c>
      <c r="D243" s="135" t="s">
        <v>260</v>
      </c>
      <c r="E243" s="136" t="s">
        <v>3285</v>
      </c>
      <c r="F243" s="137" t="s">
        <v>3286</v>
      </c>
      <c r="G243" s="138" t="s">
        <v>3056</v>
      </c>
      <c r="H243" s="139">
        <v>10</v>
      </c>
      <c r="I243" s="140"/>
      <c r="J243" s="141">
        <f t="shared" si="30"/>
        <v>0</v>
      </c>
      <c r="K243" s="137" t="s">
        <v>1</v>
      </c>
      <c r="L243" s="32"/>
      <c r="M243" s="142" t="s">
        <v>1</v>
      </c>
      <c r="N243" s="143" t="s">
        <v>42</v>
      </c>
      <c r="P243" s="144">
        <f t="shared" si="31"/>
        <v>0</v>
      </c>
      <c r="Q243" s="144">
        <v>0</v>
      </c>
      <c r="R243" s="144">
        <f t="shared" si="32"/>
        <v>0</v>
      </c>
      <c r="S243" s="144">
        <v>0</v>
      </c>
      <c r="T243" s="145">
        <f t="shared" si="33"/>
        <v>0</v>
      </c>
      <c r="AR243" s="146" t="s">
        <v>91</v>
      </c>
      <c r="AT243" s="146" t="s">
        <v>260</v>
      </c>
      <c r="AU243" s="146" t="s">
        <v>85</v>
      </c>
      <c r="AY243" s="17" t="s">
        <v>258</v>
      </c>
      <c r="BE243" s="147">
        <f t="shared" si="34"/>
        <v>0</v>
      </c>
      <c r="BF243" s="147">
        <f t="shared" si="35"/>
        <v>0</v>
      </c>
      <c r="BG243" s="147">
        <f t="shared" si="36"/>
        <v>0</v>
      </c>
      <c r="BH243" s="147">
        <f t="shared" si="37"/>
        <v>0</v>
      </c>
      <c r="BI243" s="147">
        <f t="shared" si="38"/>
        <v>0</v>
      </c>
      <c r="BJ243" s="17" t="s">
        <v>8</v>
      </c>
      <c r="BK243" s="147">
        <f t="shared" si="39"/>
        <v>0</v>
      </c>
      <c r="BL243" s="17" t="s">
        <v>91</v>
      </c>
      <c r="BM243" s="146" t="s">
        <v>1514</v>
      </c>
    </row>
    <row r="244" spans="2:65" s="11" customFormat="1" ht="22.9" customHeight="1">
      <c r="B244" s="122"/>
      <c r="D244" s="123" t="s">
        <v>76</v>
      </c>
      <c r="E244" s="132" t="s">
        <v>3287</v>
      </c>
      <c r="F244" s="132" t="s">
        <v>3053</v>
      </c>
      <c r="I244" s="125"/>
      <c r="J244" s="133">
        <f>BK244</f>
        <v>0</v>
      </c>
      <c r="L244" s="122"/>
      <c r="M244" s="127"/>
      <c r="P244" s="128">
        <f>SUM(P245:P259)</f>
        <v>0</v>
      </c>
      <c r="R244" s="128">
        <f>SUM(R245:R259)</f>
        <v>0</v>
      </c>
      <c r="T244" s="129">
        <f>SUM(T245:T259)</f>
        <v>0</v>
      </c>
      <c r="AR244" s="123" t="s">
        <v>88</v>
      </c>
      <c r="AT244" s="130" t="s">
        <v>76</v>
      </c>
      <c r="AU244" s="130" t="s">
        <v>8</v>
      </c>
      <c r="AY244" s="123" t="s">
        <v>258</v>
      </c>
      <c r="BK244" s="131">
        <f>SUM(BK245:BK259)</f>
        <v>0</v>
      </c>
    </row>
    <row r="245" spans="2:65" s="1" customFormat="1" ht="21.75" customHeight="1">
      <c r="B245" s="134"/>
      <c r="C245" s="135" t="s">
        <v>930</v>
      </c>
      <c r="D245" s="135" t="s">
        <v>260</v>
      </c>
      <c r="E245" s="136" t="s">
        <v>3288</v>
      </c>
      <c r="F245" s="137" t="s">
        <v>3289</v>
      </c>
      <c r="G245" s="138" t="s">
        <v>3056</v>
      </c>
      <c r="H245" s="139">
        <v>2</v>
      </c>
      <c r="I245" s="140"/>
      <c r="J245" s="141">
        <f t="shared" ref="J245:J259" si="40">ROUND(I245*H245,0)</f>
        <v>0</v>
      </c>
      <c r="K245" s="137" t="s">
        <v>1</v>
      </c>
      <c r="L245" s="32"/>
      <c r="M245" s="142" t="s">
        <v>1</v>
      </c>
      <c r="N245" s="143" t="s">
        <v>42</v>
      </c>
      <c r="P245" s="144">
        <f t="shared" ref="P245:P259" si="41">O245*H245</f>
        <v>0</v>
      </c>
      <c r="Q245" s="144">
        <v>0</v>
      </c>
      <c r="R245" s="144">
        <f t="shared" ref="R245:R259" si="42">Q245*H245</f>
        <v>0</v>
      </c>
      <c r="S245" s="144">
        <v>0</v>
      </c>
      <c r="T245" s="145">
        <f t="shared" ref="T245:T259" si="43">S245*H245</f>
        <v>0</v>
      </c>
      <c r="AR245" s="146" t="s">
        <v>91</v>
      </c>
      <c r="AT245" s="146" t="s">
        <v>260</v>
      </c>
      <c r="AU245" s="146" t="s">
        <v>85</v>
      </c>
      <c r="AY245" s="17" t="s">
        <v>258</v>
      </c>
      <c r="BE245" s="147">
        <f t="shared" ref="BE245:BE259" si="44">IF(N245="základní",J245,0)</f>
        <v>0</v>
      </c>
      <c r="BF245" s="147">
        <f t="shared" ref="BF245:BF259" si="45">IF(N245="snížená",J245,0)</f>
        <v>0</v>
      </c>
      <c r="BG245" s="147">
        <f t="shared" ref="BG245:BG259" si="46">IF(N245="zákl. přenesená",J245,0)</f>
        <v>0</v>
      </c>
      <c r="BH245" s="147">
        <f t="shared" ref="BH245:BH259" si="47">IF(N245="sníž. přenesená",J245,0)</f>
        <v>0</v>
      </c>
      <c r="BI245" s="147">
        <f t="shared" ref="BI245:BI259" si="48">IF(N245="nulová",J245,0)</f>
        <v>0</v>
      </c>
      <c r="BJ245" s="17" t="s">
        <v>8</v>
      </c>
      <c r="BK245" s="147">
        <f t="shared" ref="BK245:BK259" si="49">ROUND(I245*H245,0)</f>
        <v>0</v>
      </c>
      <c r="BL245" s="17" t="s">
        <v>91</v>
      </c>
      <c r="BM245" s="146" t="s">
        <v>1528</v>
      </c>
    </row>
    <row r="246" spans="2:65" s="1" customFormat="1" ht="16.5" customHeight="1">
      <c r="B246" s="134"/>
      <c r="C246" s="135" t="s">
        <v>934</v>
      </c>
      <c r="D246" s="135" t="s">
        <v>260</v>
      </c>
      <c r="E246" s="136" t="s">
        <v>3290</v>
      </c>
      <c r="F246" s="137" t="s">
        <v>3291</v>
      </c>
      <c r="G246" s="138" t="s">
        <v>3056</v>
      </c>
      <c r="H246" s="139">
        <v>2</v>
      </c>
      <c r="I246" s="140"/>
      <c r="J246" s="141">
        <f t="shared" si="40"/>
        <v>0</v>
      </c>
      <c r="K246" s="137" t="s">
        <v>1</v>
      </c>
      <c r="L246" s="32"/>
      <c r="M246" s="142" t="s">
        <v>1</v>
      </c>
      <c r="N246" s="143" t="s">
        <v>42</v>
      </c>
      <c r="P246" s="144">
        <f t="shared" si="41"/>
        <v>0</v>
      </c>
      <c r="Q246" s="144">
        <v>0</v>
      </c>
      <c r="R246" s="144">
        <f t="shared" si="42"/>
        <v>0</v>
      </c>
      <c r="S246" s="144">
        <v>0</v>
      </c>
      <c r="T246" s="145">
        <f t="shared" si="43"/>
        <v>0</v>
      </c>
      <c r="AR246" s="146" t="s">
        <v>91</v>
      </c>
      <c r="AT246" s="146" t="s">
        <v>260</v>
      </c>
      <c r="AU246" s="146" t="s">
        <v>85</v>
      </c>
      <c r="AY246" s="17" t="s">
        <v>258</v>
      </c>
      <c r="BE246" s="147">
        <f t="shared" si="44"/>
        <v>0</v>
      </c>
      <c r="BF246" s="147">
        <f t="shared" si="45"/>
        <v>0</v>
      </c>
      <c r="BG246" s="147">
        <f t="shared" si="46"/>
        <v>0</v>
      </c>
      <c r="BH246" s="147">
        <f t="shared" si="47"/>
        <v>0</v>
      </c>
      <c r="BI246" s="147">
        <f t="shared" si="48"/>
        <v>0</v>
      </c>
      <c r="BJ246" s="17" t="s">
        <v>8</v>
      </c>
      <c r="BK246" s="147">
        <f t="shared" si="49"/>
        <v>0</v>
      </c>
      <c r="BL246" s="17" t="s">
        <v>91</v>
      </c>
      <c r="BM246" s="146" t="s">
        <v>1537</v>
      </c>
    </row>
    <row r="247" spans="2:65" s="1" customFormat="1" ht="16.5" customHeight="1">
      <c r="B247" s="134"/>
      <c r="C247" s="135" t="s">
        <v>941</v>
      </c>
      <c r="D247" s="135" t="s">
        <v>260</v>
      </c>
      <c r="E247" s="136" t="s">
        <v>3292</v>
      </c>
      <c r="F247" s="137" t="s">
        <v>3293</v>
      </c>
      <c r="G247" s="138" t="s">
        <v>420</v>
      </c>
      <c r="H247" s="139">
        <v>160</v>
      </c>
      <c r="I247" s="140"/>
      <c r="J247" s="141">
        <f t="shared" si="40"/>
        <v>0</v>
      </c>
      <c r="K247" s="137" t="s">
        <v>1</v>
      </c>
      <c r="L247" s="32"/>
      <c r="M247" s="142" t="s">
        <v>1</v>
      </c>
      <c r="N247" s="143" t="s">
        <v>42</v>
      </c>
      <c r="P247" s="144">
        <f t="shared" si="41"/>
        <v>0</v>
      </c>
      <c r="Q247" s="144">
        <v>0</v>
      </c>
      <c r="R247" s="144">
        <f t="shared" si="42"/>
        <v>0</v>
      </c>
      <c r="S247" s="144">
        <v>0</v>
      </c>
      <c r="T247" s="145">
        <f t="shared" si="43"/>
        <v>0</v>
      </c>
      <c r="AR247" s="146" t="s">
        <v>91</v>
      </c>
      <c r="AT247" s="146" t="s">
        <v>260</v>
      </c>
      <c r="AU247" s="146" t="s">
        <v>85</v>
      </c>
      <c r="AY247" s="17" t="s">
        <v>258</v>
      </c>
      <c r="BE247" s="147">
        <f t="shared" si="44"/>
        <v>0</v>
      </c>
      <c r="BF247" s="147">
        <f t="shared" si="45"/>
        <v>0</v>
      </c>
      <c r="BG247" s="147">
        <f t="shared" si="46"/>
        <v>0</v>
      </c>
      <c r="BH247" s="147">
        <f t="shared" si="47"/>
        <v>0</v>
      </c>
      <c r="BI247" s="147">
        <f t="shared" si="48"/>
        <v>0</v>
      </c>
      <c r="BJ247" s="17" t="s">
        <v>8</v>
      </c>
      <c r="BK247" s="147">
        <f t="shared" si="49"/>
        <v>0</v>
      </c>
      <c r="BL247" s="17" t="s">
        <v>91</v>
      </c>
      <c r="BM247" s="146" t="s">
        <v>1549</v>
      </c>
    </row>
    <row r="248" spans="2:65" s="1" customFormat="1" ht="16.5" customHeight="1">
      <c r="B248" s="134"/>
      <c r="C248" s="135" t="s">
        <v>948</v>
      </c>
      <c r="D248" s="135" t="s">
        <v>260</v>
      </c>
      <c r="E248" s="136" t="s">
        <v>3294</v>
      </c>
      <c r="F248" s="137" t="s">
        <v>3295</v>
      </c>
      <c r="G248" s="138" t="s">
        <v>3056</v>
      </c>
      <c r="H248" s="139">
        <v>109</v>
      </c>
      <c r="I248" s="140"/>
      <c r="J248" s="141">
        <f t="shared" si="40"/>
        <v>0</v>
      </c>
      <c r="K248" s="137" t="s">
        <v>1</v>
      </c>
      <c r="L248" s="32"/>
      <c r="M248" s="142" t="s">
        <v>1</v>
      </c>
      <c r="N248" s="143" t="s">
        <v>42</v>
      </c>
      <c r="P248" s="144">
        <f t="shared" si="41"/>
        <v>0</v>
      </c>
      <c r="Q248" s="144">
        <v>0</v>
      </c>
      <c r="R248" s="144">
        <f t="shared" si="42"/>
        <v>0</v>
      </c>
      <c r="S248" s="144">
        <v>0</v>
      </c>
      <c r="T248" s="145">
        <f t="shared" si="43"/>
        <v>0</v>
      </c>
      <c r="AR248" s="146" t="s">
        <v>91</v>
      </c>
      <c r="AT248" s="146" t="s">
        <v>260</v>
      </c>
      <c r="AU248" s="146" t="s">
        <v>85</v>
      </c>
      <c r="AY248" s="17" t="s">
        <v>258</v>
      </c>
      <c r="BE248" s="147">
        <f t="shared" si="44"/>
        <v>0</v>
      </c>
      <c r="BF248" s="147">
        <f t="shared" si="45"/>
        <v>0</v>
      </c>
      <c r="BG248" s="147">
        <f t="shared" si="46"/>
        <v>0</v>
      </c>
      <c r="BH248" s="147">
        <f t="shared" si="47"/>
        <v>0</v>
      </c>
      <c r="BI248" s="147">
        <f t="shared" si="48"/>
        <v>0</v>
      </c>
      <c r="BJ248" s="17" t="s">
        <v>8</v>
      </c>
      <c r="BK248" s="147">
        <f t="shared" si="49"/>
        <v>0</v>
      </c>
      <c r="BL248" s="17" t="s">
        <v>91</v>
      </c>
      <c r="BM248" s="146" t="s">
        <v>1561</v>
      </c>
    </row>
    <row r="249" spans="2:65" s="1" customFormat="1" ht="16.5" customHeight="1">
      <c r="B249" s="134"/>
      <c r="C249" s="135" t="s">
        <v>952</v>
      </c>
      <c r="D249" s="135" t="s">
        <v>260</v>
      </c>
      <c r="E249" s="136" t="s">
        <v>3296</v>
      </c>
      <c r="F249" s="137" t="s">
        <v>3297</v>
      </c>
      <c r="G249" s="138" t="s">
        <v>3056</v>
      </c>
      <c r="H249" s="139">
        <v>1</v>
      </c>
      <c r="I249" s="140"/>
      <c r="J249" s="141">
        <f t="shared" si="40"/>
        <v>0</v>
      </c>
      <c r="K249" s="137" t="s">
        <v>1</v>
      </c>
      <c r="L249" s="32"/>
      <c r="M249" s="142" t="s">
        <v>1</v>
      </c>
      <c r="N249" s="143" t="s">
        <v>42</v>
      </c>
      <c r="P249" s="144">
        <f t="shared" si="41"/>
        <v>0</v>
      </c>
      <c r="Q249" s="144">
        <v>0</v>
      </c>
      <c r="R249" s="144">
        <f t="shared" si="42"/>
        <v>0</v>
      </c>
      <c r="S249" s="144">
        <v>0</v>
      </c>
      <c r="T249" s="145">
        <f t="shared" si="43"/>
        <v>0</v>
      </c>
      <c r="AR249" s="146" t="s">
        <v>91</v>
      </c>
      <c r="AT249" s="146" t="s">
        <v>260</v>
      </c>
      <c r="AU249" s="146" t="s">
        <v>85</v>
      </c>
      <c r="AY249" s="17" t="s">
        <v>258</v>
      </c>
      <c r="BE249" s="147">
        <f t="shared" si="44"/>
        <v>0</v>
      </c>
      <c r="BF249" s="147">
        <f t="shared" si="45"/>
        <v>0</v>
      </c>
      <c r="BG249" s="147">
        <f t="shared" si="46"/>
        <v>0</v>
      </c>
      <c r="BH249" s="147">
        <f t="shared" si="47"/>
        <v>0</v>
      </c>
      <c r="BI249" s="147">
        <f t="shared" si="48"/>
        <v>0</v>
      </c>
      <c r="BJ249" s="17" t="s">
        <v>8</v>
      </c>
      <c r="BK249" s="147">
        <f t="shared" si="49"/>
        <v>0</v>
      </c>
      <c r="BL249" s="17" t="s">
        <v>91</v>
      </c>
      <c r="BM249" s="146" t="s">
        <v>1569</v>
      </c>
    </row>
    <row r="250" spans="2:65" s="1" customFormat="1" ht="16.5" customHeight="1">
      <c r="B250" s="134"/>
      <c r="C250" s="135" t="s">
        <v>956</v>
      </c>
      <c r="D250" s="135" t="s">
        <v>260</v>
      </c>
      <c r="E250" s="136" t="s">
        <v>3298</v>
      </c>
      <c r="F250" s="137" t="s">
        <v>3299</v>
      </c>
      <c r="G250" s="138" t="s">
        <v>3056</v>
      </c>
      <c r="H250" s="139">
        <v>1</v>
      </c>
      <c r="I250" s="140"/>
      <c r="J250" s="141">
        <f t="shared" si="40"/>
        <v>0</v>
      </c>
      <c r="K250" s="137" t="s">
        <v>1</v>
      </c>
      <c r="L250" s="32"/>
      <c r="M250" s="142" t="s">
        <v>1</v>
      </c>
      <c r="N250" s="143" t="s">
        <v>42</v>
      </c>
      <c r="P250" s="144">
        <f t="shared" si="41"/>
        <v>0</v>
      </c>
      <c r="Q250" s="144">
        <v>0</v>
      </c>
      <c r="R250" s="144">
        <f t="shared" si="42"/>
        <v>0</v>
      </c>
      <c r="S250" s="144">
        <v>0</v>
      </c>
      <c r="T250" s="145">
        <f t="shared" si="43"/>
        <v>0</v>
      </c>
      <c r="AR250" s="146" t="s">
        <v>91</v>
      </c>
      <c r="AT250" s="146" t="s">
        <v>260</v>
      </c>
      <c r="AU250" s="146" t="s">
        <v>85</v>
      </c>
      <c r="AY250" s="17" t="s">
        <v>258</v>
      </c>
      <c r="BE250" s="147">
        <f t="shared" si="44"/>
        <v>0</v>
      </c>
      <c r="BF250" s="147">
        <f t="shared" si="45"/>
        <v>0</v>
      </c>
      <c r="BG250" s="147">
        <f t="shared" si="46"/>
        <v>0</v>
      </c>
      <c r="BH250" s="147">
        <f t="shared" si="47"/>
        <v>0</v>
      </c>
      <c r="BI250" s="147">
        <f t="shared" si="48"/>
        <v>0</v>
      </c>
      <c r="BJ250" s="17" t="s">
        <v>8</v>
      </c>
      <c r="BK250" s="147">
        <f t="shared" si="49"/>
        <v>0</v>
      </c>
      <c r="BL250" s="17" t="s">
        <v>91</v>
      </c>
      <c r="BM250" s="146" t="s">
        <v>1578</v>
      </c>
    </row>
    <row r="251" spans="2:65" s="1" customFormat="1" ht="16.5" customHeight="1">
      <c r="B251" s="134"/>
      <c r="C251" s="135" t="s">
        <v>960</v>
      </c>
      <c r="D251" s="135" t="s">
        <v>260</v>
      </c>
      <c r="E251" s="136" t="s">
        <v>3300</v>
      </c>
      <c r="F251" s="137" t="s">
        <v>3301</v>
      </c>
      <c r="G251" s="138" t="s">
        <v>3056</v>
      </c>
      <c r="H251" s="139">
        <v>3</v>
      </c>
      <c r="I251" s="140"/>
      <c r="J251" s="141">
        <f t="shared" si="40"/>
        <v>0</v>
      </c>
      <c r="K251" s="137" t="s">
        <v>1</v>
      </c>
      <c r="L251" s="32"/>
      <c r="M251" s="142" t="s">
        <v>1</v>
      </c>
      <c r="N251" s="143" t="s">
        <v>42</v>
      </c>
      <c r="P251" s="144">
        <f t="shared" si="41"/>
        <v>0</v>
      </c>
      <c r="Q251" s="144">
        <v>0</v>
      </c>
      <c r="R251" s="144">
        <f t="shared" si="42"/>
        <v>0</v>
      </c>
      <c r="S251" s="144">
        <v>0</v>
      </c>
      <c r="T251" s="145">
        <f t="shared" si="43"/>
        <v>0</v>
      </c>
      <c r="AR251" s="146" t="s">
        <v>91</v>
      </c>
      <c r="AT251" s="146" t="s">
        <v>260</v>
      </c>
      <c r="AU251" s="146" t="s">
        <v>85</v>
      </c>
      <c r="AY251" s="17" t="s">
        <v>258</v>
      </c>
      <c r="BE251" s="147">
        <f t="shared" si="44"/>
        <v>0</v>
      </c>
      <c r="BF251" s="147">
        <f t="shared" si="45"/>
        <v>0</v>
      </c>
      <c r="BG251" s="147">
        <f t="shared" si="46"/>
        <v>0</v>
      </c>
      <c r="BH251" s="147">
        <f t="shared" si="47"/>
        <v>0</v>
      </c>
      <c r="BI251" s="147">
        <f t="shared" si="48"/>
        <v>0</v>
      </c>
      <c r="BJ251" s="17" t="s">
        <v>8</v>
      </c>
      <c r="BK251" s="147">
        <f t="shared" si="49"/>
        <v>0</v>
      </c>
      <c r="BL251" s="17" t="s">
        <v>91</v>
      </c>
      <c r="BM251" s="146" t="s">
        <v>1589</v>
      </c>
    </row>
    <row r="252" spans="2:65" s="1" customFormat="1" ht="16.5" customHeight="1">
      <c r="B252" s="134"/>
      <c r="C252" s="135" t="s">
        <v>964</v>
      </c>
      <c r="D252" s="135" t="s">
        <v>260</v>
      </c>
      <c r="E252" s="136" t="s">
        <v>3302</v>
      </c>
      <c r="F252" s="137" t="s">
        <v>3303</v>
      </c>
      <c r="G252" s="138" t="s">
        <v>3056</v>
      </c>
      <c r="H252" s="139">
        <v>1</v>
      </c>
      <c r="I252" s="140"/>
      <c r="J252" s="141">
        <f t="shared" si="40"/>
        <v>0</v>
      </c>
      <c r="K252" s="137" t="s">
        <v>1</v>
      </c>
      <c r="L252" s="32"/>
      <c r="M252" s="142" t="s">
        <v>1</v>
      </c>
      <c r="N252" s="143" t="s">
        <v>42</v>
      </c>
      <c r="P252" s="144">
        <f t="shared" si="41"/>
        <v>0</v>
      </c>
      <c r="Q252" s="144">
        <v>0</v>
      </c>
      <c r="R252" s="144">
        <f t="shared" si="42"/>
        <v>0</v>
      </c>
      <c r="S252" s="144">
        <v>0</v>
      </c>
      <c r="T252" s="145">
        <f t="shared" si="43"/>
        <v>0</v>
      </c>
      <c r="AR252" s="146" t="s">
        <v>91</v>
      </c>
      <c r="AT252" s="146" t="s">
        <v>260</v>
      </c>
      <c r="AU252" s="146" t="s">
        <v>85</v>
      </c>
      <c r="AY252" s="17" t="s">
        <v>258</v>
      </c>
      <c r="BE252" s="147">
        <f t="shared" si="44"/>
        <v>0</v>
      </c>
      <c r="BF252" s="147">
        <f t="shared" si="45"/>
        <v>0</v>
      </c>
      <c r="BG252" s="147">
        <f t="shared" si="46"/>
        <v>0</v>
      </c>
      <c r="BH252" s="147">
        <f t="shared" si="47"/>
        <v>0</v>
      </c>
      <c r="BI252" s="147">
        <f t="shared" si="48"/>
        <v>0</v>
      </c>
      <c r="BJ252" s="17" t="s">
        <v>8</v>
      </c>
      <c r="BK252" s="147">
        <f t="shared" si="49"/>
        <v>0</v>
      </c>
      <c r="BL252" s="17" t="s">
        <v>91</v>
      </c>
      <c r="BM252" s="146" t="s">
        <v>1597</v>
      </c>
    </row>
    <row r="253" spans="2:65" s="1" customFormat="1" ht="16.5" customHeight="1">
      <c r="B253" s="134"/>
      <c r="C253" s="135" t="s">
        <v>968</v>
      </c>
      <c r="D253" s="135" t="s">
        <v>260</v>
      </c>
      <c r="E253" s="136" t="s">
        <v>3304</v>
      </c>
      <c r="F253" s="137" t="s">
        <v>3305</v>
      </c>
      <c r="G253" s="138" t="s">
        <v>3056</v>
      </c>
      <c r="H253" s="139">
        <v>1</v>
      </c>
      <c r="I253" s="140"/>
      <c r="J253" s="141">
        <f t="shared" si="40"/>
        <v>0</v>
      </c>
      <c r="K253" s="137" t="s">
        <v>1</v>
      </c>
      <c r="L253" s="32"/>
      <c r="M253" s="142" t="s">
        <v>1</v>
      </c>
      <c r="N253" s="143" t="s">
        <v>42</v>
      </c>
      <c r="P253" s="144">
        <f t="shared" si="41"/>
        <v>0</v>
      </c>
      <c r="Q253" s="144">
        <v>0</v>
      </c>
      <c r="R253" s="144">
        <f t="shared" si="42"/>
        <v>0</v>
      </c>
      <c r="S253" s="144">
        <v>0</v>
      </c>
      <c r="T253" s="145">
        <f t="shared" si="43"/>
        <v>0</v>
      </c>
      <c r="AR253" s="146" t="s">
        <v>91</v>
      </c>
      <c r="AT253" s="146" t="s">
        <v>260</v>
      </c>
      <c r="AU253" s="146" t="s">
        <v>85</v>
      </c>
      <c r="AY253" s="17" t="s">
        <v>258</v>
      </c>
      <c r="BE253" s="147">
        <f t="shared" si="44"/>
        <v>0</v>
      </c>
      <c r="BF253" s="147">
        <f t="shared" si="45"/>
        <v>0</v>
      </c>
      <c r="BG253" s="147">
        <f t="shared" si="46"/>
        <v>0</v>
      </c>
      <c r="BH253" s="147">
        <f t="shared" si="47"/>
        <v>0</v>
      </c>
      <c r="BI253" s="147">
        <f t="shared" si="48"/>
        <v>0</v>
      </c>
      <c r="BJ253" s="17" t="s">
        <v>8</v>
      </c>
      <c r="BK253" s="147">
        <f t="shared" si="49"/>
        <v>0</v>
      </c>
      <c r="BL253" s="17" t="s">
        <v>91</v>
      </c>
      <c r="BM253" s="146" t="s">
        <v>1605</v>
      </c>
    </row>
    <row r="254" spans="2:65" s="1" customFormat="1" ht="16.5" customHeight="1">
      <c r="B254" s="134"/>
      <c r="C254" s="135" t="s">
        <v>974</v>
      </c>
      <c r="D254" s="135" t="s">
        <v>260</v>
      </c>
      <c r="E254" s="136" t="s">
        <v>3306</v>
      </c>
      <c r="F254" s="137" t="s">
        <v>3307</v>
      </c>
      <c r="G254" s="138" t="s">
        <v>3056</v>
      </c>
      <c r="H254" s="139">
        <v>1</v>
      </c>
      <c r="I254" s="140"/>
      <c r="J254" s="141">
        <f t="shared" si="40"/>
        <v>0</v>
      </c>
      <c r="K254" s="137" t="s">
        <v>1</v>
      </c>
      <c r="L254" s="32"/>
      <c r="M254" s="142" t="s">
        <v>1</v>
      </c>
      <c r="N254" s="143" t="s">
        <v>42</v>
      </c>
      <c r="P254" s="144">
        <f t="shared" si="41"/>
        <v>0</v>
      </c>
      <c r="Q254" s="144">
        <v>0</v>
      </c>
      <c r="R254" s="144">
        <f t="shared" si="42"/>
        <v>0</v>
      </c>
      <c r="S254" s="144">
        <v>0</v>
      </c>
      <c r="T254" s="145">
        <f t="shared" si="43"/>
        <v>0</v>
      </c>
      <c r="AR254" s="146" t="s">
        <v>91</v>
      </c>
      <c r="AT254" s="146" t="s">
        <v>260</v>
      </c>
      <c r="AU254" s="146" t="s">
        <v>85</v>
      </c>
      <c r="AY254" s="17" t="s">
        <v>258</v>
      </c>
      <c r="BE254" s="147">
        <f t="shared" si="44"/>
        <v>0</v>
      </c>
      <c r="BF254" s="147">
        <f t="shared" si="45"/>
        <v>0</v>
      </c>
      <c r="BG254" s="147">
        <f t="shared" si="46"/>
        <v>0</v>
      </c>
      <c r="BH254" s="147">
        <f t="shared" si="47"/>
        <v>0</v>
      </c>
      <c r="BI254" s="147">
        <f t="shared" si="48"/>
        <v>0</v>
      </c>
      <c r="BJ254" s="17" t="s">
        <v>8</v>
      </c>
      <c r="BK254" s="147">
        <f t="shared" si="49"/>
        <v>0</v>
      </c>
      <c r="BL254" s="17" t="s">
        <v>91</v>
      </c>
      <c r="BM254" s="146" t="s">
        <v>1613</v>
      </c>
    </row>
    <row r="255" spans="2:65" s="1" customFormat="1" ht="16.5" customHeight="1">
      <c r="B255" s="134"/>
      <c r="C255" s="135" t="s">
        <v>982</v>
      </c>
      <c r="D255" s="135" t="s">
        <v>260</v>
      </c>
      <c r="E255" s="136" t="s">
        <v>3308</v>
      </c>
      <c r="F255" s="137" t="s">
        <v>3309</v>
      </c>
      <c r="G255" s="138" t="s">
        <v>3056</v>
      </c>
      <c r="H255" s="139">
        <v>1</v>
      </c>
      <c r="I255" s="140"/>
      <c r="J255" s="141">
        <f t="shared" si="40"/>
        <v>0</v>
      </c>
      <c r="K255" s="137" t="s">
        <v>1</v>
      </c>
      <c r="L255" s="32"/>
      <c r="M255" s="142" t="s">
        <v>1</v>
      </c>
      <c r="N255" s="143" t="s">
        <v>42</v>
      </c>
      <c r="P255" s="144">
        <f t="shared" si="41"/>
        <v>0</v>
      </c>
      <c r="Q255" s="144">
        <v>0</v>
      </c>
      <c r="R255" s="144">
        <f t="shared" si="42"/>
        <v>0</v>
      </c>
      <c r="S255" s="144">
        <v>0</v>
      </c>
      <c r="T255" s="145">
        <f t="shared" si="43"/>
        <v>0</v>
      </c>
      <c r="AR255" s="146" t="s">
        <v>91</v>
      </c>
      <c r="AT255" s="146" t="s">
        <v>260</v>
      </c>
      <c r="AU255" s="146" t="s">
        <v>85</v>
      </c>
      <c r="AY255" s="17" t="s">
        <v>258</v>
      </c>
      <c r="BE255" s="147">
        <f t="shared" si="44"/>
        <v>0</v>
      </c>
      <c r="BF255" s="147">
        <f t="shared" si="45"/>
        <v>0</v>
      </c>
      <c r="BG255" s="147">
        <f t="shared" si="46"/>
        <v>0</v>
      </c>
      <c r="BH255" s="147">
        <f t="shared" si="47"/>
        <v>0</v>
      </c>
      <c r="BI255" s="147">
        <f t="shared" si="48"/>
        <v>0</v>
      </c>
      <c r="BJ255" s="17" t="s">
        <v>8</v>
      </c>
      <c r="BK255" s="147">
        <f t="shared" si="49"/>
        <v>0</v>
      </c>
      <c r="BL255" s="17" t="s">
        <v>91</v>
      </c>
      <c r="BM255" s="146" t="s">
        <v>1621</v>
      </c>
    </row>
    <row r="256" spans="2:65" s="1" customFormat="1" ht="16.5" customHeight="1">
      <c r="B256" s="134"/>
      <c r="C256" s="135" t="s">
        <v>986</v>
      </c>
      <c r="D256" s="135" t="s">
        <v>260</v>
      </c>
      <c r="E256" s="136" t="s">
        <v>3310</v>
      </c>
      <c r="F256" s="137" t="s">
        <v>3311</v>
      </c>
      <c r="G256" s="138" t="s">
        <v>3056</v>
      </c>
      <c r="H256" s="139">
        <v>1</v>
      </c>
      <c r="I256" s="140"/>
      <c r="J256" s="141">
        <f t="shared" si="40"/>
        <v>0</v>
      </c>
      <c r="K256" s="137" t="s">
        <v>1</v>
      </c>
      <c r="L256" s="32"/>
      <c r="M256" s="142" t="s">
        <v>1</v>
      </c>
      <c r="N256" s="143" t="s">
        <v>42</v>
      </c>
      <c r="P256" s="144">
        <f t="shared" si="41"/>
        <v>0</v>
      </c>
      <c r="Q256" s="144">
        <v>0</v>
      </c>
      <c r="R256" s="144">
        <f t="shared" si="42"/>
        <v>0</v>
      </c>
      <c r="S256" s="144">
        <v>0</v>
      </c>
      <c r="T256" s="145">
        <f t="shared" si="43"/>
        <v>0</v>
      </c>
      <c r="AR256" s="146" t="s">
        <v>91</v>
      </c>
      <c r="AT256" s="146" t="s">
        <v>260</v>
      </c>
      <c r="AU256" s="146" t="s">
        <v>85</v>
      </c>
      <c r="AY256" s="17" t="s">
        <v>258</v>
      </c>
      <c r="BE256" s="147">
        <f t="shared" si="44"/>
        <v>0</v>
      </c>
      <c r="BF256" s="147">
        <f t="shared" si="45"/>
        <v>0</v>
      </c>
      <c r="BG256" s="147">
        <f t="shared" si="46"/>
        <v>0</v>
      </c>
      <c r="BH256" s="147">
        <f t="shared" si="47"/>
        <v>0</v>
      </c>
      <c r="BI256" s="147">
        <f t="shared" si="48"/>
        <v>0</v>
      </c>
      <c r="BJ256" s="17" t="s">
        <v>8</v>
      </c>
      <c r="BK256" s="147">
        <f t="shared" si="49"/>
        <v>0</v>
      </c>
      <c r="BL256" s="17" t="s">
        <v>91</v>
      </c>
      <c r="BM256" s="146" t="s">
        <v>1629</v>
      </c>
    </row>
    <row r="257" spans="2:65" s="1" customFormat="1" ht="16.5" customHeight="1">
      <c r="B257" s="134"/>
      <c r="C257" s="135" t="s">
        <v>991</v>
      </c>
      <c r="D257" s="135" t="s">
        <v>260</v>
      </c>
      <c r="E257" s="136" t="s">
        <v>3312</v>
      </c>
      <c r="F257" s="137" t="s">
        <v>3313</v>
      </c>
      <c r="G257" s="138" t="s">
        <v>3056</v>
      </c>
      <c r="H257" s="139">
        <v>1</v>
      </c>
      <c r="I257" s="140"/>
      <c r="J257" s="141">
        <f t="shared" si="40"/>
        <v>0</v>
      </c>
      <c r="K257" s="137" t="s">
        <v>1</v>
      </c>
      <c r="L257" s="32"/>
      <c r="M257" s="142" t="s">
        <v>1</v>
      </c>
      <c r="N257" s="143" t="s">
        <v>42</v>
      </c>
      <c r="P257" s="144">
        <f t="shared" si="41"/>
        <v>0</v>
      </c>
      <c r="Q257" s="144">
        <v>0</v>
      </c>
      <c r="R257" s="144">
        <f t="shared" si="42"/>
        <v>0</v>
      </c>
      <c r="S257" s="144">
        <v>0</v>
      </c>
      <c r="T257" s="145">
        <f t="shared" si="43"/>
        <v>0</v>
      </c>
      <c r="AR257" s="146" t="s">
        <v>91</v>
      </c>
      <c r="AT257" s="146" t="s">
        <v>260</v>
      </c>
      <c r="AU257" s="146" t="s">
        <v>85</v>
      </c>
      <c r="AY257" s="17" t="s">
        <v>258</v>
      </c>
      <c r="BE257" s="147">
        <f t="shared" si="44"/>
        <v>0</v>
      </c>
      <c r="BF257" s="147">
        <f t="shared" si="45"/>
        <v>0</v>
      </c>
      <c r="BG257" s="147">
        <f t="shared" si="46"/>
        <v>0</v>
      </c>
      <c r="BH257" s="147">
        <f t="shared" si="47"/>
        <v>0</v>
      </c>
      <c r="BI257" s="147">
        <f t="shared" si="48"/>
        <v>0</v>
      </c>
      <c r="BJ257" s="17" t="s">
        <v>8</v>
      </c>
      <c r="BK257" s="147">
        <f t="shared" si="49"/>
        <v>0</v>
      </c>
      <c r="BL257" s="17" t="s">
        <v>91</v>
      </c>
      <c r="BM257" s="146" t="s">
        <v>1637</v>
      </c>
    </row>
    <row r="258" spans="2:65" s="1" customFormat="1" ht="21.75" customHeight="1">
      <c r="B258" s="134"/>
      <c r="C258" s="135" t="s">
        <v>995</v>
      </c>
      <c r="D258" s="135" t="s">
        <v>260</v>
      </c>
      <c r="E258" s="136" t="s">
        <v>3314</v>
      </c>
      <c r="F258" s="137" t="s">
        <v>3315</v>
      </c>
      <c r="G258" s="138" t="s">
        <v>3056</v>
      </c>
      <c r="H258" s="139">
        <v>1</v>
      </c>
      <c r="I258" s="140"/>
      <c r="J258" s="141">
        <f t="shared" si="40"/>
        <v>0</v>
      </c>
      <c r="K258" s="137" t="s">
        <v>1</v>
      </c>
      <c r="L258" s="32"/>
      <c r="M258" s="142" t="s">
        <v>1</v>
      </c>
      <c r="N258" s="143" t="s">
        <v>42</v>
      </c>
      <c r="P258" s="144">
        <f t="shared" si="41"/>
        <v>0</v>
      </c>
      <c r="Q258" s="144">
        <v>0</v>
      </c>
      <c r="R258" s="144">
        <f t="shared" si="42"/>
        <v>0</v>
      </c>
      <c r="S258" s="144">
        <v>0</v>
      </c>
      <c r="T258" s="145">
        <f t="shared" si="43"/>
        <v>0</v>
      </c>
      <c r="AR258" s="146" t="s">
        <v>91</v>
      </c>
      <c r="AT258" s="146" t="s">
        <v>260</v>
      </c>
      <c r="AU258" s="146" t="s">
        <v>85</v>
      </c>
      <c r="AY258" s="17" t="s">
        <v>258</v>
      </c>
      <c r="BE258" s="147">
        <f t="shared" si="44"/>
        <v>0</v>
      </c>
      <c r="BF258" s="147">
        <f t="shared" si="45"/>
        <v>0</v>
      </c>
      <c r="BG258" s="147">
        <f t="shared" si="46"/>
        <v>0</v>
      </c>
      <c r="BH258" s="147">
        <f t="shared" si="47"/>
        <v>0</v>
      </c>
      <c r="BI258" s="147">
        <f t="shared" si="48"/>
        <v>0</v>
      </c>
      <c r="BJ258" s="17" t="s">
        <v>8</v>
      </c>
      <c r="BK258" s="147">
        <f t="shared" si="49"/>
        <v>0</v>
      </c>
      <c r="BL258" s="17" t="s">
        <v>91</v>
      </c>
      <c r="BM258" s="146" t="s">
        <v>1645</v>
      </c>
    </row>
    <row r="259" spans="2:65" s="1" customFormat="1" ht="21.75" customHeight="1">
      <c r="B259" s="134"/>
      <c r="C259" s="135" t="s">
        <v>1000</v>
      </c>
      <c r="D259" s="135" t="s">
        <v>260</v>
      </c>
      <c r="E259" s="136" t="s">
        <v>3316</v>
      </c>
      <c r="F259" s="137" t="s">
        <v>3317</v>
      </c>
      <c r="G259" s="138" t="s">
        <v>3056</v>
      </c>
      <c r="H259" s="139">
        <v>1</v>
      </c>
      <c r="I259" s="140"/>
      <c r="J259" s="141">
        <f t="shared" si="40"/>
        <v>0</v>
      </c>
      <c r="K259" s="137" t="s">
        <v>1</v>
      </c>
      <c r="L259" s="32"/>
      <c r="M259" s="142" t="s">
        <v>1</v>
      </c>
      <c r="N259" s="143" t="s">
        <v>42</v>
      </c>
      <c r="P259" s="144">
        <f t="shared" si="41"/>
        <v>0</v>
      </c>
      <c r="Q259" s="144">
        <v>0</v>
      </c>
      <c r="R259" s="144">
        <f t="shared" si="42"/>
        <v>0</v>
      </c>
      <c r="S259" s="144">
        <v>0</v>
      </c>
      <c r="T259" s="145">
        <f t="shared" si="43"/>
        <v>0</v>
      </c>
      <c r="AR259" s="146" t="s">
        <v>91</v>
      </c>
      <c r="AT259" s="146" t="s">
        <v>260</v>
      </c>
      <c r="AU259" s="146" t="s">
        <v>85</v>
      </c>
      <c r="AY259" s="17" t="s">
        <v>258</v>
      </c>
      <c r="BE259" s="147">
        <f t="shared" si="44"/>
        <v>0</v>
      </c>
      <c r="BF259" s="147">
        <f t="shared" si="45"/>
        <v>0</v>
      </c>
      <c r="BG259" s="147">
        <f t="shared" si="46"/>
        <v>0</v>
      </c>
      <c r="BH259" s="147">
        <f t="shared" si="47"/>
        <v>0</v>
      </c>
      <c r="BI259" s="147">
        <f t="shared" si="48"/>
        <v>0</v>
      </c>
      <c r="BJ259" s="17" t="s">
        <v>8</v>
      </c>
      <c r="BK259" s="147">
        <f t="shared" si="49"/>
        <v>0</v>
      </c>
      <c r="BL259" s="17" t="s">
        <v>91</v>
      </c>
      <c r="BM259" s="146" t="s">
        <v>1653</v>
      </c>
    </row>
    <row r="260" spans="2:65" s="11" customFormat="1" ht="22.9" customHeight="1">
      <c r="B260" s="122"/>
      <c r="D260" s="123" t="s">
        <v>76</v>
      </c>
      <c r="E260" s="132" t="s">
        <v>3318</v>
      </c>
      <c r="F260" s="132" t="s">
        <v>3053</v>
      </c>
      <c r="I260" s="125"/>
      <c r="J260" s="133">
        <f>BK260</f>
        <v>0</v>
      </c>
      <c r="L260" s="122"/>
      <c r="M260" s="127"/>
      <c r="P260" s="128">
        <f>SUM(P261:P395)</f>
        <v>0</v>
      </c>
      <c r="R260" s="128">
        <f>SUM(R261:R395)</f>
        <v>0</v>
      </c>
      <c r="T260" s="129">
        <f>SUM(T261:T395)</f>
        <v>0</v>
      </c>
      <c r="AR260" s="123" t="s">
        <v>88</v>
      </c>
      <c r="AT260" s="130" t="s">
        <v>76</v>
      </c>
      <c r="AU260" s="130" t="s">
        <v>8</v>
      </c>
      <c r="AY260" s="123" t="s">
        <v>258</v>
      </c>
      <c r="BK260" s="131">
        <f>SUM(BK261:BK395)</f>
        <v>0</v>
      </c>
    </row>
    <row r="261" spans="2:65" s="1" customFormat="1" ht="24.2" customHeight="1">
      <c r="B261" s="134"/>
      <c r="C261" s="170" t="s">
        <v>1006</v>
      </c>
      <c r="D261" s="170" t="s">
        <v>425</v>
      </c>
      <c r="E261" s="171" t="s">
        <v>3319</v>
      </c>
      <c r="F261" s="172" t="s">
        <v>3320</v>
      </c>
      <c r="G261" s="173" t="s">
        <v>3056</v>
      </c>
      <c r="H261" s="174">
        <v>250</v>
      </c>
      <c r="I261" s="175"/>
      <c r="J261" s="176">
        <f t="shared" ref="J261:J292" si="50">ROUND(I261*H261,0)</f>
        <v>0</v>
      </c>
      <c r="K261" s="172" t="s">
        <v>1</v>
      </c>
      <c r="L261" s="177"/>
      <c r="M261" s="178" t="s">
        <v>1</v>
      </c>
      <c r="N261" s="179" t="s">
        <v>42</v>
      </c>
      <c r="P261" s="144">
        <f t="shared" ref="P261:P292" si="51">O261*H261</f>
        <v>0</v>
      </c>
      <c r="Q261" s="144">
        <v>0</v>
      </c>
      <c r="R261" s="144">
        <f t="shared" ref="R261:R292" si="52">Q261*H261</f>
        <v>0</v>
      </c>
      <c r="S261" s="144">
        <v>0</v>
      </c>
      <c r="T261" s="145">
        <f t="shared" ref="T261:T292" si="53">S261*H261</f>
        <v>0</v>
      </c>
      <c r="AR261" s="146" t="s">
        <v>103</v>
      </c>
      <c r="AT261" s="146" t="s">
        <v>425</v>
      </c>
      <c r="AU261" s="146" t="s">
        <v>85</v>
      </c>
      <c r="AY261" s="17" t="s">
        <v>258</v>
      </c>
      <c r="BE261" s="147">
        <f t="shared" ref="BE261:BE292" si="54">IF(N261="základní",J261,0)</f>
        <v>0</v>
      </c>
      <c r="BF261" s="147">
        <f t="shared" ref="BF261:BF292" si="55">IF(N261="snížená",J261,0)</f>
        <v>0</v>
      </c>
      <c r="BG261" s="147">
        <f t="shared" ref="BG261:BG292" si="56">IF(N261="zákl. přenesená",J261,0)</f>
        <v>0</v>
      </c>
      <c r="BH261" s="147">
        <f t="shared" ref="BH261:BH292" si="57">IF(N261="sníž. přenesená",J261,0)</f>
        <v>0</v>
      </c>
      <c r="BI261" s="147">
        <f t="shared" ref="BI261:BI292" si="58">IF(N261="nulová",J261,0)</f>
        <v>0</v>
      </c>
      <c r="BJ261" s="17" t="s">
        <v>8</v>
      </c>
      <c r="BK261" s="147">
        <f t="shared" ref="BK261:BK292" si="59">ROUND(I261*H261,0)</f>
        <v>0</v>
      </c>
      <c r="BL261" s="17" t="s">
        <v>91</v>
      </c>
      <c r="BM261" s="146" t="s">
        <v>1665</v>
      </c>
    </row>
    <row r="262" spans="2:65" s="1" customFormat="1" ht="16.5" customHeight="1">
      <c r="B262" s="134"/>
      <c r="C262" s="170" t="s">
        <v>1010</v>
      </c>
      <c r="D262" s="170" t="s">
        <v>425</v>
      </c>
      <c r="E262" s="171" t="s">
        <v>3321</v>
      </c>
      <c r="F262" s="172" t="s">
        <v>3322</v>
      </c>
      <c r="G262" s="173" t="s">
        <v>420</v>
      </c>
      <c r="H262" s="174">
        <v>600</v>
      </c>
      <c r="I262" s="175"/>
      <c r="J262" s="176">
        <f t="shared" si="50"/>
        <v>0</v>
      </c>
      <c r="K262" s="172" t="s">
        <v>1</v>
      </c>
      <c r="L262" s="177"/>
      <c r="M262" s="178" t="s">
        <v>1</v>
      </c>
      <c r="N262" s="179" t="s">
        <v>42</v>
      </c>
      <c r="P262" s="144">
        <f t="shared" si="51"/>
        <v>0</v>
      </c>
      <c r="Q262" s="144">
        <v>0</v>
      </c>
      <c r="R262" s="144">
        <f t="shared" si="52"/>
        <v>0</v>
      </c>
      <c r="S262" s="144">
        <v>0</v>
      </c>
      <c r="T262" s="145">
        <f t="shared" si="53"/>
        <v>0</v>
      </c>
      <c r="AR262" s="146" t="s">
        <v>103</v>
      </c>
      <c r="AT262" s="146" t="s">
        <v>425</v>
      </c>
      <c r="AU262" s="146" t="s">
        <v>85</v>
      </c>
      <c r="AY262" s="17" t="s">
        <v>258</v>
      </c>
      <c r="BE262" s="147">
        <f t="shared" si="54"/>
        <v>0</v>
      </c>
      <c r="BF262" s="147">
        <f t="shared" si="55"/>
        <v>0</v>
      </c>
      <c r="BG262" s="147">
        <f t="shared" si="56"/>
        <v>0</v>
      </c>
      <c r="BH262" s="147">
        <f t="shared" si="57"/>
        <v>0</v>
      </c>
      <c r="BI262" s="147">
        <f t="shared" si="58"/>
        <v>0</v>
      </c>
      <c r="BJ262" s="17" t="s">
        <v>8</v>
      </c>
      <c r="BK262" s="147">
        <f t="shared" si="59"/>
        <v>0</v>
      </c>
      <c r="BL262" s="17" t="s">
        <v>91</v>
      </c>
      <c r="BM262" s="146" t="s">
        <v>1675</v>
      </c>
    </row>
    <row r="263" spans="2:65" s="1" customFormat="1" ht="16.5" customHeight="1">
      <c r="B263" s="134"/>
      <c r="C263" s="170" t="s">
        <v>1015</v>
      </c>
      <c r="D263" s="170" t="s">
        <v>425</v>
      </c>
      <c r="E263" s="171" t="s">
        <v>3323</v>
      </c>
      <c r="F263" s="172" t="s">
        <v>3324</v>
      </c>
      <c r="G263" s="173" t="s">
        <v>3056</v>
      </c>
      <c r="H263" s="174">
        <v>1</v>
      </c>
      <c r="I263" s="175"/>
      <c r="J263" s="176">
        <f t="shared" si="50"/>
        <v>0</v>
      </c>
      <c r="K263" s="172" t="s">
        <v>1</v>
      </c>
      <c r="L263" s="177"/>
      <c r="M263" s="178" t="s">
        <v>1</v>
      </c>
      <c r="N263" s="179" t="s">
        <v>42</v>
      </c>
      <c r="P263" s="144">
        <f t="shared" si="51"/>
        <v>0</v>
      </c>
      <c r="Q263" s="144">
        <v>0</v>
      </c>
      <c r="R263" s="144">
        <f t="shared" si="52"/>
        <v>0</v>
      </c>
      <c r="S263" s="144">
        <v>0</v>
      </c>
      <c r="T263" s="145">
        <f t="shared" si="53"/>
        <v>0</v>
      </c>
      <c r="AR263" s="146" t="s">
        <v>103</v>
      </c>
      <c r="AT263" s="146" t="s">
        <v>425</v>
      </c>
      <c r="AU263" s="146" t="s">
        <v>85</v>
      </c>
      <c r="AY263" s="17" t="s">
        <v>258</v>
      </c>
      <c r="BE263" s="147">
        <f t="shared" si="54"/>
        <v>0</v>
      </c>
      <c r="BF263" s="147">
        <f t="shared" si="55"/>
        <v>0</v>
      </c>
      <c r="BG263" s="147">
        <f t="shared" si="56"/>
        <v>0</v>
      </c>
      <c r="BH263" s="147">
        <f t="shared" si="57"/>
        <v>0</v>
      </c>
      <c r="BI263" s="147">
        <f t="shared" si="58"/>
        <v>0</v>
      </c>
      <c r="BJ263" s="17" t="s">
        <v>8</v>
      </c>
      <c r="BK263" s="147">
        <f t="shared" si="59"/>
        <v>0</v>
      </c>
      <c r="BL263" s="17" t="s">
        <v>91</v>
      </c>
      <c r="BM263" s="146" t="s">
        <v>1687</v>
      </c>
    </row>
    <row r="264" spans="2:65" s="1" customFormat="1" ht="16.5" customHeight="1">
      <c r="B264" s="134"/>
      <c r="C264" s="170" t="s">
        <v>1019</v>
      </c>
      <c r="D264" s="170" t="s">
        <v>425</v>
      </c>
      <c r="E264" s="171" t="s">
        <v>3325</v>
      </c>
      <c r="F264" s="172" t="s">
        <v>3326</v>
      </c>
      <c r="G264" s="173" t="s">
        <v>3056</v>
      </c>
      <c r="H264" s="174">
        <v>3</v>
      </c>
      <c r="I264" s="175"/>
      <c r="J264" s="176">
        <f t="shared" si="50"/>
        <v>0</v>
      </c>
      <c r="K264" s="172" t="s">
        <v>1</v>
      </c>
      <c r="L264" s="177"/>
      <c r="M264" s="178" t="s">
        <v>1</v>
      </c>
      <c r="N264" s="179" t="s">
        <v>42</v>
      </c>
      <c r="P264" s="144">
        <f t="shared" si="51"/>
        <v>0</v>
      </c>
      <c r="Q264" s="144">
        <v>0</v>
      </c>
      <c r="R264" s="144">
        <f t="shared" si="52"/>
        <v>0</v>
      </c>
      <c r="S264" s="144">
        <v>0</v>
      </c>
      <c r="T264" s="145">
        <f t="shared" si="53"/>
        <v>0</v>
      </c>
      <c r="AR264" s="146" t="s">
        <v>103</v>
      </c>
      <c r="AT264" s="146" t="s">
        <v>425</v>
      </c>
      <c r="AU264" s="146" t="s">
        <v>85</v>
      </c>
      <c r="AY264" s="17" t="s">
        <v>258</v>
      </c>
      <c r="BE264" s="147">
        <f t="shared" si="54"/>
        <v>0</v>
      </c>
      <c r="BF264" s="147">
        <f t="shared" si="55"/>
        <v>0</v>
      </c>
      <c r="BG264" s="147">
        <f t="shared" si="56"/>
        <v>0</v>
      </c>
      <c r="BH264" s="147">
        <f t="shared" si="57"/>
        <v>0</v>
      </c>
      <c r="BI264" s="147">
        <f t="shared" si="58"/>
        <v>0</v>
      </c>
      <c r="BJ264" s="17" t="s">
        <v>8</v>
      </c>
      <c r="BK264" s="147">
        <f t="shared" si="59"/>
        <v>0</v>
      </c>
      <c r="BL264" s="17" t="s">
        <v>91</v>
      </c>
      <c r="BM264" s="146" t="s">
        <v>1697</v>
      </c>
    </row>
    <row r="265" spans="2:65" s="1" customFormat="1" ht="16.5" customHeight="1">
      <c r="B265" s="134"/>
      <c r="C265" s="170" t="s">
        <v>1024</v>
      </c>
      <c r="D265" s="170" t="s">
        <v>425</v>
      </c>
      <c r="E265" s="171" t="s">
        <v>3327</v>
      </c>
      <c r="F265" s="172" t="s">
        <v>3328</v>
      </c>
      <c r="G265" s="173" t="s">
        <v>3056</v>
      </c>
      <c r="H265" s="174">
        <v>1</v>
      </c>
      <c r="I265" s="175"/>
      <c r="J265" s="176">
        <f t="shared" si="50"/>
        <v>0</v>
      </c>
      <c r="K265" s="172" t="s">
        <v>1</v>
      </c>
      <c r="L265" s="177"/>
      <c r="M265" s="178" t="s">
        <v>1</v>
      </c>
      <c r="N265" s="179" t="s">
        <v>42</v>
      </c>
      <c r="P265" s="144">
        <f t="shared" si="51"/>
        <v>0</v>
      </c>
      <c r="Q265" s="144">
        <v>0</v>
      </c>
      <c r="R265" s="144">
        <f t="shared" si="52"/>
        <v>0</v>
      </c>
      <c r="S265" s="144">
        <v>0</v>
      </c>
      <c r="T265" s="145">
        <f t="shared" si="53"/>
        <v>0</v>
      </c>
      <c r="AR265" s="146" t="s">
        <v>103</v>
      </c>
      <c r="AT265" s="146" t="s">
        <v>425</v>
      </c>
      <c r="AU265" s="146" t="s">
        <v>85</v>
      </c>
      <c r="AY265" s="17" t="s">
        <v>258</v>
      </c>
      <c r="BE265" s="147">
        <f t="shared" si="54"/>
        <v>0</v>
      </c>
      <c r="BF265" s="147">
        <f t="shared" si="55"/>
        <v>0</v>
      </c>
      <c r="BG265" s="147">
        <f t="shared" si="56"/>
        <v>0</v>
      </c>
      <c r="BH265" s="147">
        <f t="shared" si="57"/>
        <v>0</v>
      </c>
      <c r="BI265" s="147">
        <f t="shared" si="58"/>
        <v>0</v>
      </c>
      <c r="BJ265" s="17" t="s">
        <v>8</v>
      </c>
      <c r="BK265" s="147">
        <f t="shared" si="59"/>
        <v>0</v>
      </c>
      <c r="BL265" s="17" t="s">
        <v>91</v>
      </c>
      <c r="BM265" s="146" t="s">
        <v>1708</v>
      </c>
    </row>
    <row r="266" spans="2:65" s="1" customFormat="1" ht="16.5" customHeight="1">
      <c r="B266" s="134"/>
      <c r="C266" s="170" t="s">
        <v>1028</v>
      </c>
      <c r="D266" s="170" t="s">
        <v>425</v>
      </c>
      <c r="E266" s="171" t="s">
        <v>3329</v>
      </c>
      <c r="F266" s="172" t="s">
        <v>3330</v>
      </c>
      <c r="G266" s="173" t="s">
        <v>3056</v>
      </c>
      <c r="H266" s="174">
        <v>60</v>
      </c>
      <c r="I266" s="175"/>
      <c r="J266" s="176">
        <f t="shared" si="50"/>
        <v>0</v>
      </c>
      <c r="K266" s="172" t="s">
        <v>1</v>
      </c>
      <c r="L266" s="177"/>
      <c r="M266" s="178" t="s">
        <v>1</v>
      </c>
      <c r="N266" s="179" t="s">
        <v>42</v>
      </c>
      <c r="P266" s="144">
        <f t="shared" si="51"/>
        <v>0</v>
      </c>
      <c r="Q266" s="144">
        <v>0</v>
      </c>
      <c r="R266" s="144">
        <f t="shared" si="52"/>
        <v>0</v>
      </c>
      <c r="S266" s="144">
        <v>0</v>
      </c>
      <c r="T266" s="145">
        <f t="shared" si="53"/>
        <v>0</v>
      </c>
      <c r="AR266" s="146" t="s">
        <v>103</v>
      </c>
      <c r="AT266" s="146" t="s">
        <v>425</v>
      </c>
      <c r="AU266" s="146" t="s">
        <v>85</v>
      </c>
      <c r="AY266" s="17" t="s">
        <v>258</v>
      </c>
      <c r="BE266" s="147">
        <f t="shared" si="54"/>
        <v>0</v>
      </c>
      <c r="BF266" s="147">
        <f t="shared" si="55"/>
        <v>0</v>
      </c>
      <c r="BG266" s="147">
        <f t="shared" si="56"/>
        <v>0</v>
      </c>
      <c r="BH266" s="147">
        <f t="shared" si="57"/>
        <v>0</v>
      </c>
      <c r="BI266" s="147">
        <f t="shared" si="58"/>
        <v>0</v>
      </c>
      <c r="BJ266" s="17" t="s">
        <v>8</v>
      </c>
      <c r="BK266" s="147">
        <f t="shared" si="59"/>
        <v>0</v>
      </c>
      <c r="BL266" s="17" t="s">
        <v>91</v>
      </c>
      <c r="BM266" s="146" t="s">
        <v>1718</v>
      </c>
    </row>
    <row r="267" spans="2:65" s="1" customFormat="1" ht="16.5" customHeight="1">
      <c r="B267" s="134"/>
      <c r="C267" s="170" t="s">
        <v>1032</v>
      </c>
      <c r="D267" s="170" t="s">
        <v>425</v>
      </c>
      <c r="E267" s="171" t="s">
        <v>3331</v>
      </c>
      <c r="F267" s="172" t="s">
        <v>3332</v>
      </c>
      <c r="G267" s="173" t="s">
        <v>3056</v>
      </c>
      <c r="H267" s="174">
        <v>24</v>
      </c>
      <c r="I267" s="175"/>
      <c r="J267" s="176">
        <f t="shared" si="50"/>
        <v>0</v>
      </c>
      <c r="K267" s="172" t="s">
        <v>1</v>
      </c>
      <c r="L267" s="177"/>
      <c r="M267" s="178" t="s">
        <v>1</v>
      </c>
      <c r="N267" s="179" t="s">
        <v>42</v>
      </c>
      <c r="P267" s="144">
        <f t="shared" si="51"/>
        <v>0</v>
      </c>
      <c r="Q267" s="144">
        <v>0</v>
      </c>
      <c r="R267" s="144">
        <f t="shared" si="52"/>
        <v>0</v>
      </c>
      <c r="S267" s="144">
        <v>0</v>
      </c>
      <c r="T267" s="145">
        <f t="shared" si="53"/>
        <v>0</v>
      </c>
      <c r="AR267" s="146" t="s">
        <v>103</v>
      </c>
      <c r="AT267" s="146" t="s">
        <v>425</v>
      </c>
      <c r="AU267" s="146" t="s">
        <v>85</v>
      </c>
      <c r="AY267" s="17" t="s">
        <v>258</v>
      </c>
      <c r="BE267" s="147">
        <f t="shared" si="54"/>
        <v>0</v>
      </c>
      <c r="BF267" s="147">
        <f t="shared" si="55"/>
        <v>0</v>
      </c>
      <c r="BG267" s="147">
        <f t="shared" si="56"/>
        <v>0</v>
      </c>
      <c r="BH267" s="147">
        <f t="shared" si="57"/>
        <v>0</v>
      </c>
      <c r="BI267" s="147">
        <f t="shared" si="58"/>
        <v>0</v>
      </c>
      <c r="BJ267" s="17" t="s">
        <v>8</v>
      </c>
      <c r="BK267" s="147">
        <f t="shared" si="59"/>
        <v>0</v>
      </c>
      <c r="BL267" s="17" t="s">
        <v>91</v>
      </c>
      <c r="BM267" s="146" t="s">
        <v>1726</v>
      </c>
    </row>
    <row r="268" spans="2:65" s="1" customFormat="1" ht="16.5" customHeight="1">
      <c r="B268" s="134"/>
      <c r="C268" s="170" t="s">
        <v>1036</v>
      </c>
      <c r="D268" s="170" t="s">
        <v>425</v>
      </c>
      <c r="E268" s="171" t="s">
        <v>3333</v>
      </c>
      <c r="F268" s="172" t="s">
        <v>3334</v>
      </c>
      <c r="G268" s="173" t="s">
        <v>3056</v>
      </c>
      <c r="H268" s="174">
        <v>44</v>
      </c>
      <c r="I268" s="175"/>
      <c r="J268" s="176">
        <f t="shared" si="50"/>
        <v>0</v>
      </c>
      <c r="K268" s="172" t="s">
        <v>1</v>
      </c>
      <c r="L268" s="177"/>
      <c r="M268" s="178" t="s">
        <v>1</v>
      </c>
      <c r="N268" s="179" t="s">
        <v>42</v>
      </c>
      <c r="P268" s="144">
        <f t="shared" si="51"/>
        <v>0</v>
      </c>
      <c r="Q268" s="144">
        <v>0</v>
      </c>
      <c r="R268" s="144">
        <f t="shared" si="52"/>
        <v>0</v>
      </c>
      <c r="S268" s="144">
        <v>0</v>
      </c>
      <c r="T268" s="145">
        <f t="shared" si="53"/>
        <v>0</v>
      </c>
      <c r="AR268" s="146" t="s">
        <v>103</v>
      </c>
      <c r="AT268" s="146" t="s">
        <v>425</v>
      </c>
      <c r="AU268" s="146" t="s">
        <v>85</v>
      </c>
      <c r="AY268" s="17" t="s">
        <v>258</v>
      </c>
      <c r="BE268" s="147">
        <f t="shared" si="54"/>
        <v>0</v>
      </c>
      <c r="BF268" s="147">
        <f t="shared" si="55"/>
        <v>0</v>
      </c>
      <c r="BG268" s="147">
        <f t="shared" si="56"/>
        <v>0</v>
      </c>
      <c r="BH268" s="147">
        <f t="shared" si="57"/>
        <v>0</v>
      </c>
      <c r="BI268" s="147">
        <f t="shared" si="58"/>
        <v>0</v>
      </c>
      <c r="BJ268" s="17" t="s">
        <v>8</v>
      </c>
      <c r="BK268" s="147">
        <f t="shared" si="59"/>
        <v>0</v>
      </c>
      <c r="BL268" s="17" t="s">
        <v>91</v>
      </c>
      <c r="BM268" s="146" t="s">
        <v>1738</v>
      </c>
    </row>
    <row r="269" spans="2:65" s="1" customFormat="1" ht="16.5" customHeight="1">
      <c r="B269" s="134"/>
      <c r="C269" s="170" t="s">
        <v>1040</v>
      </c>
      <c r="D269" s="170" t="s">
        <v>425</v>
      </c>
      <c r="E269" s="171" t="s">
        <v>3335</v>
      </c>
      <c r="F269" s="172" t="s">
        <v>3336</v>
      </c>
      <c r="G269" s="173" t="s">
        <v>3056</v>
      </c>
      <c r="H269" s="174">
        <v>10</v>
      </c>
      <c r="I269" s="175"/>
      <c r="J269" s="176">
        <f t="shared" si="50"/>
        <v>0</v>
      </c>
      <c r="K269" s="172" t="s">
        <v>1</v>
      </c>
      <c r="L269" s="177"/>
      <c r="M269" s="178" t="s">
        <v>1</v>
      </c>
      <c r="N269" s="179" t="s">
        <v>42</v>
      </c>
      <c r="P269" s="144">
        <f t="shared" si="51"/>
        <v>0</v>
      </c>
      <c r="Q269" s="144">
        <v>0</v>
      </c>
      <c r="R269" s="144">
        <f t="shared" si="52"/>
        <v>0</v>
      </c>
      <c r="S269" s="144">
        <v>0</v>
      </c>
      <c r="T269" s="145">
        <f t="shared" si="53"/>
        <v>0</v>
      </c>
      <c r="AR269" s="146" t="s">
        <v>103</v>
      </c>
      <c r="AT269" s="146" t="s">
        <v>425</v>
      </c>
      <c r="AU269" s="146" t="s">
        <v>85</v>
      </c>
      <c r="AY269" s="17" t="s">
        <v>258</v>
      </c>
      <c r="BE269" s="147">
        <f t="shared" si="54"/>
        <v>0</v>
      </c>
      <c r="BF269" s="147">
        <f t="shared" si="55"/>
        <v>0</v>
      </c>
      <c r="BG269" s="147">
        <f t="shared" si="56"/>
        <v>0</v>
      </c>
      <c r="BH269" s="147">
        <f t="shared" si="57"/>
        <v>0</v>
      </c>
      <c r="BI269" s="147">
        <f t="shared" si="58"/>
        <v>0</v>
      </c>
      <c r="BJ269" s="17" t="s">
        <v>8</v>
      </c>
      <c r="BK269" s="147">
        <f t="shared" si="59"/>
        <v>0</v>
      </c>
      <c r="BL269" s="17" t="s">
        <v>91</v>
      </c>
      <c r="BM269" s="146" t="s">
        <v>1747</v>
      </c>
    </row>
    <row r="270" spans="2:65" s="1" customFormat="1" ht="16.5" customHeight="1">
      <c r="B270" s="134"/>
      <c r="C270" s="170" t="s">
        <v>1047</v>
      </c>
      <c r="D270" s="170" t="s">
        <v>425</v>
      </c>
      <c r="E270" s="171" t="s">
        <v>3337</v>
      </c>
      <c r="F270" s="172" t="s">
        <v>3338</v>
      </c>
      <c r="G270" s="173" t="s">
        <v>420</v>
      </c>
      <c r="H270" s="174">
        <v>15</v>
      </c>
      <c r="I270" s="175"/>
      <c r="J270" s="176">
        <f t="shared" si="50"/>
        <v>0</v>
      </c>
      <c r="K270" s="172" t="s">
        <v>1</v>
      </c>
      <c r="L270" s="177"/>
      <c r="M270" s="178" t="s">
        <v>1</v>
      </c>
      <c r="N270" s="179" t="s">
        <v>42</v>
      </c>
      <c r="P270" s="144">
        <f t="shared" si="51"/>
        <v>0</v>
      </c>
      <c r="Q270" s="144">
        <v>0</v>
      </c>
      <c r="R270" s="144">
        <f t="shared" si="52"/>
        <v>0</v>
      </c>
      <c r="S270" s="144">
        <v>0</v>
      </c>
      <c r="T270" s="145">
        <f t="shared" si="53"/>
        <v>0</v>
      </c>
      <c r="AR270" s="146" t="s">
        <v>103</v>
      </c>
      <c r="AT270" s="146" t="s">
        <v>425</v>
      </c>
      <c r="AU270" s="146" t="s">
        <v>85</v>
      </c>
      <c r="AY270" s="17" t="s">
        <v>258</v>
      </c>
      <c r="BE270" s="147">
        <f t="shared" si="54"/>
        <v>0</v>
      </c>
      <c r="BF270" s="147">
        <f t="shared" si="55"/>
        <v>0</v>
      </c>
      <c r="BG270" s="147">
        <f t="shared" si="56"/>
        <v>0</v>
      </c>
      <c r="BH270" s="147">
        <f t="shared" si="57"/>
        <v>0</v>
      </c>
      <c r="BI270" s="147">
        <f t="shared" si="58"/>
        <v>0</v>
      </c>
      <c r="BJ270" s="17" t="s">
        <v>8</v>
      </c>
      <c r="BK270" s="147">
        <f t="shared" si="59"/>
        <v>0</v>
      </c>
      <c r="BL270" s="17" t="s">
        <v>91</v>
      </c>
      <c r="BM270" s="146" t="s">
        <v>1757</v>
      </c>
    </row>
    <row r="271" spans="2:65" s="1" customFormat="1" ht="16.5" customHeight="1">
      <c r="B271" s="134"/>
      <c r="C271" s="170" t="s">
        <v>1053</v>
      </c>
      <c r="D271" s="170" t="s">
        <v>425</v>
      </c>
      <c r="E271" s="171" t="s">
        <v>3339</v>
      </c>
      <c r="F271" s="172" t="s">
        <v>3340</v>
      </c>
      <c r="G271" s="173" t="s">
        <v>420</v>
      </c>
      <c r="H271" s="174">
        <v>15</v>
      </c>
      <c r="I271" s="175"/>
      <c r="J271" s="176">
        <f t="shared" si="50"/>
        <v>0</v>
      </c>
      <c r="K271" s="172" t="s">
        <v>1</v>
      </c>
      <c r="L271" s="177"/>
      <c r="M271" s="178" t="s">
        <v>1</v>
      </c>
      <c r="N271" s="179" t="s">
        <v>42</v>
      </c>
      <c r="P271" s="144">
        <f t="shared" si="51"/>
        <v>0</v>
      </c>
      <c r="Q271" s="144">
        <v>0</v>
      </c>
      <c r="R271" s="144">
        <f t="shared" si="52"/>
        <v>0</v>
      </c>
      <c r="S271" s="144">
        <v>0</v>
      </c>
      <c r="T271" s="145">
        <f t="shared" si="53"/>
        <v>0</v>
      </c>
      <c r="AR271" s="146" t="s">
        <v>103</v>
      </c>
      <c r="AT271" s="146" t="s">
        <v>425</v>
      </c>
      <c r="AU271" s="146" t="s">
        <v>85</v>
      </c>
      <c r="AY271" s="17" t="s">
        <v>258</v>
      </c>
      <c r="BE271" s="147">
        <f t="shared" si="54"/>
        <v>0</v>
      </c>
      <c r="BF271" s="147">
        <f t="shared" si="55"/>
        <v>0</v>
      </c>
      <c r="BG271" s="147">
        <f t="shared" si="56"/>
        <v>0</v>
      </c>
      <c r="BH271" s="147">
        <f t="shared" si="57"/>
        <v>0</v>
      </c>
      <c r="BI271" s="147">
        <f t="shared" si="58"/>
        <v>0</v>
      </c>
      <c r="BJ271" s="17" t="s">
        <v>8</v>
      </c>
      <c r="BK271" s="147">
        <f t="shared" si="59"/>
        <v>0</v>
      </c>
      <c r="BL271" s="17" t="s">
        <v>91</v>
      </c>
      <c r="BM271" s="146" t="s">
        <v>1767</v>
      </c>
    </row>
    <row r="272" spans="2:65" s="1" customFormat="1" ht="16.5" customHeight="1">
      <c r="B272" s="134"/>
      <c r="C272" s="170" t="s">
        <v>1059</v>
      </c>
      <c r="D272" s="170" t="s">
        <v>425</v>
      </c>
      <c r="E272" s="171" t="s">
        <v>3341</v>
      </c>
      <c r="F272" s="172" t="s">
        <v>3342</v>
      </c>
      <c r="G272" s="173" t="s">
        <v>3056</v>
      </c>
      <c r="H272" s="174">
        <v>5</v>
      </c>
      <c r="I272" s="175"/>
      <c r="J272" s="176">
        <f t="shared" si="50"/>
        <v>0</v>
      </c>
      <c r="K272" s="172" t="s">
        <v>1</v>
      </c>
      <c r="L272" s="177"/>
      <c r="M272" s="178" t="s">
        <v>1</v>
      </c>
      <c r="N272" s="179" t="s">
        <v>42</v>
      </c>
      <c r="P272" s="144">
        <f t="shared" si="51"/>
        <v>0</v>
      </c>
      <c r="Q272" s="144">
        <v>0</v>
      </c>
      <c r="R272" s="144">
        <f t="shared" si="52"/>
        <v>0</v>
      </c>
      <c r="S272" s="144">
        <v>0</v>
      </c>
      <c r="T272" s="145">
        <f t="shared" si="53"/>
        <v>0</v>
      </c>
      <c r="AR272" s="146" t="s">
        <v>103</v>
      </c>
      <c r="AT272" s="146" t="s">
        <v>425</v>
      </c>
      <c r="AU272" s="146" t="s">
        <v>85</v>
      </c>
      <c r="AY272" s="17" t="s">
        <v>258</v>
      </c>
      <c r="BE272" s="147">
        <f t="shared" si="54"/>
        <v>0</v>
      </c>
      <c r="BF272" s="147">
        <f t="shared" si="55"/>
        <v>0</v>
      </c>
      <c r="BG272" s="147">
        <f t="shared" si="56"/>
        <v>0</v>
      </c>
      <c r="BH272" s="147">
        <f t="shared" si="57"/>
        <v>0</v>
      </c>
      <c r="BI272" s="147">
        <f t="shared" si="58"/>
        <v>0</v>
      </c>
      <c r="BJ272" s="17" t="s">
        <v>8</v>
      </c>
      <c r="BK272" s="147">
        <f t="shared" si="59"/>
        <v>0</v>
      </c>
      <c r="BL272" s="17" t="s">
        <v>91</v>
      </c>
      <c r="BM272" s="146" t="s">
        <v>1775</v>
      </c>
    </row>
    <row r="273" spans="2:65" s="1" customFormat="1" ht="16.5" customHeight="1">
      <c r="B273" s="134"/>
      <c r="C273" s="170" t="s">
        <v>1063</v>
      </c>
      <c r="D273" s="170" t="s">
        <v>425</v>
      </c>
      <c r="E273" s="171" t="s">
        <v>3343</v>
      </c>
      <c r="F273" s="172" t="s">
        <v>3344</v>
      </c>
      <c r="G273" s="173" t="s">
        <v>3056</v>
      </c>
      <c r="H273" s="174">
        <v>2</v>
      </c>
      <c r="I273" s="175"/>
      <c r="J273" s="176">
        <f t="shared" si="50"/>
        <v>0</v>
      </c>
      <c r="K273" s="172" t="s">
        <v>1</v>
      </c>
      <c r="L273" s="177"/>
      <c r="M273" s="178" t="s">
        <v>1</v>
      </c>
      <c r="N273" s="179" t="s">
        <v>42</v>
      </c>
      <c r="P273" s="144">
        <f t="shared" si="51"/>
        <v>0</v>
      </c>
      <c r="Q273" s="144">
        <v>0</v>
      </c>
      <c r="R273" s="144">
        <f t="shared" si="52"/>
        <v>0</v>
      </c>
      <c r="S273" s="144">
        <v>0</v>
      </c>
      <c r="T273" s="145">
        <f t="shared" si="53"/>
        <v>0</v>
      </c>
      <c r="AR273" s="146" t="s">
        <v>103</v>
      </c>
      <c r="AT273" s="146" t="s">
        <v>425</v>
      </c>
      <c r="AU273" s="146" t="s">
        <v>85</v>
      </c>
      <c r="AY273" s="17" t="s">
        <v>258</v>
      </c>
      <c r="BE273" s="147">
        <f t="shared" si="54"/>
        <v>0</v>
      </c>
      <c r="BF273" s="147">
        <f t="shared" si="55"/>
        <v>0</v>
      </c>
      <c r="BG273" s="147">
        <f t="shared" si="56"/>
        <v>0</v>
      </c>
      <c r="BH273" s="147">
        <f t="shared" si="57"/>
        <v>0</v>
      </c>
      <c r="BI273" s="147">
        <f t="shared" si="58"/>
        <v>0</v>
      </c>
      <c r="BJ273" s="17" t="s">
        <v>8</v>
      </c>
      <c r="BK273" s="147">
        <f t="shared" si="59"/>
        <v>0</v>
      </c>
      <c r="BL273" s="17" t="s">
        <v>91</v>
      </c>
      <c r="BM273" s="146" t="s">
        <v>1785</v>
      </c>
    </row>
    <row r="274" spans="2:65" s="1" customFormat="1" ht="24.2" customHeight="1">
      <c r="B274" s="134"/>
      <c r="C274" s="170" t="s">
        <v>1070</v>
      </c>
      <c r="D274" s="170" t="s">
        <v>425</v>
      </c>
      <c r="E274" s="171" t="s">
        <v>3345</v>
      </c>
      <c r="F274" s="172" t="s">
        <v>3346</v>
      </c>
      <c r="G274" s="173" t="s">
        <v>3056</v>
      </c>
      <c r="H274" s="174">
        <v>2</v>
      </c>
      <c r="I274" s="175"/>
      <c r="J274" s="176">
        <f t="shared" si="50"/>
        <v>0</v>
      </c>
      <c r="K274" s="172" t="s">
        <v>1</v>
      </c>
      <c r="L274" s="177"/>
      <c r="M274" s="178" t="s">
        <v>1</v>
      </c>
      <c r="N274" s="179" t="s">
        <v>42</v>
      </c>
      <c r="P274" s="144">
        <f t="shared" si="51"/>
        <v>0</v>
      </c>
      <c r="Q274" s="144">
        <v>0</v>
      </c>
      <c r="R274" s="144">
        <f t="shared" si="52"/>
        <v>0</v>
      </c>
      <c r="S274" s="144">
        <v>0</v>
      </c>
      <c r="T274" s="145">
        <f t="shared" si="53"/>
        <v>0</v>
      </c>
      <c r="AR274" s="146" t="s">
        <v>103</v>
      </c>
      <c r="AT274" s="146" t="s">
        <v>425</v>
      </c>
      <c r="AU274" s="146" t="s">
        <v>85</v>
      </c>
      <c r="AY274" s="17" t="s">
        <v>258</v>
      </c>
      <c r="BE274" s="147">
        <f t="shared" si="54"/>
        <v>0</v>
      </c>
      <c r="BF274" s="147">
        <f t="shared" si="55"/>
        <v>0</v>
      </c>
      <c r="BG274" s="147">
        <f t="shared" si="56"/>
        <v>0</v>
      </c>
      <c r="BH274" s="147">
        <f t="shared" si="57"/>
        <v>0</v>
      </c>
      <c r="BI274" s="147">
        <f t="shared" si="58"/>
        <v>0</v>
      </c>
      <c r="BJ274" s="17" t="s">
        <v>8</v>
      </c>
      <c r="BK274" s="147">
        <f t="shared" si="59"/>
        <v>0</v>
      </c>
      <c r="BL274" s="17" t="s">
        <v>91</v>
      </c>
      <c r="BM274" s="146" t="s">
        <v>1796</v>
      </c>
    </row>
    <row r="275" spans="2:65" s="1" customFormat="1" ht="16.5" customHeight="1">
      <c r="B275" s="134"/>
      <c r="C275" s="170" t="s">
        <v>1074</v>
      </c>
      <c r="D275" s="170" t="s">
        <v>425</v>
      </c>
      <c r="E275" s="171" t="s">
        <v>3347</v>
      </c>
      <c r="F275" s="172" t="s">
        <v>3348</v>
      </c>
      <c r="G275" s="173" t="s">
        <v>420</v>
      </c>
      <c r="H275" s="174">
        <v>80</v>
      </c>
      <c r="I275" s="175"/>
      <c r="J275" s="176">
        <f t="shared" si="50"/>
        <v>0</v>
      </c>
      <c r="K275" s="172" t="s">
        <v>1</v>
      </c>
      <c r="L275" s="177"/>
      <c r="M275" s="178" t="s">
        <v>1</v>
      </c>
      <c r="N275" s="179" t="s">
        <v>42</v>
      </c>
      <c r="P275" s="144">
        <f t="shared" si="51"/>
        <v>0</v>
      </c>
      <c r="Q275" s="144">
        <v>0</v>
      </c>
      <c r="R275" s="144">
        <f t="shared" si="52"/>
        <v>0</v>
      </c>
      <c r="S275" s="144">
        <v>0</v>
      </c>
      <c r="T275" s="145">
        <f t="shared" si="53"/>
        <v>0</v>
      </c>
      <c r="AR275" s="146" t="s">
        <v>103</v>
      </c>
      <c r="AT275" s="146" t="s">
        <v>425</v>
      </c>
      <c r="AU275" s="146" t="s">
        <v>85</v>
      </c>
      <c r="AY275" s="17" t="s">
        <v>258</v>
      </c>
      <c r="BE275" s="147">
        <f t="shared" si="54"/>
        <v>0</v>
      </c>
      <c r="BF275" s="147">
        <f t="shared" si="55"/>
        <v>0</v>
      </c>
      <c r="BG275" s="147">
        <f t="shared" si="56"/>
        <v>0</v>
      </c>
      <c r="BH275" s="147">
        <f t="shared" si="57"/>
        <v>0</v>
      </c>
      <c r="BI275" s="147">
        <f t="shared" si="58"/>
        <v>0</v>
      </c>
      <c r="BJ275" s="17" t="s">
        <v>8</v>
      </c>
      <c r="BK275" s="147">
        <f t="shared" si="59"/>
        <v>0</v>
      </c>
      <c r="BL275" s="17" t="s">
        <v>91</v>
      </c>
      <c r="BM275" s="146" t="s">
        <v>1805</v>
      </c>
    </row>
    <row r="276" spans="2:65" s="1" customFormat="1" ht="16.5" customHeight="1">
      <c r="B276" s="134"/>
      <c r="C276" s="170" t="s">
        <v>1078</v>
      </c>
      <c r="D276" s="170" t="s">
        <v>425</v>
      </c>
      <c r="E276" s="171" t="s">
        <v>3349</v>
      </c>
      <c r="F276" s="172" t="s">
        <v>3350</v>
      </c>
      <c r="G276" s="173" t="s">
        <v>420</v>
      </c>
      <c r="H276" s="174">
        <v>12</v>
      </c>
      <c r="I276" s="175"/>
      <c r="J276" s="176">
        <f t="shared" si="50"/>
        <v>0</v>
      </c>
      <c r="K276" s="172" t="s">
        <v>1</v>
      </c>
      <c r="L276" s="177"/>
      <c r="M276" s="178" t="s">
        <v>1</v>
      </c>
      <c r="N276" s="179" t="s">
        <v>42</v>
      </c>
      <c r="P276" s="144">
        <f t="shared" si="51"/>
        <v>0</v>
      </c>
      <c r="Q276" s="144">
        <v>0</v>
      </c>
      <c r="R276" s="144">
        <f t="shared" si="52"/>
        <v>0</v>
      </c>
      <c r="S276" s="144">
        <v>0</v>
      </c>
      <c r="T276" s="145">
        <f t="shared" si="53"/>
        <v>0</v>
      </c>
      <c r="AR276" s="146" t="s">
        <v>103</v>
      </c>
      <c r="AT276" s="146" t="s">
        <v>425</v>
      </c>
      <c r="AU276" s="146" t="s">
        <v>85</v>
      </c>
      <c r="AY276" s="17" t="s">
        <v>258</v>
      </c>
      <c r="BE276" s="147">
        <f t="shared" si="54"/>
        <v>0</v>
      </c>
      <c r="BF276" s="147">
        <f t="shared" si="55"/>
        <v>0</v>
      </c>
      <c r="BG276" s="147">
        <f t="shared" si="56"/>
        <v>0</v>
      </c>
      <c r="BH276" s="147">
        <f t="shared" si="57"/>
        <v>0</v>
      </c>
      <c r="BI276" s="147">
        <f t="shared" si="58"/>
        <v>0</v>
      </c>
      <c r="BJ276" s="17" t="s">
        <v>8</v>
      </c>
      <c r="BK276" s="147">
        <f t="shared" si="59"/>
        <v>0</v>
      </c>
      <c r="BL276" s="17" t="s">
        <v>91</v>
      </c>
      <c r="BM276" s="146" t="s">
        <v>1815</v>
      </c>
    </row>
    <row r="277" spans="2:65" s="1" customFormat="1" ht="16.5" customHeight="1">
      <c r="B277" s="134"/>
      <c r="C277" s="170" t="s">
        <v>1082</v>
      </c>
      <c r="D277" s="170" t="s">
        <v>425</v>
      </c>
      <c r="E277" s="171" t="s">
        <v>3351</v>
      </c>
      <c r="F277" s="172" t="s">
        <v>3352</v>
      </c>
      <c r="G277" s="173" t="s">
        <v>420</v>
      </c>
      <c r="H277" s="174">
        <v>120</v>
      </c>
      <c r="I277" s="175"/>
      <c r="J277" s="176">
        <f t="shared" si="50"/>
        <v>0</v>
      </c>
      <c r="K277" s="172" t="s">
        <v>1</v>
      </c>
      <c r="L277" s="177"/>
      <c r="M277" s="178" t="s">
        <v>1</v>
      </c>
      <c r="N277" s="179" t="s">
        <v>42</v>
      </c>
      <c r="P277" s="144">
        <f t="shared" si="51"/>
        <v>0</v>
      </c>
      <c r="Q277" s="144">
        <v>0</v>
      </c>
      <c r="R277" s="144">
        <f t="shared" si="52"/>
        <v>0</v>
      </c>
      <c r="S277" s="144">
        <v>0</v>
      </c>
      <c r="T277" s="145">
        <f t="shared" si="53"/>
        <v>0</v>
      </c>
      <c r="AR277" s="146" t="s">
        <v>103</v>
      </c>
      <c r="AT277" s="146" t="s">
        <v>425</v>
      </c>
      <c r="AU277" s="146" t="s">
        <v>85</v>
      </c>
      <c r="AY277" s="17" t="s">
        <v>258</v>
      </c>
      <c r="BE277" s="147">
        <f t="shared" si="54"/>
        <v>0</v>
      </c>
      <c r="BF277" s="147">
        <f t="shared" si="55"/>
        <v>0</v>
      </c>
      <c r="BG277" s="147">
        <f t="shared" si="56"/>
        <v>0</v>
      </c>
      <c r="BH277" s="147">
        <f t="shared" si="57"/>
        <v>0</v>
      </c>
      <c r="BI277" s="147">
        <f t="shared" si="58"/>
        <v>0</v>
      </c>
      <c r="BJ277" s="17" t="s">
        <v>8</v>
      </c>
      <c r="BK277" s="147">
        <f t="shared" si="59"/>
        <v>0</v>
      </c>
      <c r="BL277" s="17" t="s">
        <v>91</v>
      </c>
      <c r="BM277" s="146" t="s">
        <v>1823</v>
      </c>
    </row>
    <row r="278" spans="2:65" s="1" customFormat="1" ht="16.5" customHeight="1">
      <c r="B278" s="134"/>
      <c r="C278" s="170" t="s">
        <v>1088</v>
      </c>
      <c r="D278" s="170" t="s">
        <v>425</v>
      </c>
      <c r="E278" s="171" t="s">
        <v>3353</v>
      </c>
      <c r="F278" s="172" t="s">
        <v>3354</v>
      </c>
      <c r="G278" s="173" t="s">
        <v>3056</v>
      </c>
      <c r="H278" s="174">
        <v>25</v>
      </c>
      <c r="I278" s="175"/>
      <c r="J278" s="176">
        <f t="shared" si="50"/>
        <v>0</v>
      </c>
      <c r="K278" s="172" t="s">
        <v>1</v>
      </c>
      <c r="L278" s="177"/>
      <c r="M278" s="178" t="s">
        <v>1</v>
      </c>
      <c r="N278" s="179" t="s">
        <v>42</v>
      </c>
      <c r="P278" s="144">
        <f t="shared" si="51"/>
        <v>0</v>
      </c>
      <c r="Q278" s="144">
        <v>0</v>
      </c>
      <c r="R278" s="144">
        <f t="shared" si="52"/>
        <v>0</v>
      </c>
      <c r="S278" s="144">
        <v>0</v>
      </c>
      <c r="T278" s="145">
        <f t="shared" si="53"/>
        <v>0</v>
      </c>
      <c r="AR278" s="146" t="s">
        <v>103</v>
      </c>
      <c r="AT278" s="146" t="s">
        <v>425</v>
      </c>
      <c r="AU278" s="146" t="s">
        <v>85</v>
      </c>
      <c r="AY278" s="17" t="s">
        <v>258</v>
      </c>
      <c r="BE278" s="147">
        <f t="shared" si="54"/>
        <v>0</v>
      </c>
      <c r="BF278" s="147">
        <f t="shared" si="55"/>
        <v>0</v>
      </c>
      <c r="BG278" s="147">
        <f t="shared" si="56"/>
        <v>0</v>
      </c>
      <c r="BH278" s="147">
        <f t="shared" si="57"/>
        <v>0</v>
      </c>
      <c r="BI278" s="147">
        <f t="shared" si="58"/>
        <v>0</v>
      </c>
      <c r="BJ278" s="17" t="s">
        <v>8</v>
      </c>
      <c r="BK278" s="147">
        <f t="shared" si="59"/>
        <v>0</v>
      </c>
      <c r="BL278" s="17" t="s">
        <v>91</v>
      </c>
      <c r="BM278" s="146" t="s">
        <v>1834</v>
      </c>
    </row>
    <row r="279" spans="2:65" s="1" customFormat="1" ht="16.5" customHeight="1">
      <c r="B279" s="134"/>
      <c r="C279" s="170" t="s">
        <v>1092</v>
      </c>
      <c r="D279" s="170" t="s">
        <v>425</v>
      </c>
      <c r="E279" s="171" t="s">
        <v>3355</v>
      </c>
      <c r="F279" s="172" t="s">
        <v>3356</v>
      </c>
      <c r="G279" s="173" t="s">
        <v>3056</v>
      </c>
      <c r="H279" s="174">
        <v>30</v>
      </c>
      <c r="I279" s="175"/>
      <c r="J279" s="176">
        <f t="shared" si="50"/>
        <v>0</v>
      </c>
      <c r="K279" s="172" t="s">
        <v>1</v>
      </c>
      <c r="L279" s="177"/>
      <c r="M279" s="178" t="s">
        <v>1</v>
      </c>
      <c r="N279" s="179" t="s">
        <v>42</v>
      </c>
      <c r="P279" s="144">
        <f t="shared" si="51"/>
        <v>0</v>
      </c>
      <c r="Q279" s="144">
        <v>0</v>
      </c>
      <c r="R279" s="144">
        <f t="shared" si="52"/>
        <v>0</v>
      </c>
      <c r="S279" s="144">
        <v>0</v>
      </c>
      <c r="T279" s="145">
        <f t="shared" si="53"/>
        <v>0</v>
      </c>
      <c r="AR279" s="146" t="s">
        <v>103</v>
      </c>
      <c r="AT279" s="146" t="s">
        <v>425</v>
      </c>
      <c r="AU279" s="146" t="s">
        <v>85</v>
      </c>
      <c r="AY279" s="17" t="s">
        <v>258</v>
      </c>
      <c r="BE279" s="147">
        <f t="shared" si="54"/>
        <v>0</v>
      </c>
      <c r="BF279" s="147">
        <f t="shared" si="55"/>
        <v>0</v>
      </c>
      <c r="BG279" s="147">
        <f t="shared" si="56"/>
        <v>0</v>
      </c>
      <c r="BH279" s="147">
        <f t="shared" si="57"/>
        <v>0</v>
      </c>
      <c r="BI279" s="147">
        <f t="shared" si="58"/>
        <v>0</v>
      </c>
      <c r="BJ279" s="17" t="s">
        <v>8</v>
      </c>
      <c r="BK279" s="147">
        <f t="shared" si="59"/>
        <v>0</v>
      </c>
      <c r="BL279" s="17" t="s">
        <v>91</v>
      </c>
      <c r="BM279" s="146" t="s">
        <v>1845</v>
      </c>
    </row>
    <row r="280" spans="2:65" s="1" customFormat="1" ht="16.5" customHeight="1">
      <c r="B280" s="134"/>
      <c r="C280" s="170" t="s">
        <v>1097</v>
      </c>
      <c r="D280" s="170" t="s">
        <v>425</v>
      </c>
      <c r="E280" s="171" t="s">
        <v>3357</v>
      </c>
      <c r="F280" s="172" t="s">
        <v>3358</v>
      </c>
      <c r="G280" s="173" t="s">
        <v>3056</v>
      </c>
      <c r="H280" s="174">
        <v>8</v>
      </c>
      <c r="I280" s="175"/>
      <c r="J280" s="176">
        <f t="shared" si="50"/>
        <v>0</v>
      </c>
      <c r="K280" s="172" t="s">
        <v>1</v>
      </c>
      <c r="L280" s="177"/>
      <c r="M280" s="178" t="s">
        <v>1</v>
      </c>
      <c r="N280" s="179" t="s">
        <v>42</v>
      </c>
      <c r="P280" s="144">
        <f t="shared" si="51"/>
        <v>0</v>
      </c>
      <c r="Q280" s="144">
        <v>0</v>
      </c>
      <c r="R280" s="144">
        <f t="shared" si="52"/>
        <v>0</v>
      </c>
      <c r="S280" s="144">
        <v>0</v>
      </c>
      <c r="T280" s="145">
        <f t="shared" si="53"/>
        <v>0</v>
      </c>
      <c r="AR280" s="146" t="s">
        <v>103</v>
      </c>
      <c r="AT280" s="146" t="s">
        <v>425</v>
      </c>
      <c r="AU280" s="146" t="s">
        <v>85</v>
      </c>
      <c r="AY280" s="17" t="s">
        <v>258</v>
      </c>
      <c r="BE280" s="147">
        <f t="shared" si="54"/>
        <v>0</v>
      </c>
      <c r="BF280" s="147">
        <f t="shared" si="55"/>
        <v>0</v>
      </c>
      <c r="BG280" s="147">
        <f t="shared" si="56"/>
        <v>0</v>
      </c>
      <c r="BH280" s="147">
        <f t="shared" si="57"/>
        <v>0</v>
      </c>
      <c r="BI280" s="147">
        <f t="shared" si="58"/>
        <v>0</v>
      </c>
      <c r="BJ280" s="17" t="s">
        <v>8</v>
      </c>
      <c r="BK280" s="147">
        <f t="shared" si="59"/>
        <v>0</v>
      </c>
      <c r="BL280" s="17" t="s">
        <v>91</v>
      </c>
      <c r="BM280" s="146" t="s">
        <v>1854</v>
      </c>
    </row>
    <row r="281" spans="2:65" s="1" customFormat="1" ht="16.5" customHeight="1">
      <c r="B281" s="134"/>
      <c r="C281" s="170" t="s">
        <v>1102</v>
      </c>
      <c r="D281" s="170" t="s">
        <v>425</v>
      </c>
      <c r="E281" s="171" t="s">
        <v>3359</v>
      </c>
      <c r="F281" s="172" t="s">
        <v>3360</v>
      </c>
      <c r="G281" s="173" t="s">
        <v>3056</v>
      </c>
      <c r="H281" s="174">
        <v>4</v>
      </c>
      <c r="I281" s="175"/>
      <c r="J281" s="176">
        <f t="shared" si="50"/>
        <v>0</v>
      </c>
      <c r="K281" s="172" t="s">
        <v>1</v>
      </c>
      <c r="L281" s="177"/>
      <c r="M281" s="178" t="s">
        <v>1</v>
      </c>
      <c r="N281" s="179" t="s">
        <v>42</v>
      </c>
      <c r="P281" s="144">
        <f t="shared" si="51"/>
        <v>0</v>
      </c>
      <c r="Q281" s="144">
        <v>0</v>
      </c>
      <c r="R281" s="144">
        <f t="shared" si="52"/>
        <v>0</v>
      </c>
      <c r="S281" s="144">
        <v>0</v>
      </c>
      <c r="T281" s="145">
        <f t="shared" si="53"/>
        <v>0</v>
      </c>
      <c r="AR281" s="146" t="s">
        <v>103</v>
      </c>
      <c r="AT281" s="146" t="s">
        <v>425</v>
      </c>
      <c r="AU281" s="146" t="s">
        <v>85</v>
      </c>
      <c r="AY281" s="17" t="s">
        <v>258</v>
      </c>
      <c r="BE281" s="147">
        <f t="shared" si="54"/>
        <v>0</v>
      </c>
      <c r="BF281" s="147">
        <f t="shared" si="55"/>
        <v>0</v>
      </c>
      <c r="BG281" s="147">
        <f t="shared" si="56"/>
        <v>0</v>
      </c>
      <c r="BH281" s="147">
        <f t="shared" si="57"/>
        <v>0</v>
      </c>
      <c r="BI281" s="147">
        <f t="shared" si="58"/>
        <v>0</v>
      </c>
      <c r="BJ281" s="17" t="s">
        <v>8</v>
      </c>
      <c r="BK281" s="147">
        <f t="shared" si="59"/>
        <v>0</v>
      </c>
      <c r="BL281" s="17" t="s">
        <v>91</v>
      </c>
      <c r="BM281" s="146" t="s">
        <v>1886</v>
      </c>
    </row>
    <row r="282" spans="2:65" s="1" customFormat="1" ht="16.5" customHeight="1">
      <c r="B282" s="134"/>
      <c r="C282" s="170" t="s">
        <v>1107</v>
      </c>
      <c r="D282" s="170" t="s">
        <v>425</v>
      </c>
      <c r="E282" s="171" t="s">
        <v>3361</v>
      </c>
      <c r="F282" s="172" t="s">
        <v>3362</v>
      </c>
      <c r="G282" s="173" t="s">
        <v>3056</v>
      </c>
      <c r="H282" s="174">
        <v>4</v>
      </c>
      <c r="I282" s="175"/>
      <c r="J282" s="176">
        <f t="shared" si="50"/>
        <v>0</v>
      </c>
      <c r="K282" s="172" t="s">
        <v>1</v>
      </c>
      <c r="L282" s="177"/>
      <c r="M282" s="178" t="s">
        <v>1</v>
      </c>
      <c r="N282" s="179" t="s">
        <v>42</v>
      </c>
      <c r="P282" s="144">
        <f t="shared" si="51"/>
        <v>0</v>
      </c>
      <c r="Q282" s="144">
        <v>0</v>
      </c>
      <c r="R282" s="144">
        <f t="shared" si="52"/>
        <v>0</v>
      </c>
      <c r="S282" s="144">
        <v>0</v>
      </c>
      <c r="T282" s="145">
        <f t="shared" si="53"/>
        <v>0</v>
      </c>
      <c r="AR282" s="146" t="s">
        <v>103</v>
      </c>
      <c r="AT282" s="146" t="s">
        <v>425</v>
      </c>
      <c r="AU282" s="146" t="s">
        <v>85</v>
      </c>
      <c r="AY282" s="17" t="s">
        <v>258</v>
      </c>
      <c r="BE282" s="147">
        <f t="shared" si="54"/>
        <v>0</v>
      </c>
      <c r="BF282" s="147">
        <f t="shared" si="55"/>
        <v>0</v>
      </c>
      <c r="BG282" s="147">
        <f t="shared" si="56"/>
        <v>0</v>
      </c>
      <c r="BH282" s="147">
        <f t="shared" si="57"/>
        <v>0</v>
      </c>
      <c r="BI282" s="147">
        <f t="shared" si="58"/>
        <v>0</v>
      </c>
      <c r="BJ282" s="17" t="s">
        <v>8</v>
      </c>
      <c r="BK282" s="147">
        <f t="shared" si="59"/>
        <v>0</v>
      </c>
      <c r="BL282" s="17" t="s">
        <v>91</v>
      </c>
      <c r="BM282" s="146" t="s">
        <v>1894</v>
      </c>
    </row>
    <row r="283" spans="2:65" s="1" customFormat="1" ht="16.5" customHeight="1">
      <c r="B283" s="134"/>
      <c r="C283" s="170" t="s">
        <v>1114</v>
      </c>
      <c r="D283" s="170" t="s">
        <v>425</v>
      </c>
      <c r="E283" s="171" t="s">
        <v>3363</v>
      </c>
      <c r="F283" s="172" t="s">
        <v>3364</v>
      </c>
      <c r="G283" s="173" t="s">
        <v>3056</v>
      </c>
      <c r="H283" s="174">
        <v>30</v>
      </c>
      <c r="I283" s="175"/>
      <c r="J283" s="176">
        <f t="shared" si="50"/>
        <v>0</v>
      </c>
      <c r="K283" s="172" t="s">
        <v>1</v>
      </c>
      <c r="L283" s="177"/>
      <c r="M283" s="178" t="s">
        <v>1</v>
      </c>
      <c r="N283" s="179" t="s">
        <v>42</v>
      </c>
      <c r="P283" s="144">
        <f t="shared" si="51"/>
        <v>0</v>
      </c>
      <c r="Q283" s="144">
        <v>0</v>
      </c>
      <c r="R283" s="144">
        <f t="shared" si="52"/>
        <v>0</v>
      </c>
      <c r="S283" s="144">
        <v>0</v>
      </c>
      <c r="T283" s="145">
        <f t="shared" si="53"/>
        <v>0</v>
      </c>
      <c r="AR283" s="146" t="s">
        <v>103</v>
      </c>
      <c r="AT283" s="146" t="s">
        <v>425</v>
      </c>
      <c r="AU283" s="146" t="s">
        <v>85</v>
      </c>
      <c r="AY283" s="17" t="s">
        <v>258</v>
      </c>
      <c r="BE283" s="147">
        <f t="shared" si="54"/>
        <v>0</v>
      </c>
      <c r="BF283" s="147">
        <f t="shared" si="55"/>
        <v>0</v>
      </c>
      <c r="BG283" s="147">
        <f t="shared" si="56"/>
        <v>0</v>
      </c>
      <c r="BH283" s="147">
        <f t="shared" si="57"/>
        <v>0</v>
      </c>
      <c r="BI283" s="147">
        <f t="shared" si="58"/>
        <v>0</v>
      </c>
      <c r="BJ283" s="17" t="s">
        <v>8</v>
      </c>
      <c r="BK283" s="147">
        <f t="shared" si="59"/>
        <v>0</v>
      </c>
      <c r="BL283" s="17" t="s">
        <v>91</v>
      </c>
      <c r="BM283" s="146" t="s">
        <v>1902</v>
      </c>
    </row>
    <row r="284" spans="2:65" s="1" customFormat="1" ht="16.5" customHeight="1">
      <c r="B284" s="134"/>
      <c r="C284" s="170" t="s">
        <v>1119</v>
      </c>
      <c r="D284" s="170" t="s">
        <v>425</v>
      </c>
      <c r="E284" s="171" t="s">
        <v>3365</v>
      </c>
      <c r="F284" s="172" t="s">
        <v>3366</v>
      </c>
      <c r="G284" s="173" t="s">
        <v>3056</v>
      </c>
      <c r="H284" s="174">
        <v>2</v>
      </c>
      <c r="I284" s="175"/>
      <c r="J284" s="176">
        <f t="shared" si="50"/>
        <v>0</v>
      </c>
      <c r="K284" s="172" t="s">
        <v>1</v>
      </c>
      <c r="L284" s="177"/>
      <c r="M284" s="178" t="s">
        <v>1</v>
      </c>
      <c r="N284" s="179" t="s">
        <v>42</v>
      </c>
      <c r="P284" s="144">
        <f t="shared" si="51"/>
        <v>0</v>
      </c>
      <c r="Q284" s="144">
        <v>0</v>
      </c>
      <c r="R284" s="144">
        <f t="shared" si="52"/>
        <v>0</v>
      </c>
      <c r="S284" s="144">
        <v>0</v>
      </c>
      <c r="T284" s="145">
        <f t="shared" si="53"/>
        <v>0</v>
      </c>
      <c r="AR284" s="146" t="s">
        <v>103</v>
      </c>
      <c r="AT284" s="146" t="s">
        <v>425</v>
      </c>
      <c r="AU284" s="146" t="s">
        <v>85</v>
      </c>
      <c r="AY284" s="17" t="s">
        <v>258</v>
      </c>
      <c r="BE284" s="147">
        <f t="shared" si="54"/>
        <v>0</v>
      </c>
      <c r="BF284" s="147">
        <f t="shared" si="55"/>
        <v>0</v>
      </c>
      <c r="BG284" s="147">
        <f t="shared" si="56"/>
        <v>0</v>
      </c>
      <c r="BH284" s="147">
        <f t="shared" si="57"/>
        <v>0</v>
      </c>
      <c r="BI284" s="147">
        <f t="shared" si="58"/>
        <v>0</v>
      </c>
      <c r="BJ284" s="17" t="s">
        <v>8</v>
      </c>
      <c r="BK284" s="147">
        <f t="shared" si="59"/>
        <v>0</v>
      </c>
      <c r="BL284" s="17" t="s">
        <v>91</v>
      </c>
      <c r="BM284" s="146" t="s">
        <v>1922</v>
      </c>
    </row>
    <row r="285" spans="2:65" s="1" customFormat="1" ht="21.75" customHeight="1">
      <c r="B285" s="134"/>
      <c r="C285" s="170" t="s">
        <v>1124</v>
      </c>
      <c r="D285" s="170" t="s">
        <v>425</v>
      </c>
      <c r="E285" s="171" t="s">
        <v>3367</v>
      </c>
      <c r="F285" s="172" t="s">
        <v>3368</v>
      </c>
      <c r="G285" s="173" t="s">
        <v>3056</v>
      </c>
      <c r="H285" s="174">
        <v>3</v>
      </c>
      <c r="I285" s="175"/>
      <c r="J285" s="176">
        <f t="shared" si="50"/>
        <v>0</v>
      </c>
      <c r="K285" s="172" t="s">
        <v>1</v>
      </c>
      <c r="L285" s="177"/>
      <c r="M285" s="178" t="s">
        <v>1</v>
      </c>
      <c r="N285" s="179" t="s">
        <v>42</v>
      </c>
      <c r="P285" s="144">
        <f t="shared" si="51"/>
        <v>0</v>
      </c>
      <c r="Q285" s="144">
        <v>0</v>
      </c>
      <c r="R285" s="144">
        <f t="shared" si="52"/>
        <v>0</v>
      </c>
      <c r="S285" s="144">
        <v>0</v>
      </c>
      <c r="T285" s="145">
        <f t="shared" si="53"/>
        <v>0</v>
      </c>
      <c r="AR285" s="146" t="s">
        <v>103</v>
      </c>
      <c r="AT285" s="146" t="s">
        <v>425</v>
      </c>
      <c r="AU285" s="146" t="s">
        <v>85</v>
      </c>
      <c r="AY285" s="17" t="s">
        <v>258</v>
      </c>
      <c r="BE285" s="147">
        <f t="shared" si="54"/>
        <v>0</v>
      </c>
      <c r="BF285" s="147">
        <f t="shared" si="55"/>
        <v>0</v>
      </c>
      <c r="BG285" s="147">
        <f t="shared" si="56"/>
        <v>0</v>
      </c>
      <c r="BH285" s="147">
        <f t="shared" si="57"/>
        <v>0</v>
      </c>
      <c r="BI285" s="147">
        <f t="shared" si="58"/>
        <v>0</v>
      </c>
      <c r="BJ285" s="17" t="s">
        <v>8</v>
      </c>
      <c r="BK285" s="147">
        <f t="shared" si="59"/>
        <v>0</v>
      </c>
      <c r="BL285" s="17" t="s">
        <v>91</v>
      </c>
      <c r="BM285" s="146" t="s">
        <v>1941</v>
      </c>
    </row>
    <row r="286" spans="2:65" s="1" customFormat="1" ht="16.5" customHeight="1">
      <c r="B286" s="134"/>
      <c r="C286" s="170" t="s">
        <v>1129</v>
      </c>
      <c r="D286" s="170" t="s">
        <v>425</v>
      </c>
      <c r="E286" s="171" t="s">
        <v>3369</v>
      </c>
      <c r="F286" s="172" t="s">
        <v>3370</v>
      </c>
      <c r="G286" s="173" t="s">
        <v>3056</v>
      </c>
      <c r="H286" s="174">
        <v>8</v>
      </c>
      <c r="I286" s="175"/>
      <c r="J286" s="176">
        <f t="shared" si="50"/>
        <v>0</v>
      </c>
      <c r="K286" s="172" t="s">
        <v>1</v>
      </c>
      <c r="L286" s="177"/>
      <c r="M286" s="178" t="s">
        <v>1</v>
      </c>
      <c r="N286" s="179" t="s">
        <v>42</v>
      </c>
      <c r="P286" s="144">
        <f t="shared" si="51"/>
        <v>0</v>
      </c>
      <c r="Q286" s="144">
        <v>0</v>
      </c>
      <c r="R286" s="144">
        <f t="shared" si="52"/>
        <v>0</v>
      </c>
      <c r="S286" s="144">
        <v>0</v>
      </c>
      <c r="T286" s="145">
        <f t="shared" si="53"/>
        <v>0</v>
      </c>
      <c r="AR286" s="146" t="s">
        <v>103</v>
      </c>
      <c r="AT286" s="146" t="s">
        <v>425</v>
      </c>
      <c r="AU286" s="146" t="s">
        <v>85</v>
      </c>
      <c r="AY286" s="17" t="s">
        <v>258</v>
      </c>
      <c r="BE286" s="147">
        <f t="shared" si="54"/>
        <v>0</v>
      </c>
      <c r="BF286" s="147">
        <f t="shared" si="55"/>
        <v>0</v>
      </c>
      <c r="BG286" s="147">
        <f t="shared" si="56"/>
        <v>0</v>
      </c>
      <c r="BH286" s="147">
        <f t="shared" si="57"/>
        <v>0</v>
      </c>
      <c r="BI286" s="147">
        <f t="shared" si="58"/>
        <v>0</v>
      </c>
      <c r="BJ286" s="17" t="s">
        <v>8</v>
      </c>
      <c r="BK286" s="147">
        <f t="shared" si="59"/>
        <v>0</v>
      </c>
      <c r="BL286" s="17" t="s">
        <v>91</v>
      </c>
      <c r="BM286" s="146" t="s">
        <v>1949</v>
      </c>
    </row>
    <row r="287" spans="2:65" s="1" customFormat="1" ht="16.5" customHeight="1">
      <c r="B287" s="134"/>
      <c r="C287" s="170" t="s">
        <v>1135</v>
      </c>
      <c r="D287" s="170" t="s">
        <v>425</v>
      </c>
      <c r="E287" s="171" t="s">
        <v>3371</v>
      </c>
      <c r="F287" s="172" t="s">
        <v>3372</v>
      </c>
      <c r="G287" s="173" t="s">
        <v>3056</v>
      </c>
      <c r="H287" s="174">
        <v>21</v>
      </c>
      <c r="I287" s="175"/>
      <c r="J287" s="176">
        <f t="shared" si="50"/>
        <v>0</v>
      </c>
      <c r="K287" s="172" t="s">
        <v>1</v>
      </c>
      <c r="L287" s="177"/>
      <c r="M287" s="178" t="s">
        <v>1</v>
      </c>
      <c r="N287" s="179" t="s">
        <v>42</v>
      </c>
      <c r="P287" s="144">
        <f t="shared" si="51"/>
        <v>0</v>
      </c>
      <c r="Q287" s="144">
        <v>0</v>
      </c>
      <c r="R287" s="144">
        <f t="shared" si="52"/>
        <v>0</v>
      </c>
      <c r="S287" s="144">
        <v>0</v>
      </c>
      <c r="T287" s="145">
        <f t="shared" si="53"/>
        <v>0</v>
      </c>
      <c r="AR287" s="146" t="s">
        <v>103</v>
      </c>
      <c r="AT287" s="146" t="s">
        <v>425</v>
      </c>
      <c r="AU287" s="146" t="s">
        <v>85</v>
      </c>
      <c r="AY287" s="17" t="s">
        <v>258</v>
      </c>
      <c r="BE287" s="147">
        <f t="shared" si="54"/>
        <v>0</v>
      </c>
      <c r="BF287" s="147">
        <f t="shared" si="55"/>
        <v>0</v>
      </c>
      <c r="BG287" s="147">
        <f t="shared" si="56"/>
        <v>0</v>
      </c>
      <c r="BH287" s="147">
        <f t="shared" si="57"/>
        <v>0</v>
      </c>
      <c r="BI287" s="147">
        <f t="shared" si="58"/>
        <v>0</v>
      </c>
      <c r="BJ287" s="17" t="s">
        <v>8</v>
      </c>
      <c r="BK287" s="147">
        <f t="shared" si="59"/>
        <v>0</v>
      </c>
      <c r="BL287" s="17" t="s">
        <v>91</v>
      </c>
      <c r="BM287" s="146" t="s">
        <v>1960</v>
      </c>
    </row>
    <row r="288" spans="2:65" s="1" customFormat="1" ht="16.5" customHeight="1">
      <c r="B288" s="134"/>
      <c r="C288" s="170" t="s">
        <v>1142</v>
      </c>
      <c r="D288" s="170" t="s">
        <v>425</v>
      </c>
      <c r="E288" s="171" t="s">
        <v>3373</v>
      </c>
      <c r="F288" s="172" t="s">
        <v>3374</v>
      </c>
      <c r="G288" s="173" t="s">
        <v>3056</v>
      </c>
      <c r="H288" s="174">
        <v>7</v>
      </c>
      <c r="I288" s="175"/>
      <c r="J288" s="176">
        <f t="shared" si="50"/>
        <v>0</v>
      </c>
      <c r="K288" s="172" t="s">
        <v>1</v>
      </c>
      <c r="L288" s="177"/>
      <c r="M288" s="178" t="s">
        <v>1</v>
      </c>
      <c r="N288" s="179" t="s">
        <v>42</v>
      </c>
      <c r="P288" s="144">
        <f t="shared" si="51"/>
        <v>0</v>
      </c>
      <c r="Q288" s="144">
        <v>0</v>
      </c>
      <c r="R288" s="144">
        <f t="shared" si="52"/>
        <v>0</v>
      </c>
      <c r="S288" s="144">
        <v>0</v>
      </c>
      <c r="T288" s="145">
        <f t="shared" si="53"/>
        <v>0</v>
      </c>
      <c r="AR288" s="146" t="s">
        <v>103</v>
      </c>
      <c r="AT288" s="146" t="s">
        <v>425</v>
      </c>
      <c r="AU288" s="146" t="s">
        <v>85</v>
      </c>
      <c r="AY288" s="17" t="s">
        <v>258</v>
      </c>
      <c r="BE288" s="147">
        <f t="shared" si="54"/>
        <v>0</v>
      </c>
      <c r="BF288" s="147">
        <f t="shared" si="55"/>
        <v>0</v>
      </c>
      <c r="BG288" s="147">
        <f t="shared" si="56"/>
        <v>0</v>
      </c>
      <c r="BH288" s="147">
        <f t="shared" si="57"/>
        <v>0</v>
      </c>
      <c r="BI288" s="147">
        <f t="shared" si="58"/>
        <v>0</v>
      </c>
      <c r="BJ288" s="17" t="s">
        <v>8</v>
      </c>
      <c r="BK288" s="147">
        <f t="shared" si="59"/>
        <v>0</v>
      </c>
      <c r="BL288" s="17" t="s">
        <v>91</v>
      </c>
      <c r="BM288" s="146" t="s">
        <v>1968</v>
      </c>
    </row>
    <row r="289" spans="2:65" s="1" customFormat="1" ht="16.5" customHeight="1">
      <c r="B289" s="134"/>
      <c r="C289" s="170" t="s">
        <v>1147</v>
      </c>
      <c r="D289" s="170" t="s">
        <v>425</v>
      </c>
      <c r="E289" s="171" t="s">
        <v>3375</v>
      </c>
      <c r="F289" s="172" t="s">
        <v>3376</v>
      </c>
      <c r="G289" s="173" t="s">
        <v>3056</v>
      </c>
      <c r="H289" s="174">
        <v>9</v>
      </c>
      <c r="I289" s="175"/>
      <c r="J289" s="176">
        <f t="shared" si="50"/>
        <v>0</v>
      </c>
      <c r="K289" s="172" t="s">
        <v>1</v>
      </c>
      <c r="L289" s="177"/>
      <c r="M289" s="178" t="s">
        <v>1</v>
      </c>
      <c r="N289" s="179" t="s">
        <v>42</v>
      </c>
      <c r="P289" s="144">
        <f t="shared" si="51"/>
        <v>0</v>
      </c>
      <c r="Q289" s="144">
        <v>0</v>
      </c>
      <c r="R289" s="144">
        <f t="shared" si="52"/>
        <v>0</v>
      </c>
      <c r="S289" s="144">
        <v>0</v>
      </c>
      <c r="T289" s="145">
        <f t="shared" si="53"/>
        <v>0</v>
      </c>
      <c r="AR289" s="146" t="s">
        <v>103</v>
      </c>
      <c r="AT289" s="146" t="s">
        <v>425</v>
      </c>
      <c r="AU289" s="146" t="s">
        <v>85</v>
      </c>
      <c r="AY289" s="17" t="s">
        <v>258</v>
      </c>
      <c r="BE289" s="147">
        <f t="shared" si="54"/>
        <v>0</v>
      </c>
      <c r="BF289" s="147">
        <f t="shared" si="55"/>
        <v>0</v>
      </c>
      <c r="BG289" s="147">
        <f t="shared" si="56"/>
        <v>0</v>
      </c>
      <c r="BH289" s="147">
        <f t="shared" si="57"/>
        <v>0</v>
      </c>
      <c r="BI289" s="147">
        <f t="shared" si="58"/>
        <v>0</v>
      </c>
      <c r="BJ289" s="17" t="s">
        <v>8</v>
      </c>
      <c r="BK289" s="147">
        <f t="shared" si="59"/>
        <v>0</v>
      </c>
      <c r="BL289" s="17" t="s">
        <v>91</v>
      </c>
      <c r="BM289" s="146" t="s">
        <v>1977</v>
      </c>
    </row>
    <row r="290" spans="2:65" s="1" customFormat="1" ht="16.5" customHeight="1">
      <c r="B290" s="134"/>
      <c r="C290" s="170" t="s">
        <v>1152</v>
      </c>
      <c r="D290" s="170" t="s">
        <v>425</v>
      </c>
      <c r="E290" s="171" t="s">
        <v>3377</v>
      </c>
      <c r="F290" s="172" t="s">
        <v>3378</v>
      </c>
      <c r="G290" s="173" t="s">
        <v>3056</v>
      </c>
      <c r="H290" s="174">
        <v>5</v>
      </c>
      <c r="I290" s="175"/>
      <c r="J290" s="176">
        <f t="shared" si="50"/>
        <v>0</v>
      </c>
      <c r="K290" s="172" t="s">
        <v>1</v>
      </c>
      <c r="L290" s="177"/>
      <c r="M290" s="178" t="s">
        <v>1</v>
      </c>
      <c r="N290" s="179" t="s">
        <v>42</v>
      </c>
      <c r="P290" s="144">
        <f t="shared" si="51"/>
        <v>0</v>
      </c>
      <c r="Q290" s="144">
        <v>0</v>
      </c>
      <c r="R290" s="144">
        <f t="shared" si="52"/>
        <v>0</v>
      </c>
      <c r="S290" s="144">
        <v>0</v>
      </c>
      <c r="T290" s="145">
        <f t="shared" si="53"/>
        <v>0</v>
      </c>
      <c r="AR290" s="146" t="s">
        <v>103</v>
      </c>
      <c r="AT290" s="146" t="s">
        <v>425</v>
      </c>
      <c r="AU290" s="146" t="s">
        <v>85</v>
      </c>
      <c r="AY290" s="17" t="s">
        <v>258</v>
      </c>
      <c r="BE290" s="147">
        <f t="shared" si="54"/>
        <v>0</v>
      </c>
      <c r="BF290" s="147">
        <f t="shared" si="55"/>
        <v>0</v>
      </c>
      <c r="BG290" s="147">
        <f t="shared" si="56"/>
        <v>0</v>
      </c>
      <c r="BH290" s="147">
        <f t="shared" si="57"/>
        <v>0</v>
      </c>
      <c r="BI290" s="147">
        <f t="shared" si="58"/>
        <v>0</v>
      </c>
      <c r="BJ290" s="17" t="s">
        <v>8</v>
      </c>
      <c r="BK290" s="147">
        <f t="shared" si="59"/>
        <v>0</v>
      </c>
      <c r="BL290" s="17" t="s">
        <v>91</v>
      </c>
      <c r="BM290" s="146" t="s">
        <v>1987</v>
      </c>
    </row>
    <row r="291" spans="2:65" s="1" customFormat="1" ht="16.5" customHeight="1">
      <c r="B291" s="134"/>
      <c r="C291" s="170" t="s">
        <v>1158</v>
      </c>
      <c r="D291" s="170" t="s">
        <v>425</v>
      </c>
      <c r="E291" s="171" t="s">
        <v>3379</v>
      </c>
      <c r="F291" s="172" t="s">
        <v>3380</v>
      </c>
      <c r="G291" s="173" t="s">
        <v>3056</v>
      </c>
      <c r="H291" s="174">
        <v>27</v>
      </c>
      <c r="I291" s="175"/>
      <c r="J291" s="176">
        <f t="shared" si="50"/>
        <v>0</v>
      </c>
      <c r="K291" s="172" t="s">
        <v>1</v>
      </c>
      <c r="L291" s="177"/>
      <c r="M291" s="178" t="s">
        <v>1</v>
      </c>
      <c r="N291" s="179" t="s">
        <v>42</v>
      </c>
      <c r="P291" s="144">
        <f t="shared" si="51"/>
        <v>0</v>
      </c>
      <c r="Q291" s="144">
        <v>0</v>
      </c>
      <c r="R291" s="144">
        <f t="shared" si="52"/>
        <v>0</v>
      </c>
      <c r="S291" s="144">
        <v>0</v>
      </c>
      <c r="T291" s="145">
        <f t="shared" si="53"/>
        <v>0</v>
      </c>
      <c r="AR291" s="146" t="s">
        <v>103</v>
      </c>
      <c r="AT291" s="146" t="s">
        <v>425</v>
      </c>
      <c r="AU291" s="146" t="s">
        <v>85</v>
      </c>
      <c r="AY291" s="17" t="s">
        <v>258</v>
      </c>
      <c r="BE291" s="147">
        <f t="shared" si="54"/>
        <v>0</v>
      </c>
      <c r="BF291" s="147">
        <f t="shared" si="55"/>
        <v>0</v>
      </c>
      <c r="BG291" s="147">
        <f t="shared" si="56"/>
        <v>0</v>
      </c>
      <c r="BH291" s="147">
        <f t="shared" si="57"/>
        <v>0</v>
      </c>
      <c r="BI291" s="147">
        <f t="shared" si="58"/>
        <v>0</v>
      </c>
      <c r="BJ291" s="17" t="s">
        <v>8</v>
      </c>
      <c r="BK291" s="147">
        <f t="shared" si="59"/>
        <v>0</v>
      </c>
      <c r="BL291" s="17" t="s">
        <v>91</v>
      </c>
      <c r="BM291" s="146" t="s">
        <v>1999</v>
      </c>
    </row>
    <row r="292" spans="2:65" s="1" customFormat="1" ht="16.5" customHeight="1">
      <c r="B292" s="134"/>
      <c r="C292" s="170" t="s">
        <v>1164</v>
      </c>
      <c r="D292" s="170" t="s">
        <v>425</v>
      </c>
      <c r="E292" s="171" t="s">
        <v>3381</v>
      </c>
      <c r="F292" s="172" t="s">
        <v>3382</v>
      </c>
      <c r="G292" s="173" t="s">
        <v>3056</v>
      </c>
      <c r="H292" s="174">
        <v>5</v>
      </c>
      <c r="I292" s="175"/>
      <c r="J292" s="176">
        <f t="shared" si="50"/>
        <v>0</v>
      </c>
      <c r="K292" s="172" t="s">
        <v>1</v>
      </c>
      <c r="L292" s="177"/>
      <c r="M292" s="178" t="s">
        <v>1</v>
      </c>
      <c r="N292" s="179" t="s">
        <v>42</v>
      </c>
      <c r="P292" s="144">
        <f t="shared" si="51"/>
        <v>0</v>
      </c>
      <c r="Q292" s="144">
        <v>0</v>
      </c>
      <c r="R292" s="144">
        <f t="shared" si="52"/>
        <v>0</v>
      </c>
      <c r="S292" s="144">
        <v>0</v>
      </c>
      <c r="T292" s="145">
        <f t="shared" si="53"/>
        <v>0</v>
      </c>
      <c r="AR292" s="146" t="s">
        <v>103</v>
      </c>
      <c r="AT292" s="146" t="s">
        <v>425</v>
      </c>
      <c r="AU292" s="146" t="s">
        <v>85</v>
      </c>
      <c r="AY292" s="17" t="s">
        <v>258</v>
      </c>
      <c r="BE292" s="147">
        <f t="shared" si="54"/>
        <v>0</v>
      </c>
      <c r="BF292" s="147">
        <f t="shared" si="55"/>
        <v>0</v>
      </c>
      <c r="BG292" s="147">
        <f t="shared" si="56"/>
        <v>0</v>
      </c>
      <c r="BH292" s="147">
        <f t="shared" si="57"/>
        <v>0</v>
      </c>
      <c r="BI292" s="147">
        <f t="shared" si="58"/>
        <v>0</v>
      </c>
      <c r="BJ292" s="17" t="s">
        <v>8</v>
      </c>
      <c r="BK292" s="147">
        <f t="shared" si="59"/>
        <v>0</v>
      </c>
      <c r="BL292" s="17" t="s">
        <v>91</v>
      </c>
      <c r="BM292" s="146" t="s">
        <v>3383</v>
      </c>
    </row>
    <row r="293" spans="2:65" s="1" customFormat="1" ht="16.5" customHeight="1">
      <c r="B293" s="134"/>
      <c r="C293" s="170" t="s">
        <v>1168</v>
      </c>
      <c r="D293" s="170" t="s">
        <v>425</v>
      </c>
      <c r="E293" s="171" t="s">
        <v>3384</v>
      </c>
      <c r="F293" s="172" t="s">
        <v>3385</v>
      </c>
      <c r="G293" s="173" t="s">
        <v>3056</v>
      </c>
      <c r="H293" s="174">
        <v>3</v>
      </c>
      <c r="I293" s="175"/>
      <c r="J293" s="176">
        <f t="shared" ref="J293:J324" si="60">ROUND(I293*H293,0)</f>
        <v>0</v>
      </c>
      <c r="K293" s="172" t="s">
        <v>1</v>
      </c>
      <c r="L293" s="177"/>
      <c r="M293" s="178" t="s">
        <v>1</v>
      </c>
      <c r="N293" s="179" t="s">
        <v>42</v>
      </c>
      <c r="P293" s="144">
        <f t="shared" ref="P293:P324" si="61">O293*H293</f>
        <v>0</v>
      </c>
      <c r="Q293" s="144">
        <v>0</v>
      </c>
      <c r="R293" s="144">
        <f t="shared" ref="R293:R324" si="62">Q293*H293</f>
        <v>0</v>
      </c>
      <c r="S293" s="144">
        <v>0</v>
      </c>
      <c r="T293" s="145">
        <f t="shared" ref="T293:T324" si="63">S293*H293</f>
        <v>0</v>
      </c>
      <c r="AR293" s="146" t="s">
        <v>103</v>
      </c>
      <c r="AT293" s="146" t="s">
        <v>425</v>
      </c>
      <c r="AU293" s="146" t="s">
        <v>85</v>
      </c>
      <c r="AY293" s="17" t="s">
        <v>258</v>
      </c>
      <c r="BE293" s="147">
        <f t="shared" ref="BE293:BE324" si="64">IF(N293="základní",J293,0)</f>
        <v>0</v>
      </c>
      <c r="BF293" s="147">
        <f t="shared" ref="BF293:BF324" si="65">IF(N293="snížená",J293,0)</f>
        <v>0</v>
      </c>
      <c r="BG293" s="147">
        <f t="shared" ref="BG293:BG324" si="66">IF(N293="zákl. přenesená",J293,0)</f>
        <v>0</v>
      </c>
      <c r="BH293" s="147">
        <f t="shared" ref="BH293:BH324" si="67">IF(N293="sníž. přenesená",J293,0)</f>
        <v>0</v>
      </c>
      <c r="BI293" s="147">
        <f t="shared" ref="BI293:BI324" si="68">IF(N293="nulová",J293,0)</f>
        <v>0</v>
      </c>
      <c r="BJ293" s="17" t="s">
        <v>8</v>
      </c>
      <c r="BK293" s="147">
        <f t="shared" ref="BK293:BK324" si="69">ROUND(I293*H293,0)</f>
        <v>0</v>
      </c>
      <c r="BL293" s="17" t="s">
        <v>91</v>
      </c>
      <c r="BM293" s="146" t="s">
        <v>3386</v>
      </c>
    </row>
    <row r="294" spans="2:65" s="1" customFormat="1" ht="16.5" customHeight="1">
      <c r="B294" s="134"/>
      <c r="C294" s="170" t="s">
        <v>1173</v>
      </c>
      <c r="D294" s="170" t="s">
        <v>425</v>
      </c>
      <c r="E294" s="171" t="s">
        <v>3387</v>
      </c>
      <c r="F294" s="172" t="s">
        <v>3388</v>
      </c>
      <c r="G294" s="173" t="s">
        <v>3056</v>
      </c>
      <c r="H294" s="174">
        <v>7</v>
      </c>
      <c r="I294" s="175"/>
      <c r="J294" s="176">
        <f t="shared" si="60"/>
        <v>0</v>
      </c>
      <c r="K294" s="172" t="s">
        <v>1</v>
      </c>
      <c r="L294" s="177"/>
      <c r="M294" s="178" t="s">
        <v>1</v>
      </c>
      <c r="N294" s="179" t="s">
        <v>42</v>
      </c>
      <c r="P294" s="144">
        <f t="shared" si="61"/>
        <v>0</v>
      </c>
      <c r="Q294" s="144">
        <v>0</v>
      </c>
      <c r="R294" s="144">
        <f t="shared" si="62"/>
        <v>0</v>
      </c>
      <c r="S294" s="144">
        <v>0</v>
      </c>
      <c r="T294" s="145">
        <f t="shared" si="63"/>
        <v>0</v>
      </c>
      <c r="AR294" s="146" t="s">
        <v>103</v>
      </c>
      <c r="AT294" s="146" t="s">
        <v>425</v>
      </c>
      <c r="AU294" s="146" t="s">
        <v>85</v>
      </c>
      <c r="AY294" s="17" t="s">
        <v>258</v>
      </c>
      <c r="BE294" s="147">
        <f t="shared" si="64"/>
        <v>0</v>
      </c>
      <c r="BF294" s="147">
        <f t="shared" si="65"/>
        <v>0</v>
      </c>
      <c r="BG294" s="147">
        <f t="shared" si="66"/>
        <v>0</v>
      </c>
      <c r="BH294" s="147">
        <f t="shared" si="67"/>
        <v>0</v>
      </c>
      <c r="BI294" s="147">
        <f t="shared" si="68"/>
        <v>0</v>
      </c>
      <c r="BJ294" s="17" t="s">
        <v>8</v>
      </c>
      <c r="BK294" s="147">
        <f t="shared" si="69"/>
        <v>0</v>
      </c>
      <c r="BL294" s="17" t="s">
        <v>91</v>
      </c>
      <c r="BM294" s="146" t="s">
        <v>3389</v>
      </c>
    </row>
    <row r="295" spans="2:65" s="1" customFormat="1" ht="16.5" customHeight="1">
      <c r="B295" s="134"/>
      <c r="C295" s="170" t="s">
        <v>1178</v>
      </c>
      <c r="D295" s="170" t="s">
        <v>425</v>
      </c>
      <c r="E295" s="171" t="s">
        <v>3390</v>
      </c>
      <c r="F295" s="172" t="s">
        <v>3391</v>
      </c>
      <c r="G295" s="173" t="s">
        <v>3056</v>
      </c>
      <c r="H295" s="174">
        <v>2</v>
      </c>
      <c r="I295" s="175"/>
      <c r="J295" s="176">
        <f t="shared" si="60"/>
        <v>0</v>
      </c>
      <c r="K295" s="172" t="s">
        <v>1</v>
      </c>
      <c r="L295" s="177"/>
      <c r="M295" s="178" t="s">
        <v>1</v>
      </c>
      <c r="N295" s="179" t="s">
        <v>42</v>
      </c>
      <c r="P295" s="144">
        <f t="shared" si="61"/>
        <v>0</v>
      </c>
      <c r="Q295" s="144">
        <v>0</v>
      </c>
      <c r="R295" s="144">
        <f t="shared" si="62"/>
        <v>0</v>
      </c>
      <c r="S295" s="144">
        <v>0</v>
      </c>
      <c r="T295" s="145">
        <f t="shared" si="63"/>
        <v>0</v>
      </c>
      <c r="AR295" s="146" t="s">
        <v>103</v>
      </c>
      <c r="AT295" s="146" t="s">
        <v>425</v>
      </c>
      <c r="AU295" s="146" t="s">
        <v>85</v>
      </c>
      <c r="AY295" s="17" t="s">
        <v>258</v>
      </c>
      <c r="BE295" s="147">
        <f t="shared" si="64"/>
        <v>0</v>
      </c>
      <c r="BF295" s="147">
        <f t="shared" si="65"/>
        <v>0</v>
      </c>
      <c r="BG295" s="147">
        <f t="shared" si="66"/>
        <v>0</v>
      </c>
      <c r="BH295" s="147">
        <f t="shared" si="67"/>
        <v>0</v>
      </c>
      <c r="BI295" s="147">
        <f t="shared" si="68"/>
        <v>0</v>
      </c>
      <c r="BJ295" s="17" t="s">
        <v>8</v>
      </c>
      <c r="BK295" s="147">
        <f t="shared" si="69"/>
        <v>0</v>
      </c>
      <c r="BL295" s="17" t="s">
        <v>91</v>
      </c>
      <c r="BM295" s="146" t="s">
        <v>3392</v>
      </c>
    </row>
    <row r="296" spans="2:65" s="1" customFormat="1" ht="16.5" customHeight="1">
      <c r="B296" s="134"/>
      <c r="C296" s="170" t="s">
        <v>1183</v>
      </c>
      <c r="D296" s="170" t="s">
        <v>425</v>
      </c>
      <c r="E296" s="171" t="s">
        <v>3393</v>
      </c>
      <c r="F296" s="172" t="s">
        <v>3394</v>
      </c>
      <c r="G296" s="173" t="s">
        <v>3056</v>
      </c>
      <c r="H296" s="174">
        <v>4</v>
      </c>
      <c r="I296" s="175"/>
      <c r="J296" s="176">
        <f t="shared" si="60"/>
        <v>0</v>
      </c>
      <c r="K296" s="172" t="s">
        <v>1</v>
      </c>
      <c r="L296" s="177"/>
      <c r="M296" s="178" t="s">
        <v>1</v>
      </c>
      <c r="N296" s="179" t="s">
        <v>42</v>
      </c>
      <c r="P296" s="144">
        <f t="shared" si="61"/>
        <v>0</v>
      </c>
      <c r="Q296" s="144">
        <v>0</v>
      </c>
      <c r="R296" s="144">
        <f t="shared" si="62"/>
        <v>0</v>
      </c>
      <c r="S296" s="144">
        <v>0</v>
      </c>
      <c r="T296" s="145">
        <f t="shared" si="63"/>
        <v>0</v>
      </c>
      <c r="AR296" s="146" t="s">
        <v>103</v>
      </c>
      <c r="AT296" s="146" t="s">
        <v>425</v>
      </c>
      <c r="AU296" s="146" t="s">
        <v>85</v>
      </c>
      <c r="AY296" s="17" t="s">
        <v>258</v>
      </c>
      <c r="BE296" s="147">
        <f t="shared" si="64"/>
        <v>0</v>
      </c>
      <c r="BF296" s="147">
        <f t="shared" si="65"/>
        <v>0</v>
      </c>
      <c r="BG296" s="147">
        <f t="shared" si="66"/>
        <v>0</v>
      </c>
      <c r="BH296" s="147">
        <f t="shared" si="67"/>
        <v>0</v>
      </c>
      <c r="BI296" s="147">
        <f t="shared" si="68"/>
        <v>0</v>
      </c>
      <c r="BJ296" s="17" t="s">
        <v>8</v>
      </c>
      <c r="BK296" s="147">
        <f t="shared" si="69"/>
        <v>0</v>
      </c>
      <c r="BL296" s="17" t="s">
        <v>91</v>
      </c>
      <c r="BM296" s="146" t="s">
        <v>3395</v>
      </c>
    </row>
    <row r="297" spans="2:65" s="1" customFormat="1" ht="16.5" customHeight="1">
      <c r="B297" s="134"/>
      <c r="C297" s="170" t="s">
        <v>1187</v>
      </c>
      <c r="D297" s="170" t="s">
        <v>425</v>
      </c>
      <c r="E297" s="171" t="s">
        <v>3396</v>
      </c>
      <c r="F297" s="172" t="s">
        <v>3397</v>
      </c>
      <c r="G297" s="173" t="s">
        <v>3056</v>
      </c>
      <c r="H297" s="174">
        <v>2</v>
      </c>
      <c r="I297" s="175"/>
      <c r="J297" s="176">
        <f t="shared" si="60"/>
        <v>0</v>
      </c>
      <c r="K297" s="172" t="s">
        <v>1</v>
      </c>
      <c r="L297" s="177"/>
      <c r="M297" s="178" t="s">
        <v>1</v>
      </c>
      <c r="N297" s="179" t="s">
        <v>42</v>
      </c>
      <c r="P297" s="144">
        <f t="shared" si="61"/>
        <v>0</v>
      </c>
      <c r="Q297" s="144">
        <v>0</v>
      </c>
      <c r="R297" s="144">
        <f t="shared" si="62"/>
        <v>0</v>
      </c>
      <c r="S297" s="144">
        <v>0</v>
      </c>
      <c r="T297" s="145">
        <f t="shared" si="63"/>
        <v>0</v>
      </c>
      <c r="AR297" s="146" t="s">
        <v>103</v>
      </c>
      <c r="AT297" s="146" t="s">
        <v>425</v>
      </c>
      <c r="AU297" s="146" t="s">
        <v>85</v>
      </c>
      <c r="AY297" s="17" t="s">
        <v>258</v>
      </c>
      <c r="BE297" s="147">
        <f t="shared" si="64"/>
        <v>0</v>
      </c>
      <c r="BF297" s="147">
        <f t="shared" si="65"/>
        <v>0</v>
      </c>
      <c r="BG297" s="147">
        <f t="shared" si="66"/>
        <v>0</v>
      </c>
      <c r="BH297" s="147">
        <f t="shared" si="67"/>
        <v>0</v>
      </c>
      <c r="BI297" s="147">
        <f t="shared" si="68"/>
        <v>0</v>
      </c>
      <c r="BJ297" s="17" t="s">
        <v>8</v>
      </c>
      <c r="BK297" s="147">
        <f t="shared" si="69"/>
        <v>0</v>
      </c>
      <c r="BL297" s="17" t="s">
        <v>91</v>
      </c>
      <c r="BM297" s="146" t="s">
        <v>3398</v>
      </c>
    </row>
    <row r="298" spans="2:65" s="1" customFormat="1" ht="21.75" customHeight="1">
      <c r="B298" s="134"/>
      <c r="C298" s="170" t="s">
        <v>1192</v>
      </c>
      <c r="D298" s="170" t="s">
        <v>425</v>
      </c>
      <c r="E298" s="171" t="s">
        <v>3399</v>
      </c>
      <c r="F298" s="172" t="s">
        <v>3400</v>
      </c>
      <c r="G298" s="173" t="s">
        <v>3056</v>
      </c>
      <c r="H298" s="174">
        <v>1</v>
      </c>
      <c r="I298" s="175"/>
      <c r="J298" s="176">
        <f t="shared" si="60"/>
        <v>0</v>
      </c>
      <c r="K298" s="172" t="s">
        <v>1</v>
      </c>
      <c r="L298" s="177"/>
      <c r="M298" s="178" t="s">
        <v>1</v>
      </c>
      <c r="N298" s="179" t="s">
        <v>42</v>
      </c>
      <c r="P298" s="144">
        <f t="shared" si="61"/>
        <v>0</v>
      </c>
      <c r="Q298" s="144">
        <v>0</v>
      </c>
      <c r="R298" s="144">
        <f t="shared" si="62"/>
        <v>0</v>
      </c>
      <c r="S298" s="144">
        <v>0</v>
      </c>
      <c r="T298" s="145">
        <f t="shared" si="63"/>
        <v>0</v>
      </c>
      <c r="AR298" s="146" t="s">
        <v>103</v>
      </c>
      <c r="AT298" s="146" t="s">
        <v>425</v>
      </c>
      <c r="AU298" s="146" t="s">
        <v>85</v>
      </c>
      <c r="AY298" s="17" t="s">
        <v>258</v>
      </c>
      <c r="BE298" s="147">
        <f t="shared" si="64"/>
        <v>0</v>
      </c>
      <c r="BF298" s="147">
        <f t="shared" si="65"/>
        <v>0</v>
      </c>
      <c r="BG298" s="147">
        <f t="shared" si="66"/>
        <v>0</v>
      </c>
      <c r="BH298" s="147">
        <f t="shared" si="67"/>
        <v>0</v>
      </c>
      <c r="BI298" s="147">
        <f t="shared" si="68"/>
        <v>0</v>
      </c>
      <c r="BJ298" s="17" t="s">
        <v>8</v>
      </c>
      <c r="BK298" s="147">
        <f t="shared" si="69"/>
        <v>0</v>
      </c>
      <c r="BL298" s="17" t="s">
        <v>91</v>
      </c>
      <c r="BM298" s="146" t="s">
        <v>3401</v>
      </c>
    </row>
    <row r="299" spans="2:65" s="1" customFormat="1" ht="16.5" customHeight="1">
      <c r="B299" s="134"/>
      <c r="C299" s="170" t="s">
        <v>1197</v>
      </c>
      <c r="D299" s="170" t="s">
        <v>425</v>
      </c>
      <c r="E299" s="171" t="s">
        <v>3402</v>
      </c>
      <c r="F299" s="172" t="s">
        <v>3403</v>
      </c>
      <c r="G299" s="173" t="s">
        <v>3056</v>
      </c>
      <c r="H299" s="174">
        <v>10</v>
      </c>
      <c r="I299" s="175"/>
      <c r="J299" s="176">
        <f t="shared" si="60"/>
        <v>0</v>
      </c>
      <c r="K299" s="172" t="s">
        <v>1</v>
      </c>
      <c r="L299" s="177"/>
      <c r="M299" s="178" t="s">
        <v>1</v>
      </c>
      <c r="N299" s="179" t="s">
        <v>42</v>
      </c>
      <c r="P299" s="144">
        <f t="shared" si="61"/>
        <v>0</v>
      </c>
      <c r="Q299" s="144">
        <v>0</v>
      </c>
      <c r="R299" s="144">
        <f t="shared" si="62"/>
        <v>0</v>
      </c>
      <c r="S299" s="144">
        <v>0</v>
      </c>
      <c r="T299" s="145">
        <f t="shared" si="63"/>
        <v>0</v>
      </c>
      <c r="AR299" s="146" t="s">
        <v>103</v>
      </c>
      <c r="AT299" s="146" t="s">
        <v>425</v>
      </c>
      <c r="AU299" s="146" t="s">
        <v>85</v>
      </c>
      <c r="AY299" s="17" t="s">
        <v>258</v>
      </c>
      <c r="BE299" s="147">
        <f t="shared" si="64"/>
        <v>0</v>
      </c>
      <c r="BF299" s="147">
        <f t="shared" si="65"/>
        <v>0</v>
      </c>
      <c r="BG299" s="147">
        <f t="shared" si="66"/>
        <v>0</v>
      </c>
      <c r="BH299" s="147">
        <f t="shared" si="67"/>
        <v>0</v>
      </c>
      <c r="BI299" s="147">
        <f t="shared" si="68"/>
        <v>0</v>
      </c>
      <c r="BJ299" s="17" t="s">
        <v>8</v>
      </c>
      <c r="BK299" s="147">
        <f t="shared" si="69"/>
        <v>0</v>
      </c>
      <c r="BL299" s="17" t="s">
        <v>91</v>
      </c>
      <c r="BM299" s="146" t="s">
        <v>3404</v>
      </c>
    </row>
    <row r="300" spans="2:65" s="1" customFormat="1" ht="16.5" customHeight="1">
      <c r="B300" s="134"/>
      <c r="C300" s="170" t="s">
        <v>1202</v>
      </c>
      <c r="D300" s="170" t="s">
        <v>425</v>
      </c>
      <c r="E300" s="171" t="s">
        <v>3405</v>
      </c>
      <c r="F300" s="172" t="s">
        <v>3406</v>
      </c>
      <c r="G300" s="173" t="s">
        <v>3056</v>
      </c>
      <c r="H300" s="174">
        <v>7</v>
      </c>
      <c r="I300" s="175"/>
      <c r="J300" s="176">
        <f t="shared" si="60"/>
        <v>0</v>
      </c>
      <c r="K300" s="172" t="s">
        <v>1</v>
      </c>
      <c r="L300" s="177"/>
      <c r="M300" s="178" t="s">
        <v>1</v>
      </c>
      <c r="N300" s="179" t="s">
        <v>42</v>
      </c>
      <c r="P300" s="144">
        <f t="shared" si="61"/>
        <v>0</v>
      </c>
      <c r="Q300" s="144">
        <v>0</v>
      </c>
      <c r="R300" s="144">
        <f t="shared" si="62"/>
        <v>0</v>
      </c>
      <c r="S300" s="144">
        <v>0</v>
      </c>
      <c r="T300" s="145">
        <f t="shared" si="63"/>
        <v>0</v>
      </c>
      <c r="AR300" s="146" t="s">
        <v>103</v>
      </c>
      <c r="AT300" s="146" t="s">
        <v>425</v>
      </c>
      <c r="AU300" s="146" t="s">
        <v>85</v>
      </c>
      <c r="AY300" s="17" t="s">
        <v>258</v>
      </c>
      <c r="BE300" s="147">
        <f t="shared" si="64"/>
        <v>0</v>
      </c>
      <c r="BF300" s="147">
        <f t="shared" si="65"/>
        <v>0</v>
      </c>
      <c r="BG300" s="147">
        <f t="shared" si="66"/>
        <v>0</v>
      </c>
      <c r="BH300" s="147">
        <f t="shared" si="67"/>
        <v>0</v>
      </c>
      <c r="BI300" s="147">
        <f t="shared" si="68"/>
        <v>0</v>
      </c>
      <c r="BJ300" s="17" t="s">
        <v>8</v>
      </c>
      <c r="BK300" s="147">
        <f t="shared" si="69"/>
        <v>0</v>
      </c>
      <c r="BL300" s="17" t="s">
        <v>91</v>
      </c>
      <c r="BM300" s="146" t="s">
        <v>3407</v>
      </c>
    </row>
    <row r="301" spans="2:65" s="1" customFormat="1" ht="24.2" customHeight="1">
      <c r="B301" s="134"/>
      <c r="C301" s="170" t="s">
        <v>1205</v>
      </c>
      <c r="D301" s="170" t="s">
        <v>425</v>
      </c>
      <c r="E301" s="171" t="s">
        <v>3408</v>
      </c>
      <c r="F301" s="172" t="s">
        <v>3409</v>
      </c>
      <c r="G301" s="173" t="s">
        <v>3056</v>
      </c>
      <c r="H301" s="174">
        <v>2</v>
      </c>
      <c r="I301" s="175"/>
      <c r="J301" s="176">
        <f t="shared" si="60"/>
        <v>0</v>
      </c>
      <c r="K301" s="172" t="s">
        <v>1</v>
      </c>
      <c r="L301" s="177"/>
      <c r="M301" s="178" t="s">
        <v>1</v>
      </c>
      <c r="N301" s="179" t="s">
        <v>42</v>
      </c>
      <c r="P301" s="144">
        <f t="shared" si="61"/>
        <v>0</v>
      </c>
      <c r="Q301" s="144">
        <v>0</v>
      </c>
      <c r="R301" s="144">
        <f t="shared" si="62"/>
        <v>0</v>
      </c>
      <c r="S301" s="144">
        <v>0</v>
      </c>
      <c r="T301" s="145">
        <f t="shared" si="63"/>
        <v>0</v>
      </c>
      <c r="AR301" s="146" t="s">
        <v>103</v>
      </c>
      <c r="AT301" s="146" t="s">
        <v>425</v>
      </c>
      <c r="AU301" s="146" t="s">
        <v>85</v>
      </c>
      <c r="AY301" s="17" t="s">
        <v>258</v>
      </c>
      <c r="BE301" s="147">
        <f t="shared" si="64"/>
        <v>0</v>
      </c>
      <c r="BF301" s="147">
        <f t="shared" si="65"/>
        <v>0</v>
      </c>
      <c r="BG301" s="147">
        <f t="shared" si="66"/>
        <v>0</v>
      </c>
      <c r="BH301" s="147">
        <f t="shared" si="67"/>
        <v>0</v>
      </c>
      <c r="BI301" s="147">
        <f t="shared" si="68"/>
        <v>0</v>
      </c>
      <c r="BJ301" s="17" t="s">
        <v>8</v>
      </c>
      <c r="BK301" s="147">
        <f t="shared" si="69"/>
        <v>0</v>
      </c>
      <c r="BL301" s="17" t="s">
        <v>91</v>
      </c>
      <c r="BM301" s="146" t="s">
        <v>3410</v>
      </c>
    </row>
    <row r="302" spans="2:65" s="1" customFormat="1" ht="24.2" customHeight="1">
      <c r="B302" s="134"/>
      <c r="C302" s="170" t="s">
        <v>1210</v>
      </c>
      <c r="D302" s="170" t="s">
        <v>425</v>
      </c>
      <c r="E302" s="171" t="s">
        <v>3411</v>
      </c>
      <c r="F302" s="172" t="s">
        <v>3412</v>
      </c>
      <c r="G302" s="173" t="s">
        <v>3056</v>
      </c>
      <c r="H302" s="174">
        <v>2</v>
      </c>
      <c r="I302" s="175"/>
      <c r="J302" s="176">
        <f t="shared" si="60"/>
        <v>0</v>
      </c>
      <c r="K302" s="172" t="s">
        <v>1</v>
      </c>
      <c r="L302" s="177"/>
      <c r="M302" s="178" t="s">
        <v>1</v>
      </c>
      <c r="N302" s="179" t="s">
        <v>42</v>
      </c>
      <c r="P302" s="144">
        <f t="shared" si="61"/>
        <v>0</v>
      </c>
      <c r="Q302" s="144">
        <v>0</v>
      </c>
      <c r="R302" s="144">
        <f t="shared" si="62"/>
        <v>0</v>
      </c>
      <c r="S302" s="144">
        <v>0</v>
      </c>
      <c r="T302" s="145">
        <f t="shared" si="63"/>
        <v>0</v>
      </c>
      <c r="AR302" s="146" t="s">
        <v>103</v>
      </c>
      <c r="AT302" s="146" t="s">
        <v>425</v>
      </c>
      <c r="AU302" s="146" t="s">
        <v>85</v>
      </c>
      <c r="AY302" s="17" t="s">
        <v>258</v>
      </c>
      <c r="BE302" s="147">
        <f t="shared" si="64"/>
        <v>0</v>
      </c>
      <c r="BF302" s="147">
        <f t="shared" si="65"/>
        <v>0</v>
      </c>
      <c r="BG302" s="147">
        <f t="shared" si="66"/>
        <v>0</v>
      </c>
      <c r="BH302" s="147">
        <f t="shared" si="67"/>
        <v>0</v>
      </c>
      <c r="BI302" s="147">
        <f t="shared" si="68"/>
        <v>0</v>
      </c>
      <c r="BJ302" s="17" t="s">
        <v>8</v>
      </c>
      <c r="BK302" s="147">
        <f t="shared" si="69"/>
        <v>0</v>
      </c>
      <c r="BL302" s="17" t="s">
        <v>91</v>
      </c>
      <c r="BM302" s="146" t="s">
        <v>3413</v>
      </c>
    </row>
    <row r="303" spans="2:65" s="1" customFormat="1" ht="24.2" customHeight="1">
      <c r="B303" s="134"/>
      <c r="C303" s="170" t="s">
        <v>1214</v>
      </c>
      <c r="D303" s="170" t="s">
        <v>425</v>
      </c>
      <c r="E303" s="171" t="s">
        <v>3414</v>
      </c>
      <c r="F303" s="172" t="s">
        <v>3415</v>
      </c>
      <c r="G303" s="173" t="s">
        <v>3056</v>
      </c>
      <c r="H303" s="174">
        <v>11</v>
      </c>
      <c r="I303" s="175"/>
      <c r="J303" s="176">
        <f t="shared" si="60"/>
        <v>0</v>
      </c>
      <c r="K303" s="172" t="s">
        <v>1</v>
      </c>
      <c r="L303" s="177"/>
      <c r="M303" s="178" t="s">
        <v>1</v>
      </c>
      <c r="N303" s="179" t="s">
        <v>42</v>
      </c>
      <c r="P303" s="144">
        <f t="shared" si="61"/>
        <v>0</v>
      </c>
      <c r="Q303" s="144">
        <v>0</v>
      </c>
      <c r="R303" s="144">
        <f t="shared" si="62"/>
        <v>0</v>
      </c>
      <c r="S303" s="144">
        <v>0</v>
      </c>
      <c r="T303" s="145">
        <f t="shared" si="63"/>
        <v>0</v>
      </c>
      <c r="AR303" s="146" t="s">
        <v>103</v>
      </c>
      <c r="AT303" s="146" t="s">
        <v>425</v>
      </c>
      <c r="AU303" s="146" t="s">
        <v>85</v>
      </c>
      <c r="AY303" s="17" t="s">
        <v>258</v>
      </c>
      <c r="BE303" s="147">
        <f t="shared" si="64"/>
        <v>0</v>
      </c>
      <c r="BF303" s="147">
        <f t="shared" si="65"/>
        <v>0</v>
      </c>
      <c r="BG303" s="147">
        <f t="shared" si="66"/>
        <v>0</v>
      </c>
      <c r="BH303" s="147">
        <f t="shared" si="67"/>
        <v>0</v>
      </c>
      <c r="BI303" s="147">
        <f t="shared" si="68"/>
        <v>0</v>
      </c>
      <c r="BJ303" s="17" t="s">
        <v>8</v>
      </c>
      <c r="BK303" s="147">
        <f t="shared" si="69"/>
        <v>0</v>
      </c>
      <c r="BL303" s="17" t="s">
        <v>91</v>
      </c>
      <c r="BM303" s="146" t="s">
        <v>3416</v>
      </c>
    </row>
    <row r="304" spans="2:65" s="1" customFormat="1" ht="24.2" customHeight="1">
      <c r="B304" s="134"/>
      <c r="C304" s="170" t="s">
        <v>1218</v>
      </c>
      <c r="D304" s="170" t="s">
        <v>425</v>
      </c>
      <c r="E304" s="171" t="s">
        <v>3417</v>
      </c>
      <c r="F304" s="172" t="s">
        <v>3418</v>
      </c>
      <c r="G304" s="173" t="s">
        <v>3056</v>
      </c>
      <c r="H304" s="174">
        <v>1</v>
      </c>
      <c r="I304" s="175"/>
      <c r="J304" s="176">
        <f t="shared" si="60"/>
        <v>0</v>
      </c>
      <c r="K304" s="172" t="s">
        <v>1</v>
      </c>
      <c r="L304" s="177"/>
      <c r="M304" s="178" t="s">
        <v>1</v>
      </c>
      <c r="N304" s="179" t="s">
        <v>42</v>
      </c>
      <c r="P304" s="144">
        <f t="shared" si="61"/>
        <v>0</v>
      </c>
      <c r="Q304" s="144">
        <v>0</v>
      </c>
      <c r="R304" s="144">
        <f t="shared" si="62"/>
        <v>0</v>
      </c>
      <c r="S304" s="144">
        <v>0</v>
      </c>
      <c r="T304" s="145">
        <f t="shared" si="63"/>
        <v>0</v>
      </c>
      <c r="AR304" s="146" t="s">
        <v>103</v>
      </c>
      <c r="AT304" s="146" t="s">
        <v>425</v>
      </c>
      <c r="AU304" s="146" t="s">
        <v>85</v>
      </c>
      <c r="AY304" s="17" t="s">
        <v>258</v>
      </c>
      <c r="BE304" s="147">
        <f t="shared" si="64"/>
        <v>0</v>
      </c>
      <c r="BF304" s="147">
        <f t="shared" si="65"/>
        <v>0</v>
      </c>
      <c r="BG304" s="147">
        <f t="shared" si="66"/>
        <v>0</v>
      </c>
      <c r="BH304" s="147">
        <f t="shared" si="67"/>
        <v>0</v>
      </c>
      <c r="BI304" s="147">
        <f t="shared" si="68"/>
        <v>0</v>
      </c>
      <c r="BJ304" s="17" t="s">
        <v>8</v>
      </c>
      <c r="BK304" s="147">
        <f t="shared" si="69"/>
        <v>0</v>
      </c>
      <c r="BL304" s="17" t="s">
        <v>91</v>
      </c>
      <c r="BM304" s="146" t="s">
        <v>3419</v>
      </c>
    </row>
    <row r="305" spans="2:65" s="1" customFormat="1" ht="24.2" customHeight="1">
      <c r="B305" s="134"/>
      <c r="C305" s="170" t="s">
        <v>1222</v>
      </c>
      <c r="D305" s="170" t="s">
        <v>425</v>
      </c>
      <c r="E305" s="171" t="s">
        <v>3420</v>
      </c>
      <c r="F305" s="172" t="s">
        <v>3421</v>
      </c>
      <c r="G305" s="173" t="s">
        <v>3056</v>
      </c>
      <c r="H305" s="174">
        <v>19</v>
      </c>
      <c r="I305" s="175"/>
      <c r="J305" s="176">
        <f t="shared" si="60"/>
        <v>0</v>
      </c>
      <c r="K305" s="172" t="s">
        <v>1</v>
      </c>
      <c r="L305" s="177"/>
      <c r="M305" s="178" t="s">
        <v>1</v>
      </c>
      <c r="N305" s="179" t="s">
        <v>42</v>
      </c>
      <c r="P305" s="144">
        <f t="shared" si="61"/>
        <v>0</v>
      </c>
      <c r="Q305" s="144">
        <v>0</v>
      </c>
      <c r="R305" s="144">
        <f t="shared" si="62"/>
        <v>0</v>
      </c>
      <c r="S305" s="144">
        <v>0</v>
      </c>
      <c r="T305" s="145">
        <f t="shared" si="63"/>
        <v>0</v>
      </c>
      <c r="AR305" s="146" t="s">
        <v>103</v>
      </c>
      <c r="AT305" s="146" t="s">
        <v>425</v>
      </c>
      <c r="AU305" s="146" t="s">
        <v>85</v>
      </c>
      <c r="AY305" s="17" t="s">
        <v>258</v>
      </c>
      <c r="BE305" s="147">
        <f t="shared" si="64"/>
        <v>0</v>
      </c>
      <c r="BF305" s="147">
        <f t="shared" si="65"/>
        <v>0</v>
      </c>
      <c r="BG305" s="147">
        <f t="shared" si="66"/>
        <v>0</v>
      </c>
      <c r="BH305" s="147">
        <f t="shared" si="67"/>
        <v>0</v>
      </c>
      <c r="BI305" s="147">
        <f t="shared" si="68"/>
        <v>0</v>
      </c>
      <c r="BJ305" s="17" t="s">
        <v>8</v>
      </c>
      <c r="BK305" s="147">
        <f t="shared" si="69"/>
        <v>0</v>
      </c>
      <c r="BL305" s="17" t="s">
        <v>91</v>
      </c>
      <c r="BM305" s="146" t="s">
        <v>3422</v>
      </c>
    </row>
    <row r="306" spans="2:65" s="1" customFormat="1" ht="24.2" customHeight="1">
      <c r="B306" s="134"/>
      <c r="C306" s="170" t="s">
        <v>1226</v>
      </c>
      <c r="D306" s="170" t="s">
        <v>425</v>
      </c>
      <c r="E306" s="171" t="s">
        <v>3423</v>
      </c>
      <c r="F306" s="172" t="s">
        <v>3424</v>
      </c>
      <c r="G306" s="173" t="s">
        <v>3056</v>
      </c>
      <c r="H306" s="174">
        <v>2</v>
      </c>
      <c r="I306" s="175"/>
      <c r="J306" s="176">
        <f t="shared" si="60"/>
        <v>0</v>
      </c>
      <c r="K306" s="172" t="s">
        <v>1</v>
      </c>
      <c r="L306" s="177"/>
      <c r="M306" s="178" t="s">
        <v>1</v>
      </c>
      <c r="N306" s="179" t="s">
        <v>42</v>
      </c>
      <c r="P306" s="144">
        <f t="shared" si="61"/>
        <v>0</v>
      </c>
      <c r="Q306" s="144">
        <v>0</v>
      </c>
      <c r="R306" s="144">
        <f t="shared" si="62"/>
        <v>0</v>
      </c>
      <c r="S306" s="144">
        <v>0</v>
      </c>
      <c r="T306" s="145">
        <f t="shared" si="63"/>
        <v>0</v>
      </c>
      <c r="AR306" s="146" t="s">
        <v>103</v>
      </c>
      <c r="AT306" s="146" t="s">
        <v>425</v>
      </c>
      <c r="AU306" s="146" t="s">
        <v>85</v>
      </c>
      <c r="AY306" s="17" t="s">
        <v>258</v>
      </c>
      <c r="BE306" s="147">
        <f t="shared" si="64"/>
        <v>0</v>
      </c>
      <c r="BF306" s="147">
        <f t="shared" si="65"/>
        <v>0</v>
      </c>
      <c r="BG306" s="147">
        <f t="shared" si="66"/>
        <v>0</v>
      </c>
      <c r="BH306" s="147">
        <f t="shared" si="67"/>
        <v>0</v>
      </c>
      <c r="BI306" s="147">
        <f t="shared" si="68"/>
        <v>0</v>
      </c>
      <c r="BJ306" s="17" t="s">
        <v>8</v>
      </c>
      <c r="BK306" s="147">
        <f t="shared" si="69"/>
        <v>0</v>
      </c>
      <c r="BL306" s="17" t="s">
        <v>91</v>
      </c>
      <c r="BM306" s="146" t="s">
        <v>3425</v>
      </c>
    </row>
    <row r="307" spans="2:65" s="1" customFormat="1" ht="24.2" customHeight="1">
      <c r="B307" s="134"/>
      <c r="C307" s="170" t="s">
        <v>1230</v>
      </c>
      <c r="D307" s="170" t="s">
        <v>425</v>
      </c>
      <c r="E307" s="171" t="s">
        <v>3426</v>
      </c>
      <c r="F307" s="172" t="s">
        <v>3427</v>
      </c>
      <c r="G307" s="173" t="s">
        <v>3056</v>
      </c>
      <c r="H307" s="174">
        <v>36</v>
      </c>
      <c r="I307" s="175"/>
      <c r="J307" s="176">
        <f t="shared" si="60"/>
        <v>0</v>
      </c>
      <c r="K307" s="172" t="s">
        <v>1</v>
      </c>
      <c r="L307" s="177"/>
      <c r="M307" s="178" t="s">
        <v>1</v>
      </c>
      <c r="N307" s="179" t="s">
        <v>42</v>
      </c>
      <c r="P307" s="144">
        <f t="shared" si="61"/>
        <v>0</v>
      </c>
      <c r="Q307" s="144">
        <v>0</v>
      </c>
      <c r="R307" s="144">
        <f t="shared" si="62"/>
        <v>0</v>
      </c>
      <c r="S307" s="144">
        <v>0</v>
      </c>
      <c r="T307" s="145">
        <f t="shared" si="63"/>
        <v>0</v>
      </c>
      <c r="AR307" s="146" t="s">
        <v>103</v>
      </c>
      <c r="AT307" s="146" t="s">
        <v>425</v>
      </c>
      <c r="AU307" s="146" t="s">
        <v>85</v>
      </c>
      <c r="AY307" s="17" t="s">
        <v>258</v>
      </c>
      <c r="BE307" s="147">
        <f t="shared" si="64"/>
        <v>0</v>
      </c>
      <c r="BF307" s="147">
        <f t="shared" si="65"/>
        <v>0</v>
      </c>
      <c r="BG307" s="147">
        <f t="shared" si="66"/>
        <v>0</v>
      </c>
      <c r="BH307" s="147">
        <f t="shared" si="67"/>
        <v>0</v>
      </c>
      <c r="BI307" s="147">
        <f t="shared" si="68"/>
        <v>0</v>
      </c>
      <c r="BJ307" s="17" t="s">
        <v>8</v>
      </c>
      <c r="BK307" s="147">
        <f t="shared" si="69"/>
        <v>0</v>
      </c>
      <c r="BL307" s="17" t="s">
        <v>91</v>
      </c>
      <c r="BM307" s="146" t="s">
        <v>3428</v>
      </c>
    </row>
    <row r="308" spans="2:65" s="1" customFormat="1" ht="24.2" customHeight="1">
      <c r="B308" s="134"/>
      <c r="C308" s="170" t="s">
        <v>1235</v>
      </c>
      <c r="D308" s="170" t="s">
        <v>425</v>
      </c>
      <c r="E308" s="171" t="s">
        <v>3429</v>
      </c>
      <c r="F308" s="172" t="s">
        <v>3430</v>
      </c>
      <c r="G308" s="173" t="s">
        <v>3056</v>
      </c>
      <c r="H308" s="174">
        <v>5</v>
      </c>
      <c r="I308" s="175"/>
      <c r="J308" s="176">
        <f t="shared" si="60"/>
        <v>0</v>
      </c>
      <c r="K308" s="172" t="s">
        <v>1</v>
      </c>
      <c r="L308" s="177"/>
      <c r="M308" s="178" t="s">
        <v>1</v>
      </c>
      <c r="N308" s="179" t="s">
        <v>42</v>
      </c>
      <c r="P308" s="144">
        <f t="shared" si="61"/>
        <v>0</v>
      </c>
      <c r="Q308" s="144">
        <v>0</v>
      </c>
      <c r="R308" s="144">
        <f t="shared" si="62"/>
        <v>0</v>
      </c>
      <c r="S308" s="144">
        <v>0</v>
      </c>
      <c r="T308" s="145">
        <f t="shared" si="63"/>
        <v>0</v>
      </c>
      <c r="AR308" s="146" t="s">
        <v>103</v>
      </c>
      <c r="AT308" s="146" t="s">
        <v>425</v>
      </c>
      <c r="AU308" s="146" t="s">
        <v>85</v>
      </c>
      <c r="AY308" s="17" t="s">
        <v>258</v>
      </c>
      <c r="BE308" s="147">
        <f t="shared" si="64"/>
        <v>0</v>
      </c>
      <c r="BF308" s="147">
        <f t="shared" si="65"/>
        <v>0</v>
      </c>
      <c r="BG308" s="147">
        <f t="shared" si="66"/>
        <v>0</v>
      </c>
      <c r="BH308" s="147">
        <f t="shared" si="67"/>
        <v>0</v>
      </c>
      <c r="BI308" s="147">
        <f t="shared" si="68"/>
        <v>0</v>
      </c>
      <c r="BJ308" s="17" t="s">
        <v>8</v>
      </c>
      <c r="BK308" s="147">
        <f t="shared" si="69"/>
        <v>0</v>
      </c>
      <c r="BL308" s="17" t="s">
        <v>91</v>
      </c>
      <c r="BM308" s="146" t="s">
        <v>3431</v>
      </c>
    </row>
    <row r="309" spans="2:65" s="1" customFormat="1" ht="24.2" customHeight="1">
      <c r="B309" s="134"/>
      <c r="C309" s="170" t="s">
        <v>1239</v>
      </c>
      <c r="D309" s="170" t="s">
        <v>425</v>
      </c>
      <c r="E309" s="171" t="s">
        <v>3432</v>
      </c>
      <c r="F309" s="172" t="s">
        <v>3433</v>
      </c>
      <c r="G309" s="173" t="s">
        <v>3056</v>
      </c>
      <c r="H309" s="174">
        <v>7</v>
      </c>
      <c r="I309" s="175"/>
      <c r="J309" s="176">
        <f t="shared" si="60"/>
        <v>0</v>
      </c>
      <c r="K309" s="172" t="s">
        <v>1</v>
      </c>
      <c r="L309" s="177"/>
      <c r="M309" s="178" t="s">
        <v>1</v>
      </c>
      <c r="N309" s="179" t="s">
        <v>42</v>
      </c>
      <c r="P309" s="144">
        <f t="shared" si="61"/>
        <v>0</v>
      </c>
      <c r="Q309" s="144">
        <v>0</v>
      </c>
      <c r="R309" s="144">
        <f t="shared" si="62"/>
        <v>0</v>
      </c>
      <c r="S309" s="144">
        <v>0</v>
      </c>
      <c r="T309" s="145">
        <f t="shared" si="63"/>
        <v>0</v>
      </c>
      <c r="AR309" s="146" t="s">
        <v>103</v>
      </c>
      <c r="AT309" s="146" t="s">
        <v>425</v>
      </c>
      <c r="AU309" s="146" t="s">
        <v>85</v>
      </c>
      <c r="AY309" s="17" t="s">
        <v>258</v>
      </c>
      <c r="BE309" s="147">
        <f t="shared" si="64"/>
        <v>0</v>
      </c>
      <c r="BF309" s="147">
        <f t="shared" si="65"/>
        <v>0</v>
      </c>
      <c r="BG309" s="147">
        <f t="shared" si="66"/>
        <v>0</v>
      </c>
      <c r="BH309" s="147">
        <f t="shared" si="67"/>
        <v>0</v>
      </c>
      <c r="BI309" s="147">
        <f t="shared" si="68"/>
        <v>0</v>
      </c>
      <c r="BJ309" s="17" t="s">
        <v>8</v>
      </c>
      <c r="BK309" s="147">
        <f t="shared" si="69"/>
        <v>0</v>
      </c>
      <c r="BL309" s="17" t="s">
        <v>91</v>
      </c>
      <c r="BM309" s="146" t="s">
        <v>3434</v>
      </c>
    </row>
    <row r="310" spans="2:65" s="1" customFormat="1" ht="24.2" customHeight="1">
      <c r="B310" s="134"/>
      <c r="C310" s="170" t="s">
        <v>1244</v>
      </c>
      <c r="D310" s="170" t="s">
        <v>425</v>
      </c>
      <c r="E310" s="171" t="s">
        <v>3435</v>
      </c>
      <c r="F310" s="172" t="s">
        <v>3436</v>
      </c>
      <c r="G310" s="173" t="s">
        <v>3056</v>
      </c>
      <c r="H310" s="174">
        <v>11</v>
      </c>
      <c r="I310" s="175"/>
      <c r="J310" s="176">
        <f t="shared" si="60"/>
        <v>0</v>
      </c>
      <c r="K310" s="172" t="s">
        <v>1</v>
      </c>
      <c r="L310" s="177"/>
      <c r="M310" s="178" t="s">
        <v>1</v>
      </c>
      <c r="N310" s="179" t="s">
        <v>42</v>
      </c>
      <c r="P310" s="144">
        <f t="shared" si="61"/>
        <v>0</v>
      </c>
      <c r="Q310" s="144">
        <v>0</v>
      </c>
      <c r="R310" s="144">
        <f t="shared" si="62"/>
        <v>0</v>
      </c>
      <c r="S310" s="144">
        <v>0</v>
      </c>
      <c r="T310" s="145">
        <f t="shared" si="63"/>
        <v>0</v>
      </c>
      <c r="AR310" s="146" t="s">
        <v>103</v>
      </c>
      <c r="AT310" s="146" t="s">
        <v>425</v>
      </c>
      <c r="AU310" s="146" t="s">
        <v>85</v>
      </c>
      <c r="AY310" s="17" t="s">
        <v>258</v>
      </c>
      <c r="BE310" s="147">
        <f t="shared" si="64"/>
        <v>0</v>
      </c>
      <c r="BF310" s="147">
        <f t="shared" si="65"/>
        <v>0</v>
      </c>
      <c r="BG310" s="147">
        <f t="shared" si="66"/>
        <v>0</v>
      </c>
      <c r="BH310" s="147">
        <f t="shared" si="67"/>
        <v>0</v>
      </c>
      <c r="BI310" s="147">
        <f t="shared" si="68"/>
        <v>0</v>
      </c>
      <c r="BJ310" s="17" t="s">
        <v>8</v>
      </c>
      <c r="BK310" s="147">
        <f t="shared" si="69"/>
        <v>0</v>
      </c>
      <c r="BL310" s="17" t="s">
        <v>91</v>
      </c>
      <c r="BM310" s="146" t="s">
        <v>3437</v>
      </c>
    </row>
    <row r="311" spans="2:65" s="1" customFormat="1" ht="24.2" customHeight="1">
      <c r="B311" s="134"/>
      <c r="C311" s="170" t="s">
        <v>1248</v>
      </c>
      <c r="D311" s="170" t="s">
        <v>425</v>
      </c>
      <c r="E311" s="171" t="s">
        <v>3438</v>
      </c>
      <c r="F311" s="172" t="s">
        <v>3439</v>
      </c>
      <c r="G311" s="173" t="s">
        <v>3056</v>
      </c>
      <c r="H311" s="174">
        <v>2</v>
      </c>
      <c r="I311" s="175"/>
      <c r="J311" s="176">
        <f t="shared" si="60"/>
        <v>0</v>
      </c>
      <c r="K311" s="172" t="s">
        <v>1</v>
      </c>
      <c r="L311" s="177"/>
      <c r="M311" s="178" t="s">
        <v>1</v>
      </c>
      <c r="N311" s="179" t="s">
        <v>42</v>
      </c>
      <c r="P311" s="144">
        <f t="shared" si="61"/>
        <v>0</v>
      </c>
      <c r="Q311" s="144">
        <v>0</v>
      </c>
      <c r="R311" s="144">
        <f t="shared" si="62"/>
        <v>0</v>
      </c>
      <c r="S311" s="144">
        <v>0</v>
      </c>
      <c r="T311" s="145">
        <f t="shared" si="63"/>
        <v>0</v>
      </c>
      <c r="AR311" s="146" t="s">
        <v>103</v>
      </c>
      <c r="AT311" s="146" t="s">
        <v>425</v>
      </c>
      <c r="AU311" s="146" t="s">
        <v>85</v>
      </c>
      <c r="AY311" s="17" t="s">
        <v>258</v>
      </c>
      <c r="BE311" s="147">
        <f t="shared" si="64"/>
        <v>0</v>
      </c>
      <c r="BF311" s="147">
        <f t="shared" si="65"/>
        <v>0</v>
      </c>
      <c r="BG311" s="147">
        <f t="shared" si="66"/>
        <v>0</v>
      </c>
      <c r="BH311" s="147">
        <f t="shared" si="67"/>
        <v>0</v>
      </c>
      <c r="BI311" s="147">
        <f t="shared" si="68"/>
        <v>0</v>
      </c>
      <c r="BJ311" s="17" t="s">
        <v>8</v>
      </c>
      <c r="BK311" s="147">
        <f t="shared" si="69"/>
        <v>0</v>
      </c>
      <c r="BL311" s="17" t="s">
        <v>91</v>
      </c>
      <c r="BM311" s="146" t="s">
        <v>3440</v>
      </c>
    </row>
    <row r="312" spans="2:65" s="1" customFormat="1" ht="24.2" customHeight="1">
      <c r="B312" s="134"/>
      <c r="C312" s="170" t="s">
        <v>1252</v>
      </c>
      <c r="D312" s="170" t="s">
        <v>425</v>
      </c>
      <c r="E312" s="171" t="s">
        <v>3441</v>
      </c>
      <c r="F312" s="172" t="s">
        <v>3442</v>
      </c>
      <c r="G312" s="173" t="s">
        <v>3056</v>
      </c>
      <c r="H312" s="174">
        <v>1</v>
      </c>
      <c r="I312" s="175"/>
      <c r="J312" s="176">
        <f t="shared" si="60"/>
        <v>0</v>
      </c>
      <c r="K312" s="172" t="s">
        <v>1</v>
      </c>
      <c r="L312" s="177"/>
      <c r="M312" s="178" t="s">
        <v>1</v>
      </c>
      <c r="N312" s="179" t="s">
        <v>42</v>
      </c>
      <c r="P312" s="144">
        <f t="shared" si="61"/>
        <v>0</v>
      </c>
      <c r="Q312" s="144">
        <v>0</v>
      </c>
      <c r="R312" s="144">
        <f t="shared" si="62"/>
        <v>0</v>
      </c>
      <c r="S312" s="144">
        <v>0</v>
      </c>
      <c r="T312" s="145">
        <f t="shared" si="63"/>
        <v>0</v>
      </c>
      <c r="AR312" s="146" t="s">
        <v>103</v>
      </c>
      <c r="AT312" s="146" t="s">
        <v>425</v>
      </c>
      <c r="AU312" s="146" t="s">
        <v>85</v>
      </c>
      <c r="AY312" s="17" t="s">
        <v>258</v>
      </c>
      <c r="BE312" s="147">
        <f t="shared" si="64"/>
        <v>0</v>
      </c>
      <c r="BF312" s="147">
        <f t="shared" si="65"/>
        <v>0</v>
      </c>
      <c r="BG312" s="147">
        <f t="shared" si="66"/>
        <v>0</v>
      </c>
      <c r="BH312" s="147">
        <f t="shared" si="67"/>
        <v>0</v>
      </c>
      <c r="BI312" s="147">
        <f t="shared" si="68"/>
        <v>0</v>
      </c>
      <c r="BJ312" s="17" t="s">
        <v>8</v>
      </c>
      <c r="BK312" s="147">
        <f t="shared" si="69"/>
        <v>0</v>
      </c>
      <c r="BL312" s="17" t="s">
        <v>91</v>
      </c>
      <c r="BM312" s="146" t="s">
        <v>3443</v>
      </c>
    </row>
    <row r="313" spans="2:65" s="1" customFormat="1" ht="24.2" customHeight="1">
      <c r="B313" s="134"/>
      <c r="C313" s="170" t="s">
        <v>1258</v>
      </c>
      <c r="D313" s="170" t="s">
        <v>425</v>
      </c>
      <c r="E313" s="171" t="s">
        <v>3444</v>
      </c>
      <c r="F313" s="172" t="s">
        <v>3445</v>
      </c>
      <c r="G313" s="173" t="s">
        <v>3056</v>
      </c>
      <c r="H313" s="174">
        <v>100</v>
      </c>
      <c r="I313" s="175"/>
      <c r="J313" s="176">
        <f t="shared" si="60"/>
        <v>0</v>
      </c>
      <c r="K313" s="172" t="s">
        <v>1</v>
      </c>
      <c r="L313" s="177"/>
      <c r="M313" s="178" t="s">
        <v>1</v>
      </c>
      <c r="N313" s="179" t="s">
        <v>42</v>
      </c>
      <c r="P313" s="144">
        <f t="shared" si="61"/>
        <v>0</v>
      </c>
      <c r="Q313" s="144">
        <v>0</v>
      </c>
      <c r="R313" s="144">
        <f t="shared" si="62"/>
        <v>0</v>
      </c>
      <c r="S313" s="144">
        <v>0</v>
      </c>
      <c r="T313" s="145">
        <f t="shared" si="63"/>
        <v>0</v>
      </c>
      <c r="AR313" s="146" t="s">
        <v>103</v>
      </c>
      <c r="AT313" s="146" t="s">
        <v>425</v>
      </c>
      <c r="AU313" s="146" t="s">
        <v>85</v>
      </c>
      <c r="AY313" s="17" t="s">
        <v>258</v>
      </c>
      <c r="BE313" s="147">
        <f t="shared" si="64"/>
        <v>0</v>
      </c>
      <c r="BF313" s="147">
        <f t="shared" si="65"/>
        <v>0</v>
      </c>
      <c r="BG313" s="147">
        <f t="shared" si="66"/>
        <v>0</v>
      </c>
      <c r="BH313" s="147">
        <f t="shared" si="67"/>
        <v>0</v>
      </c>
      <c r="BI313" s="147">
        <f t="shared" si="68"/>
        <v>0</v>
      </c>
      <c r="BJ313" s="17" t="s">
        <v>8</v>
      </c>
      <c r="BK313" s="147">
        <f t="shared" si="69"/>
        <v>0</v>
      </c>
      <c r="BL313" s="17" t="s">
        <v>91</v>
      </c>
      <c r="BM313" s="146" t="s">
        <v>3446</v>
      </c>
    </row>
    <row r="314" spans="2:65" s="1" customFormat="1" ht="16.5" customHeight="1">
      <c r="B314" s="134"/>
      <c r="C314" s="170" t="s">
        <v>1263</v>
      </c>
      <c r="D314" s="170" t="s">
        <v>425</v>
      </c>
      <c r="E314" s="171" t="s">
        <v>3447</v>
      </c>
      <c r="F314" s="172" t="s">
        <v>3448</v>
      </c>
      <c r="G314" s="173" t="s">
        <v>3056</v>
      </c>
      <c r="H314" s="174">
        <v>2</v>
      </c>
      <c r="I314" s="175"/>
      <c r="J314" s="176">
        <f t="shared" si="60"/>
        <v>0</v>
      </c>
      <c r="K314" s="172" t="s">
        <v>1</v>
      </c>
      <c r="L314" s="177"/>
      <c r="M314" s="178" t="s">
        <v>1</v>
      </c>
      <c r="N314" s="179" t="s">
        <v>42</v>
      </c>
      <c r="P314" s="144">
        <f t="shared" si="61"/>
        <v>0</v>
      </c>
      <c r="Q314" s="144">
        <v>0</v>
      </c>
      <c r="R314" s="144">
        <f t="shared" si="62"/>
        <v>0</v>
      </c>
      <c r="S314" s="144">
        <v>0</v>
      </c>
      <c r="T314" s="145">
        <f t="shared" si="63"/>
        <v>0</v>
      </c>
      <c r="AR314" s="146" t="s">
        <v>103</v>
      </c>
      <c r="AT314" s="146" t="s">
        <v>425</v>
      </c>
      <c r="AU314" s="146" t="s">
        <v>85</v>
      </c>
      <c r="AY314" s="17" t="s">
        <v>258</v>
      </c>
      <c r="BE314" s="147">
        <f t="shared" si="64"/>
        <v>0</v>
      </c>
      <c r="BF314" s="147">
        <f t="shared" si="65"/>
        <v>0</v>
      </c>
      <c r="BG314" s="147">
        <f t="shared" si="66"/>
        <v>0</v>
      </c>
      <c r="BH314" s="147">
        <f t="shared" si="67"/>
        <v>0</v>
      </c>
      <c r="BI314" s="147">
        <f t="shared" si="68"/>
        <v>0</v>
      </c>
      <c r="BJ314" s="17" t="s">
        <v>8</v>
      </c>
      <c r="BK314" s="147">
        <f t="shared" si="69"/>
        <v>0</v>
      </c>
      <c r="BL314" s="17" t="s">
        <v>91</v>
      </c>
      <c r="BM314" s="146" t="s">
        <v>3449</v>
      </c>
    </row>
    <row r="315" spans="2:65" s="1" customFormat="1" ht="16.5" customHeight="1">
      <c r="B315" s="134"/>
      <c r="C315" s="170" t="s">
        <v>1267</v>
      </c>
      <c r="D315" s="170" t="s">
        <v>425</v>
      </c>
      <c r="E315" s="171" t="s">
        <v>3450</v>
      </c>
      <c r="F315" s="172" t="s">
        <v>3451</v>
      </c>
      <c r="G315" s="173" t="s">
        <v>3056</v>
      </c>
      <c r="H315" s="174">
        <v>1</v>
      </c>
      <c r="I315" s="175"/>
      <c r="J315" s="176">
        <f t="shared" si="60"/>
        <v>0</v>
      </c>
      <c r="K315" s="172" t="s">
        <v>1</v>
      </c>
      <c r="L315" s="177"/>
      <c r="M315" s="178" t="s">
        <v>1</v>
      </c>
      <c r="N315" s="179" t="s">
        <v>42</v>
      </c>
      <c r="P315" s="144">
        <f t="shared" si="61"/>
        <v>0</v>
      </c>
      <c r="Q315" s="144">
        <v>0</v>
      </c>
      <c r="R315" s="144">
        <f t="shared" si="62"/>
        <v>0</v>
      </c>
      <c r="S315" s="144">
        <v>0</v>
      </c>
      <c r="T315" s="145">
        <f t="shared" si="63"/>
        <v>0</v>
      </c>
      <c r="AR315" s="146" t="s">
        <v>103</v>
      </c>
      <c r="AT315" s="146" t="s">
        <v>425</v>
      </c>
      <c r="AU315" s="146" t="s">
        <v>85</v>
      </c>
      <c r="AY315" s="17" t="s">
        <v>258</v>
      </c>
      <c r="BE315" s="147">
        <f t="shared" si="64"/>
        <v>0</v>
      </c>
      <c r="BF315" s="147">
        <f t="shared" si="65"/>
        <v>0</v>
      </c>
      <c r="BG315" s="147">
        <f t="shared" si="66"/>
        <v>0</v>
      </c>
      <c r="BH315" s="147">
        <f t="shared" si="67"/>
        <v>0</v>
      </c>
      <c r="BI315" s="147">
        <f t="shared" si="68"/>
        <v>0</v>
      </c>
      <c r="BJ315" s="17" t="s">
        <v>8</v>
      </c>
      <c r="BK315" s="147">
        <f t="shared" si="69"/>
        <v>0</v>
      </c>
      <c r="BL315" s="17" t="s">
        <v>91</v>
      </c>
      <c r="BM315" s="146" t="s">
        <v>3452</v>
      </c>
    </row>
    <row r="316" spans="2:65" s="1" customFormat="1" ht="24.2" customHeight="1">
      <c r="B316" s="134"/>
      <c r="C316" s="170" t="s">
        <v>1272</v>
      </c>
      <c r="D316" s="170" t="s">
        <v>425</v>
      </c>
      <c r="E316" s="171" t="s">
        <v>3453</v>
      </c>
      <c r="F316" s="172" t="s">
        <v>3454</v>
      </c>
      <c r="G316" s="173" t="s">
        <v>3056</v>
      </c>
      <c r="H316" s="174">
        <v>25</v>
      </c>
      <c r="I316" s="175"/>
      <c r="J316" s="176">
        <f t="shared" si="60"/>
        <v>0</v>
      </c>
      <c r="K316" s="172" t="s">
        <v>1</v>
      </c>
      <c r="L316" s="177"/>
      <c r="M316" s="178" t="s">
        <v>1</v>
      </c>
      <c r="N316" s="179" t="s">
        <v>42</v>
      </c>
      <c r="P316" s="144">
        <f t="shared" si="61"/>
        <v>0</v>
      </c>
      <c r="Q316" s="144">
        <v>0</v>
      </c>
      <c r="R316" s="144">
        <f t="shared" si="62"/>
        <v>0</v>
      </c>
      <c r="S316" s="144">
        <v>0</v>
      </c>
      <c r="T316" s="145">
        <f t="shared" si="63"/>
        <v>0</v>
      </c>
      <c r="AR316" s="146" t="s">
        <v>103</v>
      </c>
      <c r="AT316" s="146" t="s">
        <v>425</v>
      </c>
      <c r="AU316" s="146" t="s">
        <v>85</v>
      </c>
      <c r="AY316" s="17" t="s">
        <v>258</v>
      </c>
      <c r="BE316" s="147">
        <f t="shared" si="64"/>
        <v>0</v>
      </c>
      <c r="BF316" s="147">
        <f t="shared" si="65"/>
        <v>0</v>
      </c>
      <c r="BG316" s="147">
        <f t="shared" si="66"/>
        <v>0</v>
      </c>
      <c r="BH316" s="147">
        <f t="shared" si="67"/>
        <v>0</v>
      </c>
      <c r="BI316" s="147">
        <f t="shared" si="68"/>
        <v>0</v>
      </c>
      <c r="BJ316" s="17" t="s">
        <v>8</v>
      </c>
      <c r="BK316" s="147">
        <f t="shared" si="69"/>
        <v>0</v>
      </c>
      <c r="BL316" s="17" t="s">
        <v>91</v>
      </c>
      <c r="BM316" s="146" t="s">
        <v>3455</v>
      </c>
    </row>
    <row r="317" spans="2:65" s="1" customFormat="1" ht="24.2" customHeight="1">
      <c r="B317" s="134"/>
      <c r="C317" s="170" t="s">
        <v>1282</v>
      </c>
      <c r="D317" s="170" t="s">
        <v>425</v>
      </c>
      <c r="E317" s="171" t="s">
        <v>3456</v>
      </c>
      <c r="F317" s="172" t="s">
        <v>3457</v>
      </c>
      <c r="G317" s="173" t="s">
        <v>3056</v>
      </c>
      <c r="H317" s="174">
        <v>7</v>
      </c>
      <c r="I317" s="175"/>
      <c r="J317" s="176">
        <f t="shared" si="60"/>
        <v>0</v>
      </c>
      <c r="K317" s="172" t="s">
        <v>1</v>
      </c>
      <c r="L317" s="177"/>
      <c r="M317" s="178" t="s">
        <v>1</v>
      </c>
      <c r="N317" s="179" t="s">
        <v>42</v>
      </c>
      <c r="P317" s="144">
        <f t="shared" si="61"/>
        <v>0</v>
      </c>
      <c r="Q317" s="144">
        <v>0</v>
      </c>
      <c r="R317" s="144">
        <f t="shared" si="62"/>
        <v>0</v>
      </c>
      <c r="S317" s="144">
        <v>0</v>
      </c>
      <c r="T317" s="145">
        <f t="shared" si="63"/>
        <v>0</v>
      </c>
      <c r="AR317" s="146" t="s">
        <v>103</v>
      </c>
      <c r="AT317" s="146" t="s">
        <v>425</v>
      </c>
      <c r="AU317" s="146" t="s">
        <v>85</v>
      </c>
      <c r="AY317" s="17" t="s">
        <v>258</v>
      </c>
      <c r="BE317" s="147">
        <f t="shared" si="64"/>
        <v>0</v>
      </c>
      <c r="BF317" s="147">
        <f t="shared" si="65"/>
        <v>0</v>
      </c>
      <c r="BG317" s="147">
        <f t="shared" si="66"/>
        <v>0</v>
      </c>
      <c r="BH317" s="147">
        <f t="shared" si="67"/>
        <v>0</v>
      </c>
      <c r="BI317" s="147">
        <f t="shared" si="68"/>
        <v>0</v>
      </c>
      <c r="BJ317" s="17" t="s">
        <v>8</v>
      </c>
      <c r="BK317" s="147">
        <f t="shared" si="69"/>
        <v>0</v>
      </c>
      <c r="BL317" s="17" t="s">
        <v>91</v>
      </c>
      <c r="BM317" s="146" t="s">
        <v>3458</v>
      </c>
    </row>
    <row r="318" spans="2:65" s="1" customFormat="1" ht="16.5" customHeight="1">
      <c r="B318" s="134"/>
      <c r="C318" s="170" t="s">
        <v>1286</v>
      </c>
      <c r="D318" s="170" t="s">
        <v>425</v>
      </c>
      <c r="E318" s="171" t="s">
        <v>3459</v>
      </c>
      <c r="F318" s="172" t="s">
        <v>3460</v>
      </c>
      <c r="G318" s="173" t="s">
        <v>3056</v>
      </c>
      <c r="H318" s="174">
        <v>1</v>
      </c>
      <c r="I318" s="175"/>
      <c r="J318" s="176">
        <f t="shared" si="60"/>
        <v>0</v>
      </c>
      <c r="K318" s="172" t="s">
        <v>1</v>
      </c>
      <c r="L318" s="177"/>
      <c r="M318" s="178" t="s">
        <v>1</v>
      </c>
      <c r="N318" s="179" t="s">
        <v>42</v>
      </c>
      <c r="P318" s="144">
        <f t="shared" si="61"/>
        <v>0</v>
      </c>
      <c r="Q318" s="144">
        <v>0</v>
      </c>
      <c r="R318" s="144">
        <f t="shared" si="62"/>
        <v>0</v>
      </c>
      <c r="S318" s="144">
        <v>0</v>
      </c>
      <c r="T318" s="145">
        <f t="shared" si="63"/>
        <v>0</v>
      </c>
      <c r="AR318" s="146" t="s">
        <v>103</v>
      </c>
      <c r="AT318" s="146" t="s">
        <v>425</v>
      </c>
      <c r="AU318" s="146" t="s">
        <v>85</v>
      </c>
      <c r="AY318" s="17" t="s">
        <v>258</v>
      </c>
      <c r="BE318" s="147">
        <f t="shared" si="64"/>
        <v>0</v>
      </c>
      <c r="BF318" s="147">
        <f t="shared" si="65"/>
        <v>0</v>
      </c>
      <c r="BG318" s="147">
        <f t="shared" si="66"/>
        <v>0</v>
      </c>
      <c r="BH318" s="147">
        <f t="shared" si="67"/>
        <v>0</v>
      </c>
      <c r="BI318" s="147">
        <f t="shared" si="68"/>
        <v>0</v>
      </c>
      <c r="BJ318" s="17" t="s">
        <v>8</v>
      </c>
      <c r="BK318" s="147">
        <f t="shared" si="69"/>
        <v>0</v>
      </c>
      <c r="BL318" s="17" t="s">
        <v>91</v>
      </c>
      <c r="BM318" s="146" t="s">
        <v>3461</v>
      </c>
    </row>
    <row r="319" spans="2:65" s="1" customFormat="1" ht="24.2" customHeight="1">
      <c r="B319" s="134"/>
      <c r="C319" s="170" t="s">
        <v>1291</v>
      </c>
      <c r="D319" s="170" t="s">
        <v>425</v>
      </c>
      <c r="E319" s="171" t="s">
        <v>3462</v>
      </c>
      <c r="F319" s="172" t="s">
        <v>3463</v>
      </c>
      <c r="G319" s="173" t="s">
        <v>3056</v>
      </c>
      <c r="H319" s="174">
        <v>2</v>
      </c>
      <c r="I319" s="175"/>
      <c r="J319" s="176">
        <f t="shared" si="60"/>
        <v>0</v>
      </c>
      <c r="K319" s="172" t="s">
        <v>1</v>
      </c>
      <c r="L319" s="177"/>
      <c r="M319" s="178" t="s">
        <v>1</v>
      </c>
      <c r="N319" s="179" t="s">
        <v>42</v>
      </c>
      <c r="P319" s="144">
        <f t="shared" si="61"/>
        <v>0</v>
      </c>
      <c r="Q319" s="144">
        <v>0</v>
      </c>
      <c r="R319" s="144">
        <f t="shared" si="62"/>
        <v>0</v>
      </c>
      <c r="S319" s="144">
        <v>0</v>
      </c>
      <c r="T319" s="145">
        <f t="shared" si="63"/>
        <v>0</v>
      </c>
      <c r="AR319" s="146" t="s">
        <v>103</v>
      </c>
      <c r="AT319" s="146" t="s">
        <v>425</v>
      </c>
      <c r="AU319" s="146" t="s">
        <v>85</v>
      </c>
      <c r="AY319" s="17" t="s">
        <v>258</v>
      </c>
      <c r="BE319" s="147">
        <f t="shared" si="64"/>
        <v>0</v>
      </c>
      <c r="BF319" s="147">
        <f t="shared" si="65"/>
        <v>0</v>
      </c>
      <c r="BG319" s="147">
        <f t="shared" si="66"/>
        <v>0</v>
      </c>
      <c r="BH319" s="147">
        <f t="shared" si="67"/>
        <v>0</v>
      </c>
      <c r="BI319" s="147">
        <f t="shared" si="68"/>
        <v>0</v>
      </c>
      <c r="BJ319" s="17" t="s">
        <v>8</v>
      </c>
      <c r="BK319" s="147">
        <f t="shared" si="69"/>
        <v>0</v>
      </c>
      <c r="BL319" s="17" t="s">
        <v>91</v>
      </c>
      <c r="BM319" s="146" t="s">
        <v>3464</v>
      </c>
    </row>
    <row r="320" spans="2:65" s="1" customFormat="1" ht="24.2" customHeight="1">
      <c r="B320" s="134"/>
      <c r="C320" s="170" t="s">
        <v>1294</v>
      </c>
      <c r="D320" s="170" t="s">
        <v>425</v>
      </c>
      <c r="E320" s="171" t="s">
        <v>3465</v>
      </c>
      <c r="F320" s="172" t="s">
        <v>3466</v>
      </c>
      <c r="G320" s="173" t="s">
        <v>3056</v>
      </c>
      <c r="H320" s="174">
        <v>2</v>
      </c>
      <c r="I320" s="175"/>
      <c r="J320" s="176">
        <f t="shared" si="60"/>
        <v>0</v>
      </c>
      <c r="K320" s="172" t="s">
        <v>1</v>
      </c>
      <c r="L320" s="177"/>
      <c r="M320" s="178" t="s">
        <v>1</v>
      </c>
      <c r="N320" s="179" t="s">
        <v>42</v>
      </c>
      <c r="P320" s="144">
        <f t="shared" si="61"/>
        <v>0</v>
      </c>
      <c r="Q320" s="144">
        <v>0</v>
      </c>
      <c r="R320" s="144">
        <f t="shared" si="62"/>
        <v>0</v>
      </c>
      <c r="S320" s="144">
        <v>0</v>
      </c>
      <c r="T320" s="145">
        <f t="shared" si="63"/>
        <v>0</v>
      </c>
      <c r="AR320" s="146" t="s">
        <v>103</v>
      </c>
      <c r="AT320" s="146" t="s">
        <v>425</v>
      </c>
      <c r="AU320" s="146" t="s">
        <v>85</v>
      </c>
      <c r="AY320" s="17" t="s">
        <v>258</v>
      </c>
      <c r="BE320" s="147">
        <f t="shared" si="64"/>
        <v>0</v>
      </c>
      <c r="BF320" s="147">
        <f t="shared" si="65"/>
        <v>0</v>
      </c>
      <c r="BG320" s="147">
        <f t="shared" si="66"/>
        <v>0</v>
      </c>
      <c r="BH320" s="147">
        <f t="shared" si="67"/>
        <v>0</v>
      </c>
      <c r="BI320" s="147">
        <f t="shared" si="68"/>
        <v>0</v>
      </c>
      <c r="BJ320" s="17" t="s">
        <v>8</v>
      </c>
      <c r="BK320" s="147">
        <f t="shared" si="69"/>
        <v>0</v>
      </c>
      <c r="BL320" s="17" t="s">
        <v>91</v>
      </c>
      <c r="BM320" s="146" t="s">
        <v>3467</v>
      </c>
    </row>
    <row r="321" spans="2:65" s="1" customFormat="1" ht="24.2" customHeight="1">
      <c r="B321" s="134"/>
      <c r="C321" s="170" t="s">
        <v>1299</v>
      </c>
      <c r="D321" s="170" t="s">
        <v>425</v>
      </c>
      <c r="E321" s="171" t="s">
        <v>3468</v>
      </c>
      <c r="F321" s="172" t="s">
        <v>3469</v>
      </c>
      <c r="G321" s="173" t="s">
        <v>3056</v>
      </c>
      <c r="H321" s="174">
        <v>12</v>
      </c>
      <c r="I321" s="175"/>
      <c r="J321" s="176">
        <f t="shared" si="60"/>
        <v>0</v>
      </c>
      <c r="K321" s="172" t="s">
        <v>1</v>
      </c>
      <c r="L321" s="177"/>
      <c r="M321" s="178" t="s">
        <v>1</v>
      </c>
      <c r="N321" s="179" t="s">
        <v>42</v>
      </c>
      <c r="P321" s="144">
        <f t="shared" si="61"/>
        <v>0</v>
      </c>
      <c r="Q321" s="144">
        <v>0</v>
      </c>
      <c r="R321" s="144">
        <f t="shared" si="62"/>
        <v>0</v>
      </c>
      <c r="S321" s="144">
        <v>0</v>
      </c>
      <c r="T321" s="145">
        <f t="shared" si="63"/>
        <v>0</v>
      </c>
      <c r="AR321" s="146" t="s">
        <v>103</v>
      </c>
      <c r="AT321" s="146" t="s">
        <v>425</v>
      </c>
      <c r="AU321" s="146" t="s">
        <v>85</v>
      </c>
      <c r="AY321" s="17" t="s">
        <v>258</v>
      </c>
      <c r="BE321" s="147">
        <f t="shared" si="64"/>
        <v>0</v>
      </c>
      <c r="BF321" s="147">
        <f t="shared" si="65"/>
        <v>0</v>
      </c>
      <c r="BG321" s="147">
        <f t="shared" si="66"/>
        <v>0</v>
      </c>
      <c r="BH321" s="147">
        <f t="shared" si="67"/>
        <v>0</v>
      </c>
      <c r="BI321" s="147">
        <f t="shared" si="68"/>
        <v>0</v>
      </c>
      <c r="BJ321" s="17" t="s">
        <v>8</v>
      </c>
      <c r="BK321" s="147">
        <f t="shared" si="69"/>
        <v>0</v>
      </c>
      <c r="BL321" s="17" t="s">
        <v>91</v>
      </c>
      <c r="BM321" s="146" t="s">
        <v>3470</v>
      </c>
    </row>
    <row r="322" spans="2:65" s="1" customFormat="1" ht="16.5" customHeight="1">
      <c r="B322" s="134"/>
      <c r="C322" s="170" t="s">
        <v>1302</v>
      </c>
      <c r="D322" s="170" t="s">
        <v>425</v>
      </c>
      <c r="E322" s="171" t="s">
        <v>3471</v>
      </c>
      <c r="F322" s="172" t="s">
        <v>3472</v>
      </c>
      <c r="G322" s="173" t="s">
        <v>420</v>
      </c>
      <c r="H322" s="174">
        <v>60</v>
      </c>
      <c r="I322" s="175"/>
      <c r="J322" s="176">
        <f t="shared" si="60"/>
        <v>0</v>
      </c>
      <c r="K322" s="172" t="s">
        <v>1</v>
      </c>
      <c r="L322" s="177"/>
      <c r="M322" s="178" t="s">
        <v>1</v>
      </c>
      <c r="N322" s="179" t="s">
        <v>42</v>
      </c>
      <c r="P322" s="144">
        <f t="shared" si="61"/>
        <v>0</v>
      </c>
      <c r="Q322" s="144">
        <v>0</v>
      </c>
      <c r="R322" s="144">
        <f t="shared" si="62"/>
        <v>0</v>
      </c>
      <c r="S322" s="144">
        <v>0</v>
      </c>
      <c r="T322" s="145">
        <f t="shared" si="63"/>
        <v>0</v>
      </c>
      <c r="AR322" s="146" t="s">
        <v>103</v>
      </c>
      <c r="AT322" s="146" t="s">
        <v>425</v>
      </c>
      <c r="AU322" s="146" t="s">
        <v>85</v>
      </c>
      <c r="AY322" s="17" t="s">
        <v>258</v>
      </c>
      <c r="BE322" s="147">
        <f t="shared" si="64"/>
        <v>0</v>
      </c>
      <c r="BF322" s="147">
        <f t="shared" si="65"/>
        <v>0</v>
      </c>
      <c r="BG322" s="147">
        <f t="shared" si="66"/>
        <v>0</v>
      </c>
      <c r="BH322" s="147">
        <f t="shared" si="67"/>
        <v>0</v>
      </c>
      <c r="BI322" s="147">
        <f t="shared" si="68"/>
        <v>0</v>
      </c>
      <c r="BJ322" s="17" t="s">
        <v>8</v>
      </c>
      <c r="BK322" s="147">
        <f t="shared" si="69"/>
        <v>0</v>
      </c>
      <c r="BL322" s="17" t="s">
        <v>91</v>
      </c>
      <c r="BM322" s="146" t="s">
        <v>3473</v>
      </c>
    </row>
    <row r="323" spans="2:65" s="1" customFormat="1" ht="16.5" customHeight="1">
      <c r="B323" s="134"/>
      <c r="C323" s="170" t="s">
        <v>1307</v>
      </c>
      <c r="D323" s="170" t="s">
        <v>425</v>
      </c>
      <c r="E323" s="171" t="s">
        <v>3474</v>
      </c>
      <c r="F323" s="172" t="s">
        <v>3475</v>
      </c>
      <c r="G323" s="173" t="s">
        <v>420</v>
      </c>
      <c r="H323" s="174">
        <v>40</v>
      </c>
      <c r="I323" s="175"/>
      <c r="J323" s="176">
        <f t="shared" si="60"/>
        <v>0</v>
      </c>
      <c r="K323" s="172" t="s">
        <v>1</v>
      </c>
      <c r="L323" s="177"/>
      <c r="M323" s="178" t="s">
        <v>1</v>
      </c>
      <c r="N323" s="179" t="s">
        <v>42</v>
      </c>
      <c r="P323" s="144">
        <f t="shared" si="61"/>
        <v>0</v>
      </c>
      <c r="Q323" s="144">
        <v>0</v>
      </c>
      <c r="R323" s="144">
        <f t="shared" si="62"/>
        <v>0</v>
      </c>
      <c r="S323" s="144">
        <v>0</v>
      </c>
      <c r="T323" s="145">
        <f t="shared" si="63"/>
        <v>0</v>
      </c>
      <c r="AR323" s="146" t="s">
        <v>103</v>
      </c>
      <c r="AT323" s="146" t="s">
        <v>425</v>
      </c>
      <c r="AU323" s="146" t="s">
        <v>85</v>
      </c>
      <c r="AY323" s="17" t="s">
        <v>258</v>
      </c>
      <c r="BE323" s="147">
        <f t="shared" si="64"/>
        <v>0</v>
      </c>
      <c r="BF323" s="147">
        <f t="shared" si="65"/>
        <v>0</v>
      </c>
      <c r="BG323" s="147">
        <f t="shared" si="66"/>
        <v>0</v>
      </c>
      <c r="BH323" s="147">
        <f t="shared" si="67"/>
        <v>0</v>
      </c>
      <c r="BI323" s="147">
        <f t="shared" si="68"/>
        <v>0</v>
      </c>
      <c r="BJ323" s="17" t="s">
        <v>8</v>
      </c>
      <c r="BK323" s="147">
        <f t="shared" si="69"/>
        <v>0</v>
      </c>
      <c r="BL323" s="17" t="s">
        <v>91</v>
      </c>
      <c r="BM323" s="146" t="s">
        <v>3476</v>
      </c>
    </row>
    <row r="324" spans="2:65" s="1" customFormat="1" ht="16.5" customHeight="1">
      <c r="B324" s="134"/>
      <c r="C324" s="170" t="s">
        <v>1310</v>
      </c>
      <c r="D324" s="170" t="s">
        <v>425</v>
      </c>
      <c r="E324" s="171" t="s">
        <v>3477</v>
      </c>
      <c r="F324" s="172" t="s">
        <v>3478</v>
      </c>
      <c r="G324" s="173" t="s">
        <v>420</v>
      </c>
      <c r="H324" s="174">
        <v>800</v>
      </c>
      <c r="I324" s="175"/>
      <c r="J324" s="176">
        <f t="shared" si="60"/>
        <v>0</v>
      </c>
      <c r="K324" s="172" t="s">
        <v>1</v>
      </c>
      <c r="L324" s="177"/>
      <c r="M324" s="178" t="s">
        <v>1</v>
      </c>
      <c r="N324" s="179" t="s">
        <v>42</v>
      </c>
      <c r="P324" s="144">
        <f t="shared" si="61"/>
        <v>0</v>
      </c>
      <c r="Q324" s="144">
        <v>0</v>
      </c>
      <c r="R324" s="144">
        <f t="shared" si="62"/>
        <v>0</v>
      </c>
      <c r="S324" s="144">
        <v>0</v>
      </c>
      <c r="T324" s="145">
        <f t="shared" si="63"/>
        <v>0</v>
      </c>
      <c r="AR324" s="146" t="s">
        <v>103</v>
      </c>
      <c r="AT324" s="146" t="s">
        <v>425</v>
      </c>
      <c r="AU324" s="146" t="s">
        <v>85</v>
      </c>
      <c r="AY324" s="17" t="s">
        <v>258</v>
      </c>
      <c r="BE324" s="147">
        <f t="shared" si="64"/>
        <v>0</v>
      </c>
      <c r="BF324" s="147">
        <f t="shared" si="65"/>
        <v>0</v>
      </c>
      <c r="BG324" s="147">
        <f t="shared" si="66"/>
        <v>0</v>
      </c>
      <c r="BH324" s="147">
        <f t="shared" si="67"/>
        <v>0</v>
      </c>
      <c r="BI324" s="147">
        <f t="shared" si="68"/>
        <v>0</v>
      </c>
      <c r="BJ324" s="17" t="s">
        <v>8</v>
      </c>
      <c r="BK324" s="147">
        <f t="shared" si="69"/>
        <v>0</v>
      </c>
      <c r="BL324" s="17" t="s">
        <v>91</v>
      </c>
      <c r="BM324" s="146" t="s">
        <v>3479</v>
      </c>
    </row>
    <row r="325" spans="2:65" s="1" customFormat="1" ht="16.5" customHeight="1">
      <c r="B325" s="134"/>
      <c r="C325" s="170" t="s">
        <v>1315</v>
      </c>
      <c r="D325" s="170" t="s">
        <v>425</v>
      </c>
      <c r="E325" s="171" t="s">
        <v>3480</v>
      </c>
      <c r="F325" s="172" t="s">
        <v>3481</v>
      </c>
      <c r="G325" s="173" t="s">
        <v>420</v>
      </c>
      <c r="H325" s="174">
        <v>200</v>
      </c>
      <c r="I325" s="175"/>
      <c r="J325" s="176">
        <f t="shared" ref="J325:J356" si="70">ROUND(I325*H325,0)</f>
        <v>0</v>
      </c>
      <c r="K325" s="172" t="s">
        <v>1</v>
      </c>
      <c r="L325" s="177"/>
      <c r="M325" s="178" t="s">
        <v>1</v>
      </c>
      <c r="N325" s="179" t="s">
        <v>42</v>
      </c>
      <c r="P325" s="144">
        <f t="shared" ref="P325:P356" si="71">O325*H325</f>
        <v>0</v>
      </c>
      <c r="Q325" s="144">
        <v>0</v>
      </c>
      <c r="R325" s="144">
        <f t="shared" ref="R325:R356" si="72">Q325*H325</f>
        <v>0</v>
      </c>
      <c r="S325" s="144">
        <v>0</v>
      </c>
      <c r="T325" s="145">
        <f t="shared" ref="T325:T356" si="73">S325*H325</f>
        <v>0</v>
      </c>
      <c r="AR325" s="146" t="s">
        <v>103</v>
      </c>
      <c r="AT325" s="146" t="s">
        <v>425</v>
      </c>
      <c r="AU325" s="146" t="s">
        <v>85</v>
      </c>
      <c r="AY325" s="17" t="s">
        <v>258</v>
      </c>
      <c r="BE325" s="147">
        <f t="shared" ref="BE325:BE356" si="74">IF(N325="základní",J325,0)</f>
        <v>0</v>
      </c>
      <c r="BF325" s="147">
        <f t="shared" ref="BF325:BF356" si="75">IF(N325="snížená",J325,0)</f>
        <v>0</v>
      </c>
      <c r="BG325" s="147">
        <f t="shared" ref="BG325:BG356" si="76">IF(N325="zákl. přenesená",J325,0)</f>
        <v>0</v>
      </c>
      <c r="BH325" s="147">
        <f t="shared" ref="BH325:BH356" si="77">IF(N325="sníž. přenesená",J325,0)</f>
        <v>0</v>
      </c>
      <c r="BI325" s="147">
        <f t="shared" ref="BI325:BI356" si="78">IF(N325="nulová",J325,0)</f>
        <v>0</v>
      </c>
      <c r="BJ325" s="17" t="s">
        <v>8</v>
      </c>
      <c r="BK325" s="147">
        <f t="shared" ref="BK325:BK356" si="79">ROUND(I325*H325,0)</f>
        <v>0</v>
      </c>
      <c r="BL325" s="17" t="s">
        <v>91</v>
      </c>
      <c r="BM325" s="146" t="s">
        <v>3482</v>
      </c>
    </row>
    <row r="326" spans="2:65" s="1" customFormat="1" ht="16.5" customHeight="1">
      <c r="B326" s="134"/>
      <c r="C326" s="170" t="s">
        <v>1321</v>
      </c>
      <c r="D326" s="170" t="s">
        <v>425</v>
      </c>
      <c r="E326" s="171" t="s">
        <v>3483</v>
      </c>
      <c r="F326" s="172" t="s">
        <v>3484</v>
      </c>
      <c r="G326" s="173" t="s">
        <v>420</v>
      </c>
      <c r="H326" s="174">
        <v>700</v>
      </c>
      <c r="I326" s="175"/>
      <c r="J326" s="176">
        <f t="shared" si="70"/>
        <v>0</v>
      </c>
      <c r="K326" s="172" t="s">
        <v>1</v>
      </c>
      <c r="L326" s="177"/>
      <c r="M326" s="178" t="s">
        <v>1</v>
      </c>
      <c r="N326" s="179" t="s">
        <v>42</v>
      </c>
      <c r="P326" s="144">
        <f t="shared" si="71"/>
        <v>0</v>
      </c>
      <c r="Q326" s="144">
        <v>0</v>
      </c>
      <c r="R326" s="144">
        <f t="shared" si="72"/>
        <v>0</v>
      </c>
      <c r="S326" s="144">
        <v>0</v>
      </c>
      <c r="T326" s="145">
        <f t="shared" si="73"/>
        <v>0</v>
      </c>
      <c r="AR326" s="146" t="s">
        <v>103</v>
      </c>
      <c r="AT326" s="146" t="s">
        <v>425</v>
      </c>
      <c r="AU326" s="146" t="s">
        <v>85</v>
      </c>
      <c r="AY326" s="17" t="s">
        <v>258</v>
      </c>
      <c r="BE326" s="147">
        <f t="shared" si="74"/>
        <v>0</v>
      </c>
      <c r="BF326" s="147">
        <f t="shared" si="75"/>
        <v>0</v>
      </c>
      <c r="BG326" s="147">
        <f t="shared" si="76"/>
        <v>0</v>
      </c>
      <c r="BH326" s="147">
        <f t="shared" si="77"/>
        <v>0</v>
      </c>
      <c r="BI326" s="147">
        <f t="shared" si="78"/>
        <v>0</v>
      </c>
      <c r="BJ326" s="17" t="s">
        <v>8</v>
      </c>
      <c r="BK326" s="147">
        <f t="shared" si="79"/>
        <v>0</v>
      </c>
      <c r="BL326" s="17" t="s">
        <v>91</v>
      </c>
      <c r="BM326" s="146" t="s">
        <v>3485</v>
      </c>
    </row>
    <row r="327" spans="2:65" s="1" customFormat="1" ht="16.5" customHeight="1">
      <c r="B327" s="134"/>
      <c r="C327" s="170" t="s">
        <v>1326</v>
      </c>
      <c r="D327" s="170" t="s">
        <v>425</v>
      </c>
      <c r="E327" s="171" t="s">
        <v>3486</v>
      </c>
      <c r="F327" s="172" t="s">
        <v>3487</v>
      </c>
      <c r="G327" s="173" t="s">
        <v>420</v>
      </c>
      <c r="H327" s="174">
        <v>150</v>
      </c>
      <c r="I327" s="175"/>
      <c r="J327" s="176">
        <f t="shared" si="70"/>
        <v>0</v>
      </c>
      <c r="K327" s="172" t="s">
        <v>1</v>
      </c>
      <c r="L327" s="177"/>
      <c r="M327" s="178" t="s">
        <v>1</v>
      </c>
      <c r="N327" s="179" t="s">
        <v>42</v>
      </c>
      <c r="P327" s="144">
        <f t="shared" si="71"/>
        <v>0</v>
      </c>
      <c r="Q327" s="144">
        <v>0</v>
      </c>
      <c r="R327" s="144">
        <f t="shared" si="72"/>
        <v>0</v>
      </c>
      <c r="S327" s="144">
        <v>0</v>
      </c>
      <c r="T327" s="145">
        <f t="shared" si="73"/>
        <v>0</v>
      </c>
      <c r="AR327" s="146" t="s">
        <v>103</v>
      </c>
      <c r="AT327" s="146" t="s">
        <v>425</v>
      </c>
      <c r="AU327" s="146" t="s">
        <v>85</v>
      </c>
      <c r="AY327" s="17" t="s">
        <v>258</v>
      </c>
      <c r="BE327" s="147">
        <f t="shared" si="74"/>
        <v>0</v>
      </c>
      <c r="BF327" s="147">
        <f t="shared" si="75"/>
        <v>0</v>
      </c>
      <c r="BG327" s="147">
        <f t="shared" si="76"/>
        <v>0</v>
      </c>
      <c r="BH327" s="147">
        <f t="shared" si="77"/>
        <v>0</v>
      </c>
      <c r="BI327" s="147">
        <f t="shared" si="78"/>
        <v>0</v>
      </c>
      <c r="BJ327" s="17" t="s">
        <v>8</v>
      </c>
      <c r="BK327" s="147">
        <f t="shared" si="79"/>
        <v>0</v>
      </c>
      <c r="BL327" s="17" t="s">
        <v>91</v>
      </c>
      <c r="BM327" s="146" t="s">
        <v>3488</v>
      </c>
    </row>
    <row r="328" spans="2:65" s="1" customFormat="1" ht="16.5" customHeight="1">
      <c r="B328" s="134"/>
      <c r="C328" s="170" t="s">
        <v>1330</v>
      </c>
      <c r="D328" s="170" t="s">
        <v>425</v>
      </c>
      <c r="E328" s="171" t="s">
        <v>3489</v>
      </c>
      <c r="F328" s="172" t="s">
        <v>3490</v>
      </c>
      <c r="G328" s="173" t="s">
        <v>420</v>
      </c>
      <c r="H328" s="174">
        <v>10</v>
      </c>
      <c r="I328" s="175"/>
      <c r="J328" s="176">
        <f t="shared" si="70"/>
        <v>0</v>
      </c>
      <c r="K328" s="172" t="s">
        <v>1</v>
      </c>
      <c r="L328" s="177"/>
      <c r="M328" s="178" t="s">
        <v>1</v>
      </c>
      <c r="N328" s="179" t="s">
        <v>42</v>
      </c>
      <c r="P328" s="144">
        <f t="shared" si="71"/>
        <v>0</v>
      </c>
      <c r="Q328" s="144">
        <v>0</v>
      </c>
      <c r="R328" s="144">
        <f t="shared" si="72"/>
        <v>0</v>
      </c>
      <c r="S328" s="144">
        <v>0</v>
      </c>
      <c r="T328" s="145">
        <f t="shared" si="73"/>
        <v>0</v>
      </c>
      <c r="AR328" s="146" t="s">
        <v>103</v>
      </c>
      <c r="AT328" s="146" t="s">
        <v>425</v>
      </c>
      <c r="AU328" s="146" t="s">
        <v>85</v>
      </c>
      <c r="AY328" s="17" t="s">
        <v>258</v>
      </c>
      <c r="BE328" s="147">
        <f t="shared" si="74"/>
        <v>0</v>
      </c>
      <c r="BF328" s="147">
        <f t="shared" si="75"/>
        <v>0</v>
      </c>
      <c r="BG328" s="147">
        <f t="shared" si="76"/>
        <v>0</v>
      </c>
      <c r="BH328" s="147">
        <f t="shared" si="77"/>
        <v>0</v>
      </c>
      <c r="BI328" s="147">
        <f t="shared" si="78"/>
        <v>0</v>
      </c>
      <c r="BJ328" s="17" t="s">
        <v>8</v>
      </c>
      <c r="BK328" s="147">
        <f t="shared" si="79"/>
        <v>0</v>
      </c>
      <c r="BL328" s="17" t="s">
        <v>91</v>
      </c>
      <c r="BM328" s="146" t="s">
        <v>3491</v>
      </c>
    </row>
    <row r="329" spans="2:65" s="1" customFormat="1" ht="16.5" customHeight="1">
      <c r="B329" s="134"/>
      <c r="C329" s="170" t="s">
        <v>1335</v>
      </c>
      <c r="D329" s="170" t="s">
        <v>425</v>
      </c>
      <c r="E329" s="171" t="s">
        <v>3492</v>
      </c>
      <c r="F329" s="172" t="s">
        <v>3493</v>
      </c>
      <c r="G329" s="173" t="s">
        <v>420</v>
      </c>
      <c r="H329" s="174">
        <v>80</v>
      </c>
      <c r="I329" s="175"/>
      <c r="J329" s="176">
        <f t="shared" si="70"/>
        <v>0</v>
      </c>
      <c r="K329" s="172" t="s">
        <v>1</v>
      </c>
      <c r="L329" s="177"/>
      <c r="M329" s="178" t="s">
        <v>1</v>
      </c>
      <c r="N329" s="179" t="s">
        <v>42</v>
      </c>
      <c r="P329" s="144">
        <f t="shared" si="71"/>
        <v>0</v>
      </c>
      <c r="Q329" s="144">
        <v>0</v>
      </c>
      <c r="R329" s="144">
        <f t="shared" si="72"/>
        <v>0</v>
      </c>
      <c r="S329" s="144">
        <v>0</v>
      </c>
      <c r="T329" s="145">
        <f t="shared" si="73"/>
        <v>0</v>
      </c>
      <c r="AR329" s="146" t="s">
        <v>103</v>
      </c>
      <c r="AT329" s="146" t="s">
        <v>425</v>
      </c>
      <c r="AU329" s="146" t="s">
        <v>85</v>
      </c>
      <c r="AY329" s="17" t="s">
        <v>258</v>
      </c>
      <c r="BE329" s="147">
        <f t="shared" si="74"/>
        <v>0</v>
      </c>
      <c r="BF329" s="147">
        <f t="shared" si="75"/>
        <v>0</v>
      </c>
      <c r="BG329" s="147">
        <f t="shared" si="76"/>
        <v>0</v>
      </c>
      <c r="BH329" s="147">
        <f t="shared" si="77"/>
        <v>0</v>
      </c>
      <c r="BI329" s="147">
        <f t="shared" si="78"/>
        <v>0</v>
      </c>
      <c r="BJ329" s="17" t="s">
        <v>8</v>
      </c>
      <c r="BK329" s="147">
        <f t="shared" si="79"/>
        <v>0</v>
      </c>
      <c r="BL329" s="17" t="s">
        <v>91</v>
      </c>
      <c r="BM329" s="146" t="s">
        <v>3494</v>
      </c>
    </row>
    <row r="330" spans="2:65" s="1" customFormat="1" ht="16.5" customHeight="1">
      <c r="B330" s="134"/>
      <c r="C330" s="170" t="s">
        <v>1340</v>
      </c>
      <c r="D330" s="170" t="s">
        <v>425</v>
      </c>
      <c r="E330" s="171" t="s">
        <v>3495</v>
      </c>
      <c r="F330" s="172" t="s">
        <v>3496</v>
      </c>
      <c r="G330" s="173" t="s">
        <v>420</v>
      </c>
      <c r="H330" s="174">
        <v>15</v>
      </c>
      <c r="I330" s="175"/>
      <c r="J330" s="176">
        <f t="shared" si="70"/>
        <v>0</v>
      </c>
      <c r="K330" s="172" t="s">
        <v>1</v>
      </c>
      <c r="L330" s="177"/>
      <c r="M330" s="178" t="s">
        <v>1</v>
      </c>
      <c r="N330" s="179" t="s">
        <v>42</v>
      </c>
      <c r="P330" s="144">
        <f t="shared" si="71"/>
        <v>0</v>
      </c>
      <c r="Q330" s="144">
        <v>0</v>
      </c>
      <c r="R330" s="144">
        <f t="shared" si="72"/>
        <v>0</v>
      </c>
      <c r="S330" s="144">
        <v>0</v>
      </c>
      <c r="T330" s="145">
        <f t="shared" si="73"/>
        <v>0</v>
      </c>
      <c r="AR330" s="146" t="s">
        <v>103</v>
      </c>
      <c r="AT330" s="146" t="s">
        <v>425</v>
      </c>
      <c r="AU330" s="146" t="s">
        <v>85</v>
      </c>
      <c r="AY330" s="17" t="s">
        <v>258</v>
      </c>
      <c r="BE330" s="147">
        <f t="shared" si="74"/>
        <v>0</v>
      </c>
      <c r="BF330" s="147">
        <f t="shared" si="75"/>
        <v>0</v>
      </c>
      <c r="BG330" s="147">
        <f t="shared" si="76"/>
        <v>0</v>
      </c>
      <c r="BH330" s="147">
        <f t="shared" si="77"/>
        <v>0</v>
      </c>
      <c r="BI330" s="147">
        <f t="shared" si="78"/>
        <v>0</v>
      </c>
      <c r="BJ330" s="17" t="s">
        <v>8</v>
      </c>
      <c r="BK330" s="147">
        <f t="shared" si="79"/>
        <v>0</v>
      </c>
      <c r="BL330" s="17" t="s">
        <v>91</v>
      </c>
      <c r="BM330" s="146" t="s">
        <v>3497</v>
      </c>
    </row>
    <row r="331" spans="2:65" s="1" customFormat="1" ht="16.5" customHeight="1">
      <c r="B331" s="134"/>
      <c r="C331" s="170" t="s">
        <v>1343</v>
      </c>
      <c r="D331" s="170" t="s">
        <v>425</v>
      </c>
      <c r="E331" s="171" t="s">
        <v>3498</v>
      </c>
      <c r="F331" s="172" t="s">
        <v>3499</v>
      </c>
      <c r="G331" s="173" t="s">
        <v>420</v>
      </c>
      <c r="H331" s="174">
        <v>40</v>
      </c>
      <c r="I331" s="175"/>
      <c r="J331" s="176">
        <f t="shared" si="70"/>
        <v>0</v>
      </c>
      <c r="K331" s="172" t="s">
        <v>1</v>
      </c>
      <c r="L331" s="177"/>
      <c r="M331" s="178" t="s">
        <v>1</v>
      </c>
      <c r="N331" s="179" t="s">
        <v>42</v>
      </c>
      <c r="P331" s="144">
        <f t="shared" si="71"/>
        <v>0</v>
      </c>
      <c r="Q331" s="144">
        <v>0</v>
      </c>
      <c r="R331" s="144">
        <f t="shared" si="72"/>
        <v>0</v>
      </c>
      <c r="S331" s="144">
        <v>0</v>
      </c>
      <c r="T331" s="145">
        <f t="shared" si="73"/>
        <v>0</v>
      </c>
      <c r="AR331" s="146" t="s">
        <v>103</v>
      </c>
      <c r="AT331" s="146" t="s">
        <v>425</v>
      </c>
      <c r="AU331" s="146" t="s">
        <v>85</v>
      </c>
      <c r="AY331" s="17" t="s">
        <v>258</v>
      </c>
      <c r="BE331" s="147">
        <f t="shared" si="74"/>
        <v>0</v>
      </c>
      <c r="BF331" s="147">
        <f t="shared" si="75"/>
        <v>0</v>
      </c>
      <c r="BG331" s="147">
        <f t="shared" si="76"/>
        <v>0</v>
      </c>
      <c r="BH331" s="147">
        <f t="shared" si="77"/>
        <v>0</v>
      </c>
      <c r="BI331" s="147">
        <f t="shared" si="78"/>
        <v>0</v>
      </c>
      <c r="BJ331" s="17" t="s">
        <v>8</v>
      </c>
      <c r="BK331" s="147">
        <f t="shared" si="79"/>
        <v>0</v>
      </c>
      <c r="BL331" s="17" t="s">
        <v>91</v>
      </c>
      <c r="BM331" s="146" t="s">
        <v>3500</v>
      </c>
    </row>
    <row r="332" spans="2:65" s="1" customFormat="1" ht="33" customHeight="1">
      <c r="B332" s="134"/>
      <c r="C332" s="170" t="s">
        <v>1345</v>
      </c>
      <c r="D332" s="170" t="s">
        <v>425</v>
      </c>
      <c r="E332" s="171" t="s">
        <v>3501</v>
      </c>
      <c r="F332" s="203" t="s">
        <v>3750</v>
      </c>
      <c r="G332" s="173" t="s">
        <v>420</v>
      </c>
      <c r="H332" s="174">
        <v>500</v>
      </c>
      <c r="I332" s="175"/>
      <c r="J332" s="176">
        <f t="shared" si="70"/>
        <v>0</v>
      </c>
      <c r="K332" s="172" t="s">
        <v>1</v>
      </c>
      <c r="L332" s="202"/>
      <c r="M332" s="178" t="s">
        <v>1</v>
      </c>
      <c r="N332" s="179" t="s">
        <v>42</v>
      </c>
      <c r="P332" s="144">
        <f t="shared" si="71"/>
        <v>0</v>
      </c>
      <c r="Q332" s="144">
        <v>0</v>
      </c>
      <c r="R332" s="144">
        <f t="shared" si="72"/>
        <v>0</v>
      </c>
      <c r="S332" s="144">
        <v>0</v>
      </c>
      <c r="T332" s="145">
        <f t="shared" si="73"/>
        <v>0</v>
      </c>
      <c r="AR332" s="146" t="s">
        <v>103</v>
      </c>
      <c r="AT332" s="146" t="s">
        <v>425</v>
      </c>
      <c r="AU332" s="146" t="s">
        <v>85</v>
      </c>
      <c r="AY332" s="17" t="s">
        <v>258</v>
      </c>
      <c r="BE332" s="147">
        <f t="shared" si="74"/>
        <v>0</v>
      </c>
      <c r="BF332" s="147">
        <f t="shared" si="75"/>
        <v>0</v>
      </c>
      <c r="BG332" s="147">
        <f t="shared" si="76"/>
        <v>0</v>
      </c>
      <c r="BH332" s="147">
        <f t="shared" si="77"/>
        <v>0</v>
      </c>
      <c r="BI332" s="147">
        <f t="shared" si="78"/>
        <v>0</v>
      </c>
      <c r="BJ332" s="17" t="s">
        <v>8</v>
      </c>
      <c r="BK332" s="147">
        <f t="shared" si="79"/>
        <v>0</v>
      </c>
      <c r="BL332" s="17" t="s">
        <v>91</v>
      </c>
      <c r="BM332" s="146" t="s">
        <v>3502</v>
      </c>
    </row>
    <row r="333" spans="2:65" s="1" customFormat="1" ht="16.5" customHeight="1">
      <c r="B333" s="134"/>
      <c r="C333" s="170" t="s">
        <v>1350</v>
      </c>
      <c r="D333" s="170" t="s">
        <v>425</v>
      </c>
      <c r="E333" s="171" t="s">
        <v>3503</v>
      </c>
      <c r="F333" s="172" t="s">
        <v>3504</v>
      </c>
      <c r="G333" s="173" t="s">
        <v>420</v>
      </c>
      <c r="H333" s="174">
        <v>600</v>
      </c>
      <c r="I333" s="175"/>
      <c r="J333" s="176">
        <f t="shared" si="70"/>
        <v>0</v>
      </c>
      <c r="K333" s="172" t="s">
        <v>1</v>
      </c>
      <c r="L333" s="177"/>
      <c r="M333" s="178" t="s">
        <v>1</v>
      </c>
      <c r="N333" s="179" t="s">
        <v>42</v>
      </c>
      <c r="P333" s="144">
        <f t="shared" si="71"/>
        <v>0</v>
      </c>
      <c r="Q333" s="144">
        <v>0</v>
      </c>
      <c r="R333" s="144">
        <f t="shared" si="72"/>
        <v>0</v>
      </c>
      <c r="S333" s="144">
        <v>0</v>
      </c>
      <c r="T333" s="145">
        <f t="shared" si="73"/>
        <v>0</v>
      </c>
      <c r="AR333" s="146" t="s">
        <v>103</v>
      </c>
      <c r="AT333" s="146" t="s">
        <v>425</v>
      </c>
      <c r="AU333" s="146" t="s">
        <v>85</v>
      </c>
      <c r="AY333" s="17" t="s">
        <v>258</v>
      </c>
      <c r="BE333" s="147">
        <f t="shared" si="74"/>
        <v>0</v>
      </c>
      <c r="BF333" s="147">
        <f t="shared" si="75"/>
        <v>0</v>
      </c>
      <c r="BG333" s="147">
        <f t="shared" si="76"/>
        <v>0</v>
      </c>
      <c r="BH333" s="147">
        <f t="shared" si="77"/>
        <v>0</v>
      </c>
      <c r="BI333" s="147">
        <f t="shared" si="78"/>
        <v>0</v>
      </c>
      <c r="BJ333" s="17" t="s">
        <v>8</v>
      </c>
      <c r="BK333" s="147">
        <f t="shared" si="79"/>
        <v>0</v>
      </c>
      <c r="BL333" s="17" t="s">
        <v>91</v>
      </c>
      <c r="BM333" s="146" t="s">
        <v>3505</v>
      </c>
    </row>
    <row r="334" spans="2:65" s="1" customFormat="1" ht="16.5" customHeight="1">
      <c r="B334" s="134"/>
      <c r="C334" s="170" t="s">
        <v>1355</v>
      </c>
      <c r="D334" s="170" t="s">
        <v>425</v>
      </c>
      <c r="E334" s="171" t="s">
        <v>3506</v>
      </c>
      <c r="F334" s="172" t="s">
        <v>3507</v>
      </c>
      <c r="G334" s="173" t="s">
        <v>420</v>
      </c>
      <c r="H334" s="174">
        <v>10</v>
      </c>
      <c r="I334" s="175"/>
      <c r="J334" s="176">
        <f t="shared" si="70"/>
        <v>0</v>
      </c>
      <c r="K334" s="172" t="s">
        <v>1</v>
      </c>
      <c r="L334" s="177"/>
      <c r="M334" s="178" t="s">
        <v>1</v>
      </c>
      <c r="N334" s="179" t="s">
        <v>42</v>
      </c>
      <c r="P334" s="144">
        <f t="shared" si="71"/>
        <v>0</v>
      </c>
      <c r="Q334" s="144">
        <v>0</v>
      </c>
      <c r="R334" s="144">
        <f t="shared" si="72"/>
        <v>0</v>
      </c>
      <c r="S334" s="144">
        <v>0</v>
      </c>
      <c r="T334" s="145">
        <f t="shared" si="73"/>
        <v>0</v>
      </c>
      <c r="AR334" s="146" t="s">
        <v>103</v>
      </c>
      <c r="AT334" s="146" t="s">
        <v>425</v>
      </c>
      <c r="AU334" s="146" t="s">
        <v>85</v>
      </c>
      <c r="AY334" s="17" t="s">
        <v>258</v>
      </c>
      <c r="BE334" s="147">
        <f t="shared" si="74"/>
        <v>0</v>
      </c>
      <c r="BF334" s="147">
        <f t="shared" si="75"/>
        <v>0</v>
      </c>
      <c r="BG334" s="147">
        <f t="shared" si="76"/>
        <v>0</v>
      </c>
      <c r="BH334" s="147">
        <f t="shared" si="77"/>
        <v>0</v>
      </c>
      <c r="BI334" s="147">
        <f t="shared" si="78"/>
        <v>0</v>
      </c>
      <c r="BJ334" s="17" t="s">
        <v>8</v>
      </c>
      <c r="BK334" s="147">
        <f t="shared" si="79"/>
        <v>0</v>
      </c>
      <c r="BL334" s="17" t="s">
        <v>91</v>
      </c>
      <c r="BM334" s="146" t="s">
        <v>3508</v>
      </c>
    </row>
    <row r="335" spans="2:65" s="1" customFormat="1" ht="16.5" customHeight="1">
      <c r="B335" s="134"/>
      <c r="C335" s="170" t="s">
        <v>1361</v>
      </c>
      <c r="D335" s="170" t="s">
        <v>425</v>
      </c>
      <c r="E335" s="171" t="s">
        <v>3509</v>
      </c>
      <c r="F335" s="172" t="s">
        <v>3510</v>
      </c>
      <c r="G335" s="173" t="s">
        <v>3056</v>
      </c>
      <c r="H335" s="174">
        <v>1</v>
      </c>
      <c r="I335" s="175"/>
      <c r="J335" s="176">
        <f t="shared" si="70"/>
        <v>0</v>
      </c>
      <c r="K335" s="172" t="s">
        <v>1</v>
      </c>
      <c r="L335" s="177"/>
      <c r="M335" s="178" t="s">
        <v>1</v>
      </c>
      <c r="N335" s="179" t="s">
        <v>42</v>
      </c>
      <c r="P335" s="144">
        <f t="shared" si="71"/>
        <v>0</v>
      </c>
      <c r="Q335" s="144">
        <v>0</v>
      </c>
      <c r="R335" s="144">
        <f t="shared" si="72"/>
        <v>0</v>
      </c>
      <c r="S335" s="144">
        <v>0</v>
      </c>
      <c r="T335" s="145">
        <f t="shared" si="73"/>
        <v>0</v>
      </c>
      <c r="AR335" s="146" t="s">
        <v>103</v>
      </c>
      <c r="AT335" s="146" t="s">
        <v>425</v>
      </c>
      <c r="AU335" s="146" t="s">
        <v>85</v>
      </c>
      <c r="AY335" s="17" t="s">
        <v>258</v>
      </c>
      <c r="BE335" s="147">
        <f t="shared" si="74"/>
        <v>0</v>
      </c>
      <c r="BF335" s="147">
        <f t="shared" si="75"/>
        <v>0</v>
      </c>
      <c r="BG335" s="147">
        <f t="shared" si="76"/>
        <v>0</v>
      </c>
      <c r="BH335" s="147">
        <f t="shared" si="77"/>
        <v>0</v>
      </c>
      <c r="BI335" s="147">
        <f t="shared" si="78"/>
        <v>0</v>
      </c>
      <c r="BJ335" s="17" t="s">
        <v>8</v>
      </c>
      <c r="BK335" s="147">
        <f t="shared" si="79"/>
        <v>0</v>
      </c>
      <c r="BL335" s="17" t="s">
        <v>91</v>
      </c>
      <c r="BM335" s="146" t="s">
        <v>3511</v>
      </c>
    </row>
    <row r="336" spans="2:65" s="1" customFormat="1" ht="37.9" customHeight="1">
      <c r="B336" s="134"/>
      <c r="C336" s="170" t="s">
        <v>1376</v>
      </c>
      <c r="D336" s="170" t="s">
        <v>425</v>
      </c>
      <c r="E336" s="171" t="s">
        <v>3512</v>
      </c>
      <c r="F336" s="172" t="s">
        <v>3725</v>
      </c>
      <c r="G336" s="173" t="s">
        <v>3056</v>
      </c>
      <c r="H336" s="174">
        <v>8</v>
      </c>
      <c r="I336" s="175"/>
      <c r="J336" s="176">
        <f t="shared" si="70"/>
        <v>0</v>
      </c>
      <c r="K336" s="172" t="s">
        <v>1</v>
      </c>
      <c r="L336" s="202"/>
      <c r="M336" s="178" t="s">
        <v>1</v>
      </c>
      <c r="N336" s="179" t="s">
        <v>42</v>
      </c>
      <c r="P336" s="144">
        <f t="shared" si="71"/>
        <v>0</v>
      </c>
      <c r="Q336" s="144">
        <v>0</v>
      </c>
      <c r="R336" s="144">
        <f t="shared" si="72"/>
        <v>0</v>
      </c>
      <c r="S336" s="144">
        <v>0</v>
      </c>
      <c r="T336" s="145">
        <f t="shared" si="73"/>
        <v>0</v>
      </c>
      <c r="AR336" s="146" t="s">
        <v>103</v>
      </c>
      <c r="AT336" s="146" t="s">
        <v>425</v>
      </c>
      <c r="AU336" s="146" t="s">
        <v>85</v>
      </c>
      <c r="AY336" s="17" t="s">
        <v>258</v>
      </c>
      <c r="BE336" s="147">
        <f t="shared" si="74"/>
        <v>0</v>
      </c>
      <c r="BF336" s="147">
        <f t="shared" si="75"/>
        <v>0</v>
      </c>
      <c r="BG336" s="147">
        <f t="shared" si="76"/>
        <v>0</v>
      </c>
      <c r="BH336" s="147">
        <f t="shared" si="77"/>
        <v>0</v>
      </c>
      <c r="BI336" s="147">
        <f t="shared" si="78"/>
        <v>0</v>
      </c>
      <c r="BJ336" s="17" t="s">
        <v>8</v>
      </c>
      <c r="BK336" s="147">
        <f t="shared" si="79"/>
        <v>0</v>
      </c>
      <c r="BL336" s="17" t="s">
        <v>91</v>
      </c>
      <c r="BM336" s="146" t="s">
        <v>3513</v>
      </c>
    </row>
    <row r="337" spans="2:65" s="1" customFormat="1" ht="37.9" customHeight="1">
      <c r="B337" s="134"/>
      <c r="C337" s="170" t="s">
        <v>1381</v>
      </c>
      <c r="D337" s="170" t="s">
        <v>425</v>
      </c>
      <c r="E337" s="171" t="s">
        <v>3514</v>
      </c>
      <c r="F337" s="172" t="s">
        <v>3724</v>
      </c>
      <c r="G337" s="173" t="s">
        <v>3056</v>
      </c>
      <c r="H337" s="174">
        <v>10</v>
      </c>
      <c r="I337" s="175"/>
      <c r="J337" s="176">
        <f t="shared" si="70"/>
        <v>0</v>
      </c>
      <c r="K337" s="172" t="s">
        <v>1</v>
      </c>
      <c r="L337" s="202"/>
      <c r="M337" s="178" t="s">
        <v>1</v>
      </c>
      <c r="N337" s="179" t="s">
        <v>42</v>
      </c>
      <c r="P337" s="144">
        <f t="shared" si="71"/>
        <v>0</v>
      </c>
      <c r="Q337" s="144">
        <v>0</v>
      </c>
      <c r="R337" s="144">
        <f t="shared" si="72"/>
        <v>0</v>
      </c>
      <c r="S337" s="144">
        <v>0</v>
      </c>
      <c r="T337" s="145">
        <f t="shared" si="73"/>
        <v>0</v>
      </c>
      <c r="AR337" s="146" t="s">
        <v>103</v>
      </c>
      <c r="AT337" s="146" t="s">
        <v>425</v>
      </c>
      <c r="AU337" s="146" t="s">
        <v>85</v>
      </c>
      <c r="AY337" s="17" t="s">
        <v>258</v>
      </c>
      <c r="BE337" s="147">
        <f t="shared" si="74"/>
        <v>0</v>
      </c>
      <c r="BF337" s="147">
        <f t="shared" si="75"/>
        <v>0</v>
      </c>
      <c r="BG337" s="147">
        <f t="shared" si="76"/>
        <v>0</v>
      </c>
      <c r="BH337" s="147">
        <f t="shared" si="77"/>
        <v>0</v>
      </c>
      <c r="BI337" s="147">
        <f t="shared" si="78"/>
        <v>0</v>
      </c>
      <c r="BJ337" s="17" t="s">
        <v>8</v>
      </c>
      <c r="BK337" s="147">
        <f t="shared" si="79"/>
        <v>0</v>
      </c>
      <c r="BL337" s="17" t="s">
        <v>91</v>
      </c>
      <c r="BM337" s="146" t="s">
        <v>3515</v>
      </c>
    </row>
    <row r="338" spans="2:65" s="1" customFormat="1" ht="37.9" customHeight="1">
      <c r="B338" s="134"/>
      <c r="C338" s="170" t="s">
        <v>1388</v>
      </c>
      <c r="D338" s="170" t="s">
        <v>425</v>
      </c>
      <c r="E338" s="171" t="s">
        <v>3516</v>
      </c>
      <c r="F338" s="172" t="s">
        <v>3726</v>
      </c>
      <c r="G338" s="173" t="s">
        <v>3056</v>
      </c>
      <c r="H338" s="174">
        <v>5</v>
      </c>
      <c r="I338" s="175"/>
      <c r="J338" s="176">
        <f t="shared" si="70"/>
        <v>0</v>
      </c>
      <c r="K338" s="172" t="s">
        <v>1</v>
      </c>
      <c r="L338" s="202"/>
      <c r="M338" s="178" t="s">
        <v>1</v>
      </c>
      <c r="N338" s="179" t="s">
        <v>42</v>
      </c>
      <c r="P338" s="144">
        <f t="shared" si="71"/>
        <v>0</v>
      </c>
      <c r="Q338" s="144">
        <v>0</v>
      </c>
      <c r="R338" s="144">
        <f t="shared" si="72"/>
        <v>0</v>
      </c>
      <c r="S338" s="144">
        <v>0</v>
      </c>
      <c r="T338" s="145">
        <f t="shared" si="73"/>
        <v>0</v>
      </c>
      <c r="AR338" s="146" t="s">
        <v>103</v>
      </c>
      <c r="AT338" s="146" t="s">
        <v>425</v>
      </c>
      <c r="AU338" s="146" t="s">
        <v>85</v>
      </c>
      <c r="AY338" s="17" t="s">
        <v>258</v>
      </c>
      <c r="BE338" s="147">
        <f t="shared" si="74"/>
        <v>0</v>
      </c>
      <c r="BF338" s="147">
        <f t="shared" si="75"/>
        <v>0</v>
      </c>
      <c r="BG338" s="147">
        <f t="shared" si="76"/>
        <v>0</v>
      </c>
      <c r="BH338" s="147">
        <f t="shared" si="77"/>
        <v>0</v>
      </c>
      <c r="BI338" s="147">
        <f t="shared" si="78"/>
        <v>0</v>
      </c>
      <c r="BJ338" s="17" t="s">
        <v>8</v>
      </c>
      <c r="BK338" s="147">
        <f t="shared" si="79"/>
        <v>0</v>
      </c>
      <c r="BL338" s="17" t="s">
        <v>91</v>
      </c>
      <c r="BM338" s="146" t="s">
        <v>3517</v>
      </c>
    </row>
    <row r="339" spans="2:65" s="1" customFormat="1" ht="37.9" customHeight="1">
      <c r="B339" s="134"/>
      <c r="C339" s="170" t="s">
        <v>1392</v>
      </c>
      <c r="D339" s="170" t="s">
        <v>425</v>
      </c>
      <c r="E339" s="171" t="s">
        <v>3518</v>
      </c>
      <c r="F339" s="172" t="s">
        <v>3727</v>
      </c>
      <c r="G339" s="173" t="s">
        <v>3056</v>
      </c>
      <c r="H339" s="174">
        <v>4</v>
      </c>
      <c r="I339" s="175"/>
      <c r="J339" s="176">
        <f t="shared" si="70"/>
        <v>0</v>
      </c>
      <c r="K339" s="172" t="s">
        <v>1</v>
      </c>
      <c r="L339" s="202"/>
      <c r="M339" s="178" t="s">
        <v>1</v>
      </c>
      <c r="N339" s="179" t="s">
        <v>42</v>
      </c>
      <c r="P339" s="144">
        <f t="shared" si="71"/>
        <v>0</v>
      </c>
      <c r="Q339" s="144">
        <v>0</v>
      </c>
      <c r="R339" s="144">
        <f t="shared" si="72"/>
        <v>0</v>
      </c>
      <c r="S339" s="144">
        <v>0</v>
      </c>
      <c r="T339" s="145">
        <f t="shared" si="73"/>
        <v>0</v>
      </c>
      <c r="AR339" s="146" t="s">
        <v>103</v>
      </c>
      <c r="AT339" s="146" t="s">
        <v>425</v>
      </c>
      <c r="AU339" s="146" t="s">
        <v>85</v>
      </c>
      <c r="AY339" s="17" t="s">
        <v>258</v>
      </c>
      <c r="BE339" s="147">
        <f t="shared" si="74"/>
        <v>0</v>
      </c>
      <c r="BF339" s="147">
        <f t="shared" si="75"/>
        <v>0</v>
      </c>
      <c r="BG339" s="147">
        <f t="shared" si="76"/>
        <v>0</v>
      </c>
      <c r="BH339" s="147">
        <f t="shared" si="77"/>
        <v>0</v>
      </c>
      <c r="BI339" s="147">
        <f t="shared" si="78"/>
        <v>0</v>
      </c>
      <c r="BJ339" s="17" t="s">
        <v>8</v>
      </c>
      <c r="BK339" s="147">
        <f t="shared" si="79"/>
        <v>0</v>
      </c>
      <c r="BL339" s="17" t="s">
        <v>91</v>
      </c>
      <c r="BM339" s="146" t="s">
        <v>3519</v>
      </c>
    </row>
    <row r="340" spans="2:65" s="1" customFormat="1" ht="36" customHeight="1">
      <c r="B340" s="134"/>
      <c r="C340" s="170" t="s">
        <v>1397</v>
      </c>
      <c r="D340" s="170" t="s">
        <v>425</v>
      </c>
      <c r="E340" s="171" t="s">
        <v>3520</v>
      </c>
      <c r="F340" s="172" t="s">
        <v>3729</v>
      </c>
      <c r="G340" s="173" t="s">
        <v>3056</v>
      </c>
      <c r="H340" s="174">
        <v>6</v>
      </c>
      <c r="I340" s="175"/>
      <c r="J340" s="176">
        <f t="shared" si="70"/>
        <v>0</v>
      </c>
      <c r="K340" s="172" t="s">
        <v>1</v>
      </c>
      <c r="L340" s="202"/>
      <c r="M340" s="178" t="s">
        <v>1</v>
      </c>
      <c r="N340" s="179" t="s">
        <v>42</v>
      </c>
      <c r="P340" s="144">
        <f t="shared" si="71"/>
        <v>0</v>
      </c>
      <c r="Q340" s="144">
        <v>0</v>
      </c>
      <c r="R340" s="144">
        <f t="shared" si="72"/>
        <v>0</v>
      </c>
      <c r="S340" s="144">
        <v>0</v>
      </c>
      <c r="T340" s="145">
        <f t="shared" si="73"/>
        <v>0</v>
      </c>
      <c r="AR340" s="146" t="s">
        <v>103</v>
      </c>
      <c r="AT340" s="146" t="s">
        <v>425</v>
      </c>
      <c r="AU340" s="146" t="s">
        <v>85</v>
      </c>
      <c r="AY340" s="17" t="s">
        <v>258</v>
      </c>
      <c r="BE340" s="147">
        <f t="shared" si="74"/>
        <v>0</v>
      </c>
      <c r="BF340" s="147">
        <f t="shared" si="75"/>
        <v>0</v>
      </c>
      <c r="BG340" s="147">
        <f t="shared" si="76"/>
        <v>0</v>
      </c>
      <c r="BH340" s="147">
        <f t="shared" si="77"/>
        <v>0</v>
      </c>
      <c r="BI340" s="147">
        <f t="shared" si="78"/>
        <v>0</v>
      </c>
      <c r="BJ340" s="17" t="s">
        <v>8</v>
      </c>
      <c r="BK340" s="147">
        <f t="shared" si="79"/>
        <v>0</v>
      </c>
      <c r="BL340" s="17" t="s">
        <v>91</v>
      </c>
      <c r="BM340" s="146" t="s">
        <v>3521</v>
      </c>
    </row>
    <row r="341" spans="2:65" s="1" customFormat="1" ht="36" customHeight="1">
      <c r="B341" s="134"/>
      <c r="C341" s="170" t="s">
        <v>1404</v>
      </c>
      <c r="D341" s="170" t="s">
        <v>425</v>
      </c>
      <c r="E341" s="171" t="s">
        <v>3522</v>
      </c>
      <c r="F341" s="172" t="s">
        <v>3728</v>
      </c>
      <c r="G341" s="173" t="s">
        <v>3056</v>
      </c>
      <c r="H341" s="174">
        <v>3</v>
      </c>
      <c r="I341" s="175"/>
      <c r="J341" s="176">
        <f t="shared" si="70"/>
        <v>0</v>
      </c>
      <c r="K341" s="172" t="s">
        <v>1</v>
      </c>
      <c r="L341" s="202"/>
      <c r="M341" s="178" t="s">
        <v>1</v>
      </c>
      <c r="N341" s="179" t="s">
        <v>42</v>
      </c>
      <c r="P341" s="144">
        <f t="shared" si="71"/>
        <v>0</v>
      </c>
      <c r="Q341" s="144">
        <v>0</v>
      </c>
      <c r="R341" s="144">
        <f t="shared" si="72"/>
        <v>0</v>
      </c>
      <c r="S341" s="144">
        <v>0</v>
      </c>
      <c r="T341" s="145">
        <f t="shared" si="73"/>
        <v>0</v>
      </c>
      <c r="AR341" s="146" t="s">
        <v>103</v>
      </c>
      <c r="AT341" s="146" t="s">
        <v>425</v>
      </c>
      <c r="AU341" s="146" t="s">
        <v>85</v>
      </c>
      <c r="AY341" s="17" t="s">
        <v>258</v>
      </c>
      <c r="BE341" s="147">
        <f t="shared" si="74"/>
        <v>0</v>
      </c>
      <c r="BF341" s="147">
        <f t="shared" si="75"/>
        <v>0</v>
      </c>
      <c r="BG341" s="147">
        <f t="shared" si="76"/>
        <v>0</v>
      </c>
      <c r="BH341" s="147">
        <f t="shared" si="77"/>
        <v>0</v>
      </c>
      <c r="BI341" s="147">
        <f t="shared" si="78"/>
        <v>0</v>
      </c>
      <c r="BJ341" s="17" t="s">
        <v>8</v>
      </c>
      <c r="BK341" s="147">
        <f t="shared" si="79"/>
        <v>0</v>
      </c>
      <c r="BL341" s="17" t="s">
        <v>91</v>
      </c>
      <c r="BM341" s="146" t="s">
        <v>3523</v>
      </c>
    </row>
    <row r="342" spans="2:65" s="1" customFormat="1" ht="36" customHeight="1">
      <c r="B342" s="134"/>
      <c r="C342" s="170" t="s">
        <v>1409</v>
      </c>
      <c r="D342" s="170" t="s">
        <v>425</v>
      </c>
      <c r="E342" s="171" t="s">
        <v>3524</v>
      </c>
      <c r="F342" s="172" t="s">
        <v>3730</v>
      </c>
      <c r="G342" s="173" t="s">
        <v>3056</v>
      </c>
      <c r="H342" s="174">
        <v>2</v>
      </c>
      <c r="I342" s="175"/>
      <c r="J342" s="176">
        <f t="shared" si="70"/>
        <v>0</v>
      </c>
      <c r="K342" s="172" t="s">
        <v>1</v>
      </c>
      <c r="L342" s="202"/>
      <c r="M342" s="178" t="s">
        <v>1</v>
      </c>
      <c r="N342" s="179" t="s">
        <v>42</v>
      </c>
      <c r="P342" s="144">
        <f t="shared" si="71"/>
        <v>0</v>
      </c>
      <c r="Q342" s="144">
        <v>0</v>
      </c>
      <c r="R342" s="144">
        <f t="shared" si="72"/>
        <v>0</v>
      </c>
      <c r="S342" s="144">
        <v>0</v>
      </c>
      <c r="T342" s="145">
        <f t="shared" si="73"/>
        <v>0</v>
      </c>
      <c r="AR342" s="146" t="s">
        <v>103</v>
      </c>
      <c r="AT342" s="146" t="s">
        <v>425</v>
      </c>
      <c r="AU342" s="146" t="s">
        <v>85</v>
      </c>
      <c r="AY342" s="17" t="s">
        <v>258</v>
      </c>
      <c r="BE342" s="147">
        <f t="shared" si="74"/>
        <v>0</v>
      </c>
      <c r="BF342" s="147">
        <f t="shared" si="75"/>
        <v>0</v>
      </c>
      <c r="BG342" s="147">
        <f t="shared" si="76"/>
        <v>0</v>
      </c>
      <c r="BH342" s="147">
        <f t="shared" si="77"/>
        <v>0</v>
      </c>
      <c r="BI342" s="147">
        <f t="shared" si="78"/>
        <v>0</v>
      </c>
      <c r="BJ342" s="17" t="s">
        <v>8</v>
      </c>
      <c r="BK342" s="147">
        <f t="shared" si="79"/>
        <v>0</v>
      </c>
      <c r="BL342" s="17" t="s">
        <v>91</v>
      </c>
      <c r="BM342" s="146" t="s">
        <v>3525</v>
      </c>
    </row>
    <row r="343" spans="2:65" s="1" customFormat="1" ht="24.2" customHeight="1">
      <c r="B343" s="134"/>
      <c r="C343" s="170" t="s">
        <v>1414</v>
      </c>
      <c r="D343" s="170" t="s">
        <v>425</v>
      </c>
      <c r="E343" s="171" t="s">
        <v>3526</v>
      </c>
      <c r="F343" s="172" t="s">
        <v>3731</v>
      </c>
      <c r="G343" s="173" t="s">
        <v>3056</v>
      </c>
      <c r="H343" s="174">
        <v>4</v>
      </c>
      <c r="I343" s="175"/>
      <c r="J343" s="176">
        <f t="shared" si="70"/>
        <v>0</v>
      </c>
      <c r="K343" s="172" t="s">
        <v>1</v>
      </c>
      <c r="L343" s="202"/>
      <c r="M343" s="178" t="s">
        <v>1</v>
      </c>
      <c r="N343" s="179" t="s">
        <v>42</v>
      </c>
      <c r="P343" s="144">
        <f t="shared" si="71"/>
        <v>0</v>
      </c>
      <c r="Q343" s="144">
        <v>0</v>
      </c>
      <c r="R343" s="144">
        <f t="shared" si="72"/>
        <v>0</v>
      </c>
      <c r="S343" s="144">
        <v>0</v>
      </c>
      <c r="T343" s="145">
        <f t="shared" si="73"/>
        <v>0</v>
      </c>
      <c r="AR343" s="146" t="s">
        <v>103</v>
      </c>
      <c r="AT343" s="146" t="s">
        <v>425</v>
      </c>
      <c r="AU343" s="146" t="s">
        <v>85</v>
      </c>
      <c r="AY343" s="17" t="s">
        <v>258</v>
      </c>
      <c r="BE343" s="147">
        <f t="shared" si="74"/>
        <v>0</v>
      </c>
      <c r="BF343" s="147">
        <f t="shared" si="75"/>
        <v>0</v>
      </c>
      <c r="BG343" s="147">
        <f t="shared" si="76"/>
        <v>0</v>
      </c>
      <c r="BH343" s="147">
        <f t="shared" si="77"/>
        <v>0</v>
      </c>
      <c r="BI343" s="147">
        <f t="shared" si="78"/>
        <v>0</v>
      </c>
      <c r="BJ343" s="17" t="s">
        <v>8</v>
      </c>
      <c r="BK343" s="147">
        <f t="shared" si="79"/>
        <v>0</v>
      </c>
      <c r="BL343" s="17" t="s">
        <v>91</v>
      </c>
      <c r="BM343" s="146" t="s">
        <v>3527</v>
      </c>
    </row>
    <row r="344" spans="2:65" s="1" customFormat="1" ht="36" customHeight="1">
      <c r="B344" s="134"/>
      <c r="C344" s="170" t="s">
        <v>1419</v>
      </c>
      <c r="D344" s="170" t="s">
        <v>425</v>
      </c>
      <c r="E344" s="171" t="s">
        <v>3528</v>
      </c>
      <c r="F344" s="172" t="s">
        <v>3732</v>
      </c>
      <c r="G344" s="173" t="s">
        <v>3056</v>
      </c>
      <c r="H344" s="174">
        <v>6</v>
      </c>
      <c r="I344" s="175"/>
      <c r="J344" s="176">
        <f t="shared" si="70"/>
        <v>0</v>
      </c>
      <c r="K344" s="172" t="s">
        <v>1</v>
      </c>
      <c r="L344" s="202"/>
      <c r="M344" s="178" t="s">
        <v>1</v>
      </c>
      <c r="N344" s="179" t="s">
        <v>42</v>
      </c>
      <c r="P344" s="144">
        <f t="shared" si="71"/>
        <v>0</v>
      </c>
      <c r="Q344" s="144">
        <v>0</v>
      </c>
      <c r="R344" s="144">
        <f t="shared" si="72"/>
        <v>0</v>
      </c>
      <c r="S344" s="144">
        <v>0</v>
      </c>
      <c r="T344" s="145">
        <f t="shared" si="73"/>
        <v>0</v>
      </c>
      <c r="AR344" s="146" t="s">
        <v>103</v>
      </c>
      <c r="AT344" s="146" t="s">
        <v>425</v>
      </c>
      <c r="AU344" s="146" t="s">
        <v>85</v>
      </c>
      <c r="AY344" s="17" t="s">
        <v>258</v>
      </c>
      <c r="BE344" s="147">
        <f t="shared" si="74"/>
        <v>0</v>
      </c>
      <c r="BF344" s="147">
        <f t="shared" si="75"/>
        <v>0</v>
      </c>
      <c r="BG344" s="147">
        <f t="shared" si="76"/>
        <v>0</v>
      </c>
      <c r="BH344" s="147">
        <f t="shared" si="77"/>
        <v>0</v>
      </c>
      <c r="BI344" s="147">
        <f t="shared" si="78"/>
        <v>0</v>
      </c>
      <c r="BJ344" s="17" t="s">
        <v>8</v>
      </c>
      <c r="BK344" s="147">
        <f t="shared" si="79"/>
        <v>0</v>
      </c>
      <c r="BL344" s="17" t="s">
        <v>91</v>
      </c>
      <c r="BM344" s="146" t="s">
        <v>3529</v>
      </c>
    </row>
    <row r="345" spans="2:65" s="1" customFormat="1" ht="24.2" customHeight="1">
      <c r="B345" s="134"/>
      <c r="C345" s="170" t="s">
        <v>1425</v>
      </c>
      <c r="D345" s="170" t="s">
        <v>425</v>
      </c>
      <c r="E345" s="171" t="s">
        <v>3530</v>
      </c>
      <c r="F345" s="172" t="s">
        <v>3733</v>
      </c>
      <c r="G345" s="173" t="s">
        <v>3056</v>
      </c>
      <c r="H345" s="174">
        <v>2</v>
      </c>
      <c r="I345" s="175"/>
      <c r="J345" s="176">
        <f t="shared" si="70"/>
        <v>0</v>
      </c>
      <c r="K345" s="172" t="s">
        <v>1</v>
      </c>
      <c r="L345" s="202"/>
      <c r="M345" s="178" t="s">
        <v>1</v>
      </c>
      <c r="N345" s="179" t="s">
        <v>42</v>
      </c>
      <c r="P345" s="144">
        <f t="shared" si="71"/>
        <v>0</v>
      </c>
      <c r="Q345" s="144">
        <v>0</v>
      </c>
      <c r="R345" s="144">
        <f t="shared" si="72"/>
        <v>0</v>
      </c>
      <c r="S345" s="144">
        <v>0</v>
      </c>
      <c r="T345" s="145">
        <f t="shared" si="73"/>
        <v>0</v>
      </c>
      <c r="AR345" s="146" t="s">
        <v>103</v>
      </c>
      <c r="AT345" s="146" t="s">
        <v>425</v>
      </c>
      <c r="AU345" s="146" t="s">
        <v>85</v>
      </c>
      <c r="AY345" s="17" t="s">
        <v>258</v>
      </c>
      <c r="BE345" s="147">
        <f t="shared" si="74"/>
        <v>0</v>
      </c>
      <c r="BF345" s="147">
        <f t="shared" si="75"/>
        <v>0</v>
      </c>
      <c r="BG345" s="147">
        <f t="shared" si="76"/>
        <v>0</v>
      </c>
      <c r="BH345" s="147">
        <f t="shared" si="77"/>
        <v>0</v>
      </c>
      <c r="BI345" s="147">
        <f t="shared" si="78"/>
        <v>0</v>
      </c>
      <c r="BJ345" s="17" t="s">
        <v>8</v>
      </c>
      <c r="BK345" s="147">
        <f t="shared" si="79"/>
        <v>0</v>
      </c>
      <c r="BL345" s="17" t="s">
        <v>91</v>
      </c>
      <c r="BM345" s="146" t="s">
        <v>3531</v>
      </c>
    </row>
    <row r="346" spans="2:65" s="1" customFormat="1" ht="24.2" customHeight="1">
      <c r="B346" s="134"/>
      <c r="C346" s="170" t="s">
        <v>1436</v>
      </c>
      <c r="D346" s="170" t="s">
        <v>425</v>
      </c>
      <c r="E346" s="171" t="s">
        <v>3532</v>
      </c>
      <c r="F346" s="172" t="s">
        <v>3734</v>
      </c>
      <c r="G346" s="173" t="s">
        <v>3056</v>
      </c>
      <c r="H346" s="174">
        <v>20</v>
      </c>
      <c r="I346" s="175"/>
      <c r="J346" s="176">
        <f t="shared" si="70"/>
        <v>0</v>
      </c>
      <c r="K346" s="172" t="s">
        <v>1</v>
      </c>
      <c r="L346" s="202"/>
      <c r="M346" s="178" t="s">
        <v>1</v>
      </c>
      <c r="N346" s="179" t="s">
        <v>42</v>
      </c>
      <c r="P346" s="144">
        <f t="shared" si="71"/>
        <v>0</v>
      </c>
      <c r="Q346" s="144">
        <v>0</v>
      </c>
      <c r="R346" s="144">
        <f t="shared" si="72"/>
        <v>0</v>
      </c>
      <c r="S346" s="144">
        <v>0</v>
      </c>
      <c r="T346" s="145">
        <f t="shared" si="73"/>
        <v>0</v>
      </c>
      <c r="AR346" s="146" t="s">
        <v>103</v>
      </c>
      <c r="AT346" s="146" t="s">
        <v>425</v>
      </c>
      <c r="AU346" s="146" t="s">
        <v>85</v>
      </c>
      <c r="AY346" s="17" t="s">
        <v>258</v>
      </c>
      <c r="BE346" s="147">
        <f t="shared" si="74"/>
        <v>0</v>
      </c>
      <c r="BF346" s="147">
        <f t="shared" si="75"/>
        <v>0</v>
      </c>
      <c r="BG346" s="147">
        <f t="shared" si="76"/>
        <v>0</v>
      </c>
      <c r="BH346" s="147">
        <f t="shared" si="77"/>
        <v>0</v>
      </c>
      <c r="BI346" s="147">
        <f t="shared" si="78"/>
        <v>0</v>
      </c>
      <c r="BJ346" s="17" t="s">
        <v>8</v>
      </c>
      <c r="BK346" s="147">
        <f t="shared" si="79"/>
        <v>0</v>
      </c>
      <c r="BL346" s="17" t="s">
        <v>91</v>
      </c>
      <c r="BM346" s="146" t="s">
        <v>3533</v>
      </c>
    </row>
    <row r="347" spans="2:65" s="1" customFormat="1" ht="24.2" customHeight="1">
      <c r="B347" s="134"/>
      <c r="C347" s="170" t="s">
        <v>1442</v>
      </c>
      <c r="D347" s="170" t="s">
        <v>425</v>
      </c>
      <c r="E347" s="171" t="s">
        <v>3534</v>
      </c>
      <c r="F347" s="172" t="s">
        <v>3735</v>
      </c>
      <c r="G347" s="173" t="s">
        <v>3056</v>
      </c>
      <c r="H347" s="174">
        <v>1</v>
      </c>
      <c r="I347" s="175"/>
      <c r="J347" s="176">
        <f t="shared" si="70"/>
        <v>0</v>
      </c>
      <c r="K347" s="172" t="s">
        <v>1</v>
      </c>
      <c r="L347" s="202"/>
      <c r="M347" s="178" t="s">
        <v>1</v>
      </c>
      <c r="N347" s="179" t="s">
        <v>42</v>
      </c>
      <c r="P347" s="144">
        <f t="shared" si="71"/>
        <v>0</v>
      </c>
      <c r="Q347" s="144">
        <v>0</v>
      </c>
      <c r="R347" s="144">
        <f t="shared" si="72"/>
        <v>0</v>
      </c>
      <c r="S347" s="144">
        <v>0</v>
      </c>
      <c r="T347" s="145">
        <f t="shared" si="73"/>
        <v>0</v>
      </c>
      <c r="AR347" s="146" t="s">
        <v>103</v>
      </c>
      <c r="AT347" s="146" t="s">
        <v>425</v>
      </c>
      <c r="AU347" s="146" t="s">
        <v>85</v>
      </c>
      <c r="AY347" s="17" t="s">
        <v>258</v>
      </c>
      <c r="BE347" s="147">
        <f t="shared" si="74"/>
        <v>0</v>
      </c>
      <c r="BF347" s="147">
        <f t="shared" si="75"/>
        <v>0</v>
      </c>
      <c r="BG347" s="147">
        <f t="shared" si="76"/>
        <v>0</v>
      </c>
      <c r="BH347" s="147">
        <f t="shared" si="77"/>
        <v>0</v>
      </c>
      <c r="BI347" s="147">
        <f t="shared" si="78"/>
        <v>0</v>
      </c>
      <c r="BJ347" s="17" t="s">
        <v>8</v>
      </c>
      <c r="BK347" s="147">
        <f t="shared" si="79"/>
        <v>0</v>
      </c>
      <c r="BL347" s="17" t="s">
        <v>91</v>
      </c>
      <c r="BM347" s="146" t="s">
        <v>3535</v>
      </c>
    </row>
    <row r="348" spans="2:65" s="1" customFormat="1" ht="33" customHeight="1">
      <c r="B348" s="134"/>
      <c r="C348" s="170" t="s">
        <v>1450</v>
      </c>
      <c r="D348" s="170" t="s">
        <v>425</v>
      </c>
      <c r="E348" s="171" t="s">
        <v>3536</v>
      </c>
      <c r="F348" s="172" t="s">
        <v>3736</v>
      </c>
      <c r="G348" s="173" t="s">
        <v>3056</v>
      </c>
      <c r="H348" s="174">
        <v>2</v>
      </c>
      <c r="I348" s="175"/>
      <c r="J348" s="176">
        <f t="shared" si="70"/>
        <v>0</v>
      </c>
      <c r="K348" s="172" t="s">
        <v>1</v>
      </c>
      <c r="L348" s="202"/>
      <c r="M348" s="178" t="s">
        <v>1</v>
      </c>
      <c r="N348" s="179" t="s">
        <v>42</v>
      </c>
      <c r="P348" s="144">
        <f t="shared" si="71"/>
        <v>0</v>
      </c>
      <c r="Q348" s="144">
        <v>0</v>
      </c>
      <c r="R348" s="144">
        <f t="shared" si="72"/>
        <v>0</v>
      </c>
      <c r="S348" s="144">
        <v>0</v>
      </c>
      <c r="T348" s="145">
        <f t="shared" si="73"/>
        <v>0</v>
      </c>
      <c r="AR348" s="146" t="s">
        <v>103</v>
      </c>
      <c r="AT348" s="146" t="s">
        <v>425</v>
      </c>
      <c r="AU348" s="146" t="s">
        <v>85</v>
      </c>
      <c r="AY348" s="17" t="s">
        <v>258</v>
      </c>
      <c r="BE348" s="147">
        <f t="shared" si="74"/>
        <v>0</v>
      </c>
      <c r="BF348" s="147">
        <f t="shared" si="75"/>
        <v>0</v>
      </c>
      <c r="BG348" s="147">
        <f t="shared" si="76"/>
        <v>0</v>
      </c>
      <c r="BH348" s="147">
        <f t="shared" si="77"/>
        <v>0</v>
      </c>
      <c r="BI348" s="147">
        <f t="shared" si="78"/>
        <v>0</v>
      </c>
      <c r="BJ348" s="17" t="s">
        <v>8</v>
      </c>
      <c r="BK348" s="147">
        <f t="shared" si="79"/>
        <v>0</v>
      </c>
      <c r="BL348" s="17" t="s">
        <v>91</v>
      </c>
      <c r="BM348" s="146" t="s">
        <v>3537</v>
      </c>
    </row>
    <row r="349" spans="2:65" s="1" customFormat="1" ht="16.5" customHeight="1">
      <c r="B349" s="134"/>
      <c r="C349" s="170" t="s">
        <v>1454</v>
      </c>
      <c r="D349" s="170" t="s">
        <v>425</v>
      </c>
      <c r="E349" s="171" t="s">
        <v>3538</v>
      </c>
      <c r="F349" s="172" t="s">
        <v>3737</v>
      </c>
      <c r="G349" s="173" t="s">
        <v>3056</v>
      </c>
      <c r="H349" s="174">
        <v>18</v>
      </c>
      <c r="I349" s="175"/>
      <c r="J349" s="176">
        <f t="shared" si="70"/>
        <v>0</v>
      </c>
      <c r="K349" s="172" t="s">
        <v>1</v>
      </c>
      <c r="L349" s="202"/>
      <c r="M349" s="178" t="s">
        <v>1</v>
      </c>
      <c r="N349" s="179" t="s">
        <v>42</v>
      </c>
      <c r="P349" s="144">
        <f t="shared" si="71"/>
        <v>0</v>
      </c>
      <c r="Q349" s="144">
        <v>0</v>
      </c>
      <c r="R349" s="144">
        <f t="shared" si="72"/>
        <v>0</v>
      </c>
      <c r="S349" s="144">
        <v>0</v>
      </c>
      <c r="T349" s="145">
        <f t="shared" si="73"/>
        <v>0</v>
      </c>
      <c r="AR349" s="146" t="s">
        <v>103</v>
      </c>
      <c r="AT349" s="146" t="s">
        <v>425</v>
      </c>
      <c r="AU349" s="146" t="s">
        <v>85</v>
      </c>
      <c r="AY349" s="17" t="s">
        <v>258</v>
      </c>
      <c r="BE349" s="147">
        <f t="shared" si="74"/>
        <v>0</v>
      </c>
      <c r="BF349" s="147">
        <f t="shared" si="75"/>
        <v>0</v>
      </c>
      <c r="BG349" s="147">
        <f t="shared" si="76"/>
        <v>0</v>
      </c>
      <c r="BH349" s="147">
        <f t="shared" si="77"/>
        <v>0</v>
      </c>
      <c r="BI349" s="147">
        <f t="shared" si="78"/>
        <v>0</v>
      </c>
      <c r="BJ349" s="17" t="s">
        <v>8</v>
      </c>
      <c r="BK349" s="147">
        <f t="shared" si="79"/>
        <v>0</v>
      </c>
      <c r="BL349" s="17" t="s">
        <v>91</v>
      </c>
      <c r="BM349" s="146" t="s">
        <v>3539</v>
      </c>
    </row>
    <row r="350" spans="2:65" s="1" customFormat="1" ht="16.5" customHeight="1">
      <c r="B350" s="134"/>
      <c r="C350" s="170" t="s">
        <v>1458</v>
      </c>
      <c r="D350" s="170" t="s">
        <v>425</v>
      </c>
      <c r="E350" s="171" t="s">
        <v>3540</v>
      </c>
      <c r="F350" s="172" t="s">
        <v>3738</v>
      </c>
      <c r="G350" s="173" t="s">
        <v>3056</v>
      </c>
      <c r="H350" s="174">
        <v>5</v>
      </c>
      <c r="I350" s="175"/>
      <c r="J350" s="176">
        <f t="shared" si="70"/>
        <v>0</v>
      </c>
      <c r="K350" s="172" t="s">
        <v>1</v>
      </c>
      <c r="L350" s="202"/>
      <c r="M350" s="178" t="s">
        <v>1</v>
      </c>
      <c r="N350" s="179" t="s">
        <v>42</v>
      </c>
      <c r="P350" s="144">
        <f t="shared" si="71"/>
        <v>0</v>
      </c>
      <c r="Q350" s="144">
        <v>0</v>
      </c>
      <c r="R350" s="144">
        <f t="shared" si="72"/>
        <v>0</v>
      </c>
      <c r="S350" s="144">
        <v>0</v>
      </c>
      <c r="T350" s="145">
        <f t="shared" si="73"/>
        <v>0</v>
      </c>
      <c r="AR350" s="146" t="s">
        <v>103</v>
      </c>
      <c r="AT350" s="146" t="s">
        <v>425</v>
      </c>
      <c r="AU350" s="146" t="s">
        <v>85</v>
      </c>
      <c r="AY350" s="17" t="s">
        <v>258</v>
      </c>
      <c r="BE350" s="147">
        <f t="shared" si="74"/>
        <v>0</v>
      </c>
      <c r="BF350" s="147">
        <f t="shared" si="75"/>
        <v>0</v>
      </c>
      <c r="BG350" s="147">
        <f t="shared" si="76"/>
        <v>0</v>
      </c>
      <c r="BH350" s="147">
        <f t="shared" si="77"/>
        <v>0</v>
      </c>
      <c r="BI350" s="147">
        <f t="shared" si="78"/>
        <v>0</v>
      </c>
      <c r="BJ350" s="17" t="s">
        <v>8</v>
      </c>
      <c r="BK350" s="147">
        <f t="shared" si="79"/>
        <v>0</v>
      </c>
      <c r="BL350" s="17" t="s">
        <v>91</v>
      </c>
      <c r="BM350" s="146" t="s">
        <v>3541</v>
      </c>
    </row>
    <row r="351" spans="2:65" s="1" customFormat="1" ht="36" customHeight="1">
      <c r="B351" s="134"/>
      <c r="C351" s="170" t="s">
        <v>1463</v>
      </c>
      <c r="D351" s="170" t="s">
        <v>425</v>
      </c>
      <c r="E351" s="171" t="s">
        <v>3542</v>
      </c>
      <c r="F351" s="172" t="s">
        <v>3739</v>
      </c>
      <c r="G351" s="173" t="s">
        <v>3056</v>
      </c>
      <c r="H351" s="174">
        <v>4</v>
      </c>
      <c r="I351" s="175"/>
      <c r="J351" s="176">
        <f t="shared" si="70"/>
        <v>0</v>
      </c>
      <c r="K351" s="172" t="s">
        <v>1</v>
      </c>
      <c r="L351" s="202"/>
      <c r="M351" s="178" t="s">
        <v>1</v>
      </c>
      <c r="N351" s="179" t="s">
        <v>42</v>
      </c>
      <c r="P351" s="144">
        <f t="shared" si="71"/>
        <v>0</v>
      </c>
      <c r="Q351" s="144">
        <v>0</v>
      </c>
      <c r="R351" s="144">
        <f t="shared" si="72"/>
        <v>0</v>
      </c>
      <c r="S351" s="144">
        <v>0</v>
      </c>
      <c r="T351" s="145">
        <f t="shared" si="73"/>
        <v>0</v>
      </c>
      <c r="AR351" s="146" t="s">
        <v>103</v>
      </c>
      <c r="AT351" s="146" t="s">
        <v>425</v>
      </c>
      <c r="AU351" s="146" t="s">
        <v>85</v>
      </c>
      <c r="AY351" s="17" t="s">
        <v>258</v>
      </c>
      <c r="BE351" s="147">
        <f t="shared" si="74"/>
        <v>0</v>
      </c>
      <c r="BF351" s="147">
        <f t="shared" si="75"/>
        <v>0</v>
      </c>
      <c r="BG351" s="147">
        <f t="shared" si="76"/>
        <v>0</v>
      </c>
      <c r="BH351" s="147">
        <f t="shared" si="77"/>
        <v>0</v>
      </c>
      <c r="BI351" s="147">
        <f t="shared" si="78"/>
        <v>0</v>
      </c>
      <c r="BJ351" s="17" t="s">
        <v>8</v>
      </c>
      <c r="BK351" s="147">
        <f t="shared" si="79"/>
        <v>0</v>
      </c>
      <c r="BL351" s="17" t="s">
        <v>91</v>
      </c>
      <c r="BM351" s="146" t="s">
        <v>3543</v>
      </c>
    </row>
    <row r="352" spans="2:65" s="1" customFormat="1" ht="36" customHeight="1">
      <c r="B352" s="134"/>
      <c r="C352" s="170" t="s">
        <v>1468</v>
      </c>
      <c r="D352" s="170" t="s">
        <v>425</v>
      </c>
      <c r="E352" s="171" t="s">
        <v>3544</v>
      </c>
      <c r="F352" s="172" t="s">
        <v>3740</v>
      </c>
      <c r="G352" s="173" t="s">
        <v>3056</v>
      </c>
      <c r="H352" s="174">
        <v>8</v>
      </c>
      <c r="I352" s="175"/>
      <c r="J352" s="176">
        <f t="shared" si="70"/>
        <v>0</v>
      </c>
      <c r="K352" s="172" t="s">
        <v>1</v>
      </c>
      <c r="L352" s="202"/>
      <c r="M352" s="178" t="s">
        <v>1</v>
      </c>
      <c r="N352" s="179" t="s">
        <v>42</v>
      </c>
      <c r="P352" s="144">
        <f t="shared" si="71"/>
        <v>0</v>
      </c>
      <c r="Q352" s="144">
        <v>0</v>
      </c>
      <c r="R352" s="144">
        <f t="shared" si="72"/>
        <v>0</v>
      </c>
      <c r="S352" s="144">
        <v>0</v>
      </c>
      <c r="T352" s="145">
        <f t="shared" si="73"/>
        <v>0</v>
      </c>
      <c r="AR352" s="146" t="s">
        <v>103</v>
      </c>
      <c r="AT352" s="146" t="s">
        <v>425</v>
      </c>
      <c r="AU352" s="146" t="s">
        <v>85</v>
      </c>
      <c r="AY352" s="17" t="s">
        <v>258</v>
      </c>
      <c r="BE352" s="147">
        <f t="shared" si="74"/>
        <v>0</v>
      </c>
      <c r="BF352" s="147">
        <f t="shared" si="75"/>
        <v>0</v>
      </c>
      <c r="BG352" s="147">
        <f t="shared" si="76"/>
        <v>0</v>
      </c>
      <c r="BH352" s="147">
        <f t="shared" si="77"/>
        <v>0</v>
      </c>
      <c r="BI352" s="147">
        <f t="shared" si="78"/>
        <v>0</v>
      </c>
      <c r="BJ352" s="17" t="s">
        <v>8</v>
      </c>
      <c r="BK352" s="147">
        <f t="shared" si="79"/>
        <v>0</v>
      </c>
      <c r="BL352" s="17" t="s">
        <v>91</v>
      </c>
      <c r="BM352" s="146" t="s">
        <v>3545</v>
      </c>
    </row>
    <row r="353" spans="2:65" s="1" customFormat="1" ht="36" customHeight="1">
      <c r="B353" s="134"/>
      <c r="C353" s="170" t="s">
        <v>1479</v>
      </c>
      <c r="D353" s="170" t="s">
        <v>425</v>
      </c>
      <c r="E353" s="171" t="s">
        <v>3546</v>
      </c>
      <c r="F353" s="172" t="s">
        <v>3741</v>
      </c>
      <c r="G353" s="173" t="s">
        <v>3056</v>
      </c>
      <c r="H353" s="174">
        <v>2</v>
      </c>
      <c r="I353" s="175"/>
      <c r="J353" s="176">
        <f t="shared" si="70"/>
        <v>0</v>
      </c>
      <c r="K353" s="172" t="s">
        <v>1</v>
      </c>
      <c r="L353" s="202"/>
      <c r="M353" s="178" t="s">
        <v>1</v>
      </c>
      <c r="N353" s="179" t="s">
        <v>42</v>
      </c>
      <c r="P353" s="144">
        <f t="shared" si="71"/>
        <v>0</v>
      </c>
      <c r="Q353" s="144">
        <v>0</v>
      </c>
      <c r="R353" s="144">
        <f t="shared" si="72"/>
        <v>0</v>
      </c>
      <c r="S353" s="144">
        <v>0</v>
      </c>
      <c r="T353" s="145">
        <f t="shared" si="73"/>
        <v>0</v>
      </c>
      <c r="AR353" s="146" t="s">
        <v>103</v>
      </c>
      <c r="AT353" s="146" t="s">
        <v>425</v>
      </c>
      <c r="AU353" s="146" t="s">
        <v>85</v>
      </c>
      <c r="AY353" s="17" t="s">
        <v>258</v>
      </c>
      <c r="BE353" s="147">
        <f t="shared" si="74"/>
        <v>0</v>
      </c>
      <c r="BF353" s="147">
        <f t="shared" si="75"/>
        <v>0</v>
      </c>
      <c r="BG353" s="147">
        <f t="shared" si="76"/>
        <v>0</v>
      </c>
      <c r="BH353" s="147">
        <f t="shared" si="77"/>
        <v>0</v>
      </c>
      <c r="BI353" s="147">
        <f t="shared" si="78"/>
        <v>0</v>
      </c>
      <c r="BJ353" s="17" t="s">
        <v>8</v>
      </c>
      <c r="BK353" s="147">
        <f t="shared" si="79"/>
        <v>0</v>
      </c>
      <c r="BL353" s="17" t="s">
        <v>91</v>
      </c>
      <c r="BM353" s="146" t="s">
        <v>3547</v>
      </c>
    </row>
    <row r="354" spans="2:65" s="1" customFormat="1" ht="24.2" customHeight="1">
      <c r="B354" s="134"/>
      <c r="C354" s="170" t="s">
        <v>1484</v>
      </c>
      <c r="D354" s="170" t="s">
        <v>425</v>
      </c>
      <c r="E354" s="171" t="s">
        <v>3548</v>
      </c>
      <c r="F354" s="172" t="s">
        <v>3742</v>
      </c>
      <c r="G354" s="173" t="s">
        <v>3056</v>
      </c>
      <c r="H354" s="174">
        <v>1</v>
      </c>
      <c r="I354" s="175"/>
      <c r="J354" s="176">
        <f t="shared" si="70"/>
        <v>0</v>
      </c>
      <c r="K354" s="172" t="s">
        <v>1</v>
      </c>
      <c r="L354" s="202"/>
      <c r="M354" s="178" t="s">
        <v>1</v>
      </c>
      <c r="N354" s="179" t="s">
        <v>42</v>
      </c>
      <c r="P354" s="144">
        <f t="shared" si="71"/>
        <v>0</v>
      </c>
      <c r="Q354" s="144">
        <v>0</v>
      </c>
      <c r="R354" s="144">
        <f t="shared" si="72"/>
        <v>0</v>
      </c>
      <c r="S354" s="144">
        <v>0</v>
      </c>
      <c r="T354" s="145">
        <f t="shared" si="73"/>
        <v>0</v>
      </c>
      <c r="AR354" s="146" t="s">
        <v>103</v>
      </c>
      <c r="AT354" s="146" t="s">
        <v>425</v>
      </c>
      <c r="AU354" s="146" t="s">
        <v>85</v>
      </c>
      <c r="AY354" s="17" t="s">
        <v>258</v>
      </c>
      <c r="BE354" s="147">
        <f t="shared" si="74"/>
        <v>0</v>
      </c>
      <c r="BF354" s="147">
        <f t="shared" si="75"/>
        <v>0</v>
      </c>
      <c r="BG354" s="147">
        <f t="shared" si="76"/>
        <v>0</v>
      </c>
      <c r="BH354" s="147">
        <f t="shared" si="77"/>
        <v>0</v>
      </c>
      <c r="BI354" s="147">
        <f t="shared" si="78"/>
        <v>0</v>
      </c>
      <c r="BJ354" s="17" t="s">
        <v>8</v>
      </c>
      <c r="BK354" s="147">
        <f t="shared" si="79"/>
        <v>0</v>
      </c>
      <c r="BL354" s="17" t="s">
        <v>91</v>
      </c>
      <c r="BM354" s="146" t="s">
        <v>3549</v>
      </c>
    </row>
    <row r="355" spans="2:65" s="1" customFormat="1" ht="36" customHeight="1">
      <c r="B355" s="134"/>
      <c r="C355" s="170" t="s">
        <v>1489</v>
      </c>
      <c r="D355" s="170" t="s">
        <v>425</v>
      </c>
      <c r="E355" s="171" t="s">
        <v>3550</v>
      </c>
      <c r="F355" s="172" t="s">
        <v>3743</v>
      </c>
      <c r="G355" s="173" t="s">
        <v>3056</v>
      </c>
      <c r="H355" s="174">
        <v>2</v>
      </c>
      <c r="I355" s="175"/>
      <c r="J355" s="176">
        <f t="shared" si="70"/>
        <v>0</v>
      </c>
      <c r="K355" s="172" t="s">
        <v>1</v>
      </c>
      <c r="L355" s="202"/>
      <c r="M355" s="178" t="s">
        <v>1</v>
      </c>
      <c r="N355" s="179" t="s">
        <v>42</v>
      </c>
      <c r="P355" s="144">
        <f t="shared" si="71"/>
        <v>0</v>
      </c>
      <c r="Q355" s="144">
        <v>0</v>
      </c>
      <c r="R355" s="144">
        <f t="shared" si="72"/>
        <v>0</v>
      </c>
      <c r="S355" s="144">
        <v>0</v>
      </c>
      <c r="T355" s="145">
        <f t="shared" si="73"/>
        <v>0</v>
      </c>
      <c r="AR355" s="146" t="s">
        <v>103</v>
      </c>
      <c r="AT355" s="146" t="s">
        <v>425</v>
      </c>
      <c r="AU355" s="146" t="s">
        <v>85</v>
      </c>
      <c r="AY355" s="17" t="s">
        <v>258</v>
      </c>
      <c r="BE355" s="147">
        <f t="shared" si="74"/>
        <v>0</v>
      </c>
      <c r="BF355" s="147">
        <f t="shared" si="75"/>
        <v>0</v>
      </c>
      <c r="BG355" s="147">
        <f t="shared" si="76"/>
        <v>0</v>
      </c>
      <c r="BH355" s="147">
        <f t="shared" si="77"/>
        <v>0</v>
      </c>
      <c r="BI355" s="147">
        <f t="shared" si="78"/>
        <v>0</v>
      </c>
      <c r="BJ355" s="17" t="s">
        <v>8</v>
      </c>
      <c r="BK355" s="147">
        <f t="shared" si="79"/>
        <v>0</v>
      </c>
      <c r="BL355" s="17" t="s">
        <v>91</v>
      </c>
      <c r="BM355" s="146" t="s">
        <v>3551</v>
      </c>
    </row>
    <row r="356" spans="2:65" s="1" customFormat="1" ht="16.5" customHeight="1">
      <c r="B356" s="134"/>
      <c r="C356" s="170" t="s">
        <v>1494</v>
      </c>
      <c r="D356" s="170" t="s">
        <v>425</v>
      </c>
      <c r="E356" s="171" t="s">
        <v>3552</v>
      </c>
      <c r="F356" s="172" t="s">
        <v>3744</v>
      </c>
      <c r="G356" s="173" t="s">
        <v>3056</v>
      </c>
      <c r="H356" s="174">
        <v>1</v>
      </c>
      <c r="I356" s="175"/>
      <c r="J356" s="176">
        <f t="shared" si="70"/>
        <v>0</v>
      </c>
      <c r="K356" s="172" t="s">
        <v>1</v>
      </c>
      <c r="L356" s="202"/>
      <c r="M356" s="178" t="s">
        <v>1</v>
      </c>
      <c r="N356" s="179" t="s">
        <v>42</v>
      </c>
      <c r="P356" s="144">
        <f t="shared" si="71"/>
        <v>0</v>
      </c>
      <c r="Q356" s="144">
        <v>0</v>
      </c>
      <c r="R356" s="144">
        <f t="shared" si="72"/>
        <v>0</v>
      </c>
      <c r="S356" s="144">
        <v>0</v>
      </c>
      <c r="T356" s="145">
        <f t="shared" si="73"/>
        <v>0</v>
      </c>
      <c r="AR356" s="146" t="s">
        <v>103</v>
      </c>
      <c r="AT356" s="146" t="s">
        <v>425</v>
      </c>
      <c r="AU356" s="146" t="s">
        <v>85</v>
      </c>
      <c r="AY356" s="17" t="s">
        <v>258</v>
      </c>
      <c r="BE356" s="147">
        <f t="shared" si="74"/>
        <v>0</v>
      </c>
      <c r="BF356" s="147">
        <f t="shared" si="75"/>
        <v>0</v>
      </c>
      <c r="BG356" s="147">
        <f t="shared" si="76"/>
        <v>0</v>
      </c>
      <c r="BH356" s="147">
        <f t="shared" si="77"/>
        <v>0</v>
      </c>
      <c r="BI356" s="147">
        <f t="shared" si="78"/>
        <v>0</v>
      </c>
      <c r="BJ356" s="17" t="s">
        <v>8</v>
      </c>
      <c r="BK356" s="147">
        <f t="shared" si="79"/>
        <v>0</v>
      </c>
      <c r="BL356" s="17" t="s">
        <v>91</v>
      </c>
      <c r="BM356" s="146" t="s">
        <v>3553</v>
      </c>
    </row>
    <row r="357" spans="2:65" s="1" customFormat="1" ht="16.5" customHeight="1">
      <c r="B357" s="134"/>
      <c r="C357" s="170" t="s">
        <v>1499</v>
      </c>
      <c r="D357" s="170" t="s">
        <v>425</v>
      </c>
      <c r="E357" s="171" t="s">
        <v>3554</v>
      </c>
      <c r="F357" s="172" t="s">
        <v>3745</v>
      </c>
      <c r="G357" s="173" t="s">
        <v>3056</v>
      </c>
      <c r="H357" s="174">
        <v>1</v>
      </c>
      <c r="I357" s="175"/>
      <c r="J357" s="176">
        <f t="shared" ref="J357:J388" si="80">ROUND(I357*H357,0)</f>
        <v>0</v>
      </c>
      <c r="K357" s="172" t="s">
        <v>1</v>
      </c>
      <c r="L357" s="202"/>
      <c r="M357" s="178" t="s">
        <v>1</v>
      </c>
      <c r="N357" s="179" t="s">
        <v>42</v>
      </c>
      <c r="P357" s="144">
        <f t="shared" ref="P357:P388" si="81">O357*H357</f>
        <v>0</v>
      </c>
      <c r="Q357" s="144">
        <v>0</v>
      </c>
      <c r="R357" s="144">
        <f t="shared" ref="R357:R388" si="82">Q357*H357</f>
        <v>0</v>
      </c>
      <c r="S357" s="144">
        <v>0</v>
      </c>
      <c r="T357" s="145">
        <f t="shared" ref="T357:T388" si="83">S357*H357</f>
        <v>0</v>
      </c>
      <c r="AR357" s="146" t="s">
        <v>103</v>
      </c>
      <c r="AT357" s="146" t="s">
        <v>425</v>
      </c>
      <c r="AU357" s="146" t="s">
        <v>85</v>
      </c>
      <c r="AY357" s="17" t="s">
        <v>258</v>
      </c>
      <c r="BE357" s="147">
        <f t="shared" ref="BE357:BE388" si="84">IF(N357="základní",J357,0)</f>
        <v>0</v>
      </c>
      <c r="BF357" s="147">
        <f t="shared" ref="BF357:BF388" si="85">IF(N357="snížená",J357,0)</f>
        <v>0</v>
      </c>
      <c r="BG357" s="147">
        <f t="shared" ref="BG357:BG388" si="86">IF(N357="zákl. přenesená",J357,0)</f>
        <v>0</v>
      </c>
      <c r="BH357" s="147">
        <f t="shared" ref="BH357:BH388" si="87">IF(N357="sníž. přenesená",J357,0)</f>
        <v>0</v>
      </c>
      <c r="BI357" s="147">
        <f t="shared" ref="BI357:BI388" si="88">IF(N357="nulová",J357,0)</f>
        <v>0</v>
      </c>
      <c r="BJ357" s="17" t="s">
        <v>8</v>
      </c>
      <c r="BK357" s="147">
        <f t="shared" ref="BK357:BK388" si="89">ROUND(I357*H357,0)</f>
        <v>0</v>
      </c>
      <c r="BL357" s="17" t="s">
        <v>91</v>
      </c>
      <c r="BM357" s="146" t="s">
        <v>3555</v>
      </c>
    </row>
    <row r="358" spans="2:65" s="1" customFormat="1" ht="16.5" customHeight="1">
      <c r="B358" s="134"/>
      <c r="C358" s="170" t="s">
        <v>1504</v>
      </c>
      <c r="D358" s="170" t="s">
        <v>425</v>
      </c>
      <c r="E358" s="171" t="s">
        <v>3556</v>
      </c>
      <c r="F358" s="172" t="s">
        <v>3746</v>
      </c>
      <c r="G358" s="173" t="s">
        <v>3056</v>
      </c>
      <c r="H358" s="174">
        <v>1</v>
      </c>
      <c r="I358" s="175"/>
      <c r="J358" s="176">
        <f t="shared" si="80"/>
        <v>0</v>
      </c>
      <c r="K358" s="172" t="s">
        <v>1</v>
      </c>
      <c r="L358" s="202"/>
      <c r="M358" s="178" t="s">
        <v>1</v>
      </c>
      <c r="N358" s="179" t="s">
        <v>42</v>
      </c>
      <c r="P358" s="144">
        <f t="shared" si="81"/>
        <v>0</v>
      </c>
      <c r="Q358" s="144">
        <v>0</v>
      </c>
      <c r="R358" s="144">
        <f t="shared" si="82"/>
        <v>0</v>
      </c>
      <c r="S358" s="144">
        <v>0</v>
      </c>
      <c r="T358" s="145">
        <f t="shared" si="83"/>
        <v>0</v>
      </c>
      <c r="AR358" s="146" t="s">
        <v>103</v>
      </c>
      <c r="AT358" s="146" t="s">
        <v>425</v>
      </c>
      <c r="AU358" s="146" t="s">
        <v>85</v>
      </c>
      <c r="AY358" s="17" t="s">
        <v>258</v>
      </c>
      <c r="BE358" s="147">
        <f t="shared" si="84"/>
        <v>0</v>
      </c>
      <c r="BF358" s="147">
        <f t="shared" si="85"/>
        <v>0</v>
      </c>
      <c r="BG358" s="147">
        <f t="shared" si="86"/>
        <v>0</v>
      </c>
      <c r="BH358" s="147">
        <f t="shared" si="87"/>
        <v>0</v>
      </c>
      <c r="BI358" s="147">
        <f t="shared" si="88"/>
        <v>0</v>
      </c>
      <c r="BJ358" s="17" t="s">
        <v>8</v>
      </c>
      <c r="BK358" s="147">
        <f t="shared" si="89"/>
        <v>0</v>
      </c>
      <c r="BL358" s="17" t="s">
        <v>91</v>
      </c>
      <c r="BM358" s="146" t="s">
        <v>3557</v>
      </c>
    </row>
    <row r="359" spans="2:65" s="1" customFormat="1" ht="16.5" customHeight="1">
      <c r="B359" s="134"/>
      <c r="C359" s="170" t="s">
        <v>1509</v>
      </c>
      <c r="D359" s="170" t="s">
        <v>425</v>
      </c>
      <c r="E359" s="171" t="s">
        <v>3558</v>
      </c>
      <c r="F359" s="172" t="s">
        <v>3747</v>
      </c>
      <c r="G359" s="173" t="s">
        <v>3056</v>
      </c>
      <c r="H359" s="174">
        <v>1</v>
      </c>
      <c r="I359" s="175"/>
      <c r="J359" s="176">
        <f t="shared" si="80"/>
        <v>0</v>
      </c>
      <c r="K359" s="172" t="s">
        <v>1</v>
      </c>
      <c r="L359" s="202"/>
      <c r="M359" s="178" t="s">
        <v>1</v>
      </c>
      <c r="N359" s="179" t="s">
        <v>42</v>
      </c>
      <c r="P359" s="144">
        <f t="shared" si="81"/>
        <v>0</v>
      </c>
      <c r="Q359" s="144">
        <v>0</v>
      </c>
      <c r="R359" s="144">
        <f t="shared" si="82"/>
        <v>0</v>
      </c>
      <c r="S359" s="144">
        <v>0</v>
      </c>
      <c r="T359" s="145">
        <f t="shared" si="83"/>
        <v>0</v>
      </c>
      <c r="AR359" s="146" t="s">
        <v>103</v>
      </c>
      <c r="AT359" s="146" t="s">
        <v>425</v>
      </c>
      <c r="AU359" s="146" t="s">
        <v>85</v>
      </c>
      <c r="AY359" s="17" t="s">
        <v>258</v>
      </c>
      <c r="BE359" s="147">
        <f t="shared" si="84"/>
        <v>0</v>
      </c>
      <c r="BF359" s="147">
        <f t="shared" si="85"/>
        <v>0</v>
      </c>
      <c r="BG359" s="147">
        <f t="shared" si="86"/>
        <v>0</v>
      </c>
      <c r="BH359" s="147">
        <f t="shared" si="87"/>
        <v>0</v>
      </c>
      <c r="BI359" s="147">
        <f t="shared" si="88"/>
        <v>0</v>
      </c>
      <c r="BJ359" s="17" t="s">
        <v>8</v>
      </c>
      <c r="BK359" s="147">
        <f t="shared" si="89"/>
        <v>0</v>
      </c>
      <c r="BL359" s="17" t="s">
        <v>91</v>
      </c>
      <c r="BM359" s="146" t="s">
        <v>3559</v>
      </c>
    </row>
    <row r="360" spans="2:65" s="1" customFormat="1" ht="48" customHeight="1">
      <c r="B360" s="134"/>
      <c r="C360" s="170" t="s">
        <v>1514</v>
      </c>
      <c r="D360" s="170" t="s">
        <v>425</v>
      </c>
      <c r="E360" s="171" t="s">
        <v>3560</v>
      </c>
      <c r="F360" s="172" t="s">
        <v>3748</v>
      </c>
      <c r="G360" s="173" t="s">
        <v>3056</v>
      </c>
      <c r="H360" s="174">
        <v>1</v>
      </c>
      <c r="I360" s="175"/>
      <c r="J360" s="176">
        <f t="shared" si="80"/>
        <v>0</v>
      </c>
      <c r="K360" s="172" t="s">
        <v>1</v>
      </c>
      <c r="L360" s="202"/>
      <c r="M360" s="178" t="s">
        <v>1</v>
      </c>
      <c r="N360" s="179" t="s">
        <v>42</v>
      </c>
      <c r="P360" s="144">
        <f t="shared" si="81"/>
        <v>0</v>
      </c>
      <c r="Q360" s="144">
        <v>0</v>
      </c>
      <c r="R360" s="144">
        <f t="shared" si="82"/>
        <v>0</v>
      </c>
      <c r="S360" s="144">
        <v>0</v>
      </c>
      <c r="T360" s="145">
        <f t="shared" si="83"/>
        <v>0</v>
      </c>
      <c r="AR360" s="146" t="s">
        <v>103</v>
      </c>
      <c r="AT360" s="146" t="s">
        <v>425</v>
      </c>
      <c r="AU360" s="146" t="s">
        <v>85</v>
      </c>
      <c r="AY360" s="17" t="s">
        <v>258</v>
      </c>
      <c r="BE360" s="147">
        <f t="shared" si="84"/>
        <v>0</v>
      </c>
      <c r="BF360" s="147">
        <f t="shared" si="85"/>
        <v>0</v>
      </c>
      <c r="BG360" s="147">
        <f t="shared" si="86"/>
        <v>0</v>
      </c>
      <c r="BH360" s="147">
        <f t="shared" si="87"/>
        <v>0</v>
      </c>
      <c r="BI360" s="147">
        <f t="shared" si="88"/>
        <v>0</v>
      </c>
      <c r="BJ360" s="17" t="s">
        <v>8</v>
      </c>
      <c r="BK360" s="147">
        <f t="shared" si="89"/>
        <v>0</v>
      </c>
      <c r="BL360" s="17" t="s">
        <v>91</v>
      </c>
      <c r="BM360" s="146" t="s">
        <v>3561</v>
      </c>
    </row>
    <row r="361" spans="2:65" s="1" customFormat="1" ht="36" customHeight="1">
      <c r="B361" s="134"/>
      <c r="C361" s="170" t="s">
        <v>1523</v>
      </c>
      <c r="D361" s="170" t="s">
        <v>425</v>
      </c>
      <c r="E361" s="171" t="s">
        <v>3562</v>
      </c>
      <c r="F361" s="172" t="s">
        <v>3749</v>
      </c>
      <c r="G361" s="173" t="s">
        <v>3056</v>
      </c>
      <c r="H361" s="174">
        <v>2</v>
      </c>
      <c r="I361" s="175"/>
      <c r="J361" s="176">
        <f t="shared" si="80"/>
        <v>0</v>
      </c>
      <c r="K361" s="172" t="s">
        <v>1</v>
      </c>
      <c r="L361" s="202"/>
      <c r="M361" s="178" t="s">
        <v>1</v>
      </c>
      <c r="N361" s="179" t="s">
        <v>42</v>
      </c>
      <c r="P361" s="144">
        <f t="shared" si="81"/>
        <v>0</v>
      </c>
      <c r="Q361" s="144">
        <v>0</v>
      </c>
      <c r="R361" s="144">
        <f t="shared" si="82"/>
        <v>0</v>
      </c>
      <c r="S361" s="144">
        <v>0</v>
      </c>
      <c r="T361" s="145">
        <f t="shared" si="83"/>
        <v>0</v>
      </c>
      <c r="AR361" s="146" t="s">
        <v>103</v>
      </c>
      <c r="AT361" s="146" t="s">
        <v>425</v>
      </c>
      <c r="AU361" s="146" t="s">
        <v>85</v>
      </c>
      <c r="AY361" s="17" t="s">
        <v>258</v>
      </c>
      <c r="BE361" s="147">
        <f t="shared" si="84"/>
        <v>0</v>
      </c>
      <c r="BF361" s="147">
        <f t="shared" si="85"/>
        <v>0</v>
      </c>
      <c r="BG361" s="147">
        <f t="shared" si="86"/>
        <v>0</v>
      </c>
      <c r="BH361" s="147">
        <f t="shared" si="87"/>
        <v>0</v>
      </c>
      <c r="BI361" s="147">
        <f t="shared" si="88"/>
        <v>0</v>
      </c>
      <c r="BJ361" s="17" t="s">
        <v>8</v>
      </c>
      <c r="BK361" s="147">
        <f t="shared" si="89"/>
        <v>0</v>
      </c>
      <c r="BL361" s="17" t="s">
        <v>91</v>
      </c>
      <c r="BM361" s="146" t="s">
        <v>3563</v>
      </c>
    </row>
    <row r="362" spans="2:65" s="1" customFormat="1" ht="37.9" customHeight="1">
      <c r="B362" s="134"/>
      <c r="C362" s="170" t="s">
        <v>1528</v>
      </c>
      <c r="D362" s="170" t="s">
        <v>425</v>
      </c>
      <c r="E362" s="171" t="s">
        <v>3564</v>
      </c>
      <c r="F362" s="172" t="s">
        <v>3565</v>
      </c>
      <c r="G362" s="173" t="s">
        <v>3056</v>
      </c>
      <c r="H362" s="174">
        <v>2</v>
      </c>
      <c r="I362" s="175"/>
      <c r="J362" s="176">
        <f t="shared" si="80"/>
        <v>0</v>
      </c>
      <c r="K362" s="172" t="s">
        <v>1</v>
      </c>
      <c r="L362" s="177"/>
      <c r="M362" s="178" t="s">
        <v>1</v>
      </c>
      <c r="N362" s="179" t="s">
        <v>42</v>
      </c>
      <c r="P362" s="144">
        <f t="shared" si="81"/>
        <v>0</v>
      </c>
      <c r="Q362" s="144">
        <v>0</v>
      </c>
      <c r="R362" s="144">
        <f t="shared" si="82"/>
        <v>0</v>
      </c>
      <c r="S362" s="144">
        <v>0</v>
      </c>
      <c r="T362" s="145">
        <f t="shared" si="83"/>
        <v>0</v>
      </c>
      <c r="AR362" s="146" t="s">
        <v>103</v>
      </c>
      <c r="AT362" s="146" t="s">
        <v>425</v>
      </c>
      <c r="AU362" s="146" t="s">
        <v>85</v>
      </c>
      <c r="AY362" s="17" t="s">
        <v>258</v>
      </c>
      <c r="BE362" s="147">
        <f t="shared" si="84"/>
        <v>0</v>
      </c>
      <c r="BF362" s="147">
        <f t="shared" si="85"/>
        <v>0</v>
      </c>
      <c r="BG362" s="147">
        <f t="shared" si="86"/>
        <v>0</v>
      </c>
      <c r="BH362" s="147">
        <f t="shared" si="87"/>
        <v>0</v>
      </c>
      <c r="BI362" s="147">
        <f t="shared" si="88"/>
        <v>0</v>
      </c>
      <c r="BJ362" s="17" t="s">
        <v>8</v>
      </c>
      <c r="BK362" s="147">
        <f t="shared" si="89"/>
        <v>0</v>
      </c>
      <c r="BL362" s="17" t="s">
        <v>91</v>
      </c>
      <c r="BM362" s="146" t="s">
        <v>3566</v>
      </c>
    </row>
    <row r="363" spans="2:65" s="1" customFormat="1" ht="16.5" customHeight="1">
      <c r="B363" s="134"/>
      <c r="C363" s="170" t="s">
        <v>1533</v>
      </c>
      <c r="D363" s="170" t="s">
        <v>425</v>
      </c>
      <c r="E363" s="171" t="s">
        <v>3567</v>
      </c>
      <c r="F363" s="172" t="s">
        <v>3568</v>
      </c>
      <c r="G363" s="173" t="s">
        <v>3056</v>
      </c>
      <c r="H363" s="174">
        <v>2</v>
      </c>
      <c r="I363" s="175"/>
      <c r="J363" s="176">
        <f t="shared" si="80"/>
        <v>0</v>
      </c>
      <c r="K363" s="172" t="s">
        <v>1</v>
      </c>
      <c r="L363" s="177"/>
      <c r="M363" s="178" t="s">
        <v>1</v>
      </c>
      <c r="N363" s="179" t="s">
        <v>42</v>
      </c>
      <c r="P363" s="144">
        <f t="shared" si="81"/>
        <v>0</v>
      </c>
      <c r="Q363" s="144">
        <v>0</v>
      </c>
      <c r="R363" s="144">
        <f t="shared" si="82"/>
        <v>0</v>
      </c>
      <c r="S363" s="144">
        <v>0</v>
      </c>
      <c r="T363" s="145">
        <f t="shared" si="83"/>
        <v>0</v>
      </c>
      <c r="AR363" s="146" t="s">
        <v>103</v>
      </c>
      <c r="AT363" s="146" t="s">
        <v>425</v>
      </c>
      <c r="AU363" s="146" t="s">
        <v>85</v>
      </c>
      <c r="AY363" s="17" t="s">
        <v>258</v>
      </c>
      <c r="BE363" s="147">
        <f t="shared" si="84"/>
        <v>0</v>
      </c>
      <c r="BF363" s="147">
        <f t="shared" si="85"/>
        <v>0</v>
      </c>
      <c r="BG363" s="147">
        <f t="shared" si="86"/>
        <v>0</v>
      </c>
      <c r="BH363" s="147">
        <f t="shared" si="87"/>
        <v>0</v>
      </c>
      <c r="BI363" s="147">
        <f t="shared" si="88"/>
        <v>0</v>
      </c>
      <c r="BJ363" s="17" t="s">
        <v>8</v>
      </c>
      <c r="BK363" s="147">
        <f t="shared" si="89"/>
        <v>0</v>
      </c>
      <c r="BL363" s="17" t="s">
        <v>91</v>
      </c>
      <c r="BM363" s="146" t="s">
        <v>3569</v>
      </c>
    </row>
    <row r="364" spans="2:65" s="1" customFormat="1" ht="24.2" customHeight="1">
      <c r="B364" s="134"/>
      <c r="C364" s="170" t="s">
        <v>1537</v>
      </c>
      <c r="D364" s="170" t="s">
        <v>425</v>
      </c>
      <c r="E364" s="171" t="s">
        <v>3570</v>
      </c>
      <c r="F364" s="172" t="s">
        <v>3571</v>
      </c>
      <c r="G364" s="173" t="s">
        <v>3056</v>
      </c>
      <c r="H364" s="174">
        <v>1</v>
      </c>
      <c r="I364" s="175"/>
      <c r="J364" s="176">
        <f t="shared" si="80"/>
        <v>0</v>
      </c>
      <c r="K364" s="172" t="s">
        <v>1</v>
      </c>
      <c r="L364" s="177"/>
      <c r="M364" s="178" t="s">
        <v>1</v>
      </c>
      <c r="N364" s="179" t="s">
        <v>42</v>
      </c>
      <c r="P364" s="144">
        <f t="shared" si="81"/>
        <v>0</v>
      </c>
      <c r="Q364" s="144">
        <v>0</v>
      </c>
      <c r="R364" s="144">
        <f t="shared" si="82"/>
        <v>0</v>
      </c>
      <c r="S364" s="144">
        <v>0</v>
      </c>
      <c r="T364" s="145">
        <f t="shared" si="83"/>
        <v>0</v>
      </c>
      <c r="AR364" s="146" t="s">
        <v>103</v>
      </c>
      <c r="AT364" s="146" t="s">
        <v>425</v>
      </c>
      <c r="AU364" s="146" t="s">
        <v>85</v>
      </c>
      <c r="AY364" s="17" t="s">
        <v>258</v>
      </c>
      <c r="BE364" s="147">
        <f t="shared" si="84"/>
        <v>0</v>
      </c>
      <c r="BF364" s="147">
        <f t="shared" si="85"/>
        <v>0</v>
      </c>
      <c r="BG364" s="147">
        <f t="shared" si="86"/>
        <v>0</v>
      </c>
      <c r="BH364" s="147">
        <f t="shared" si="87"/>
        <v>0</v>
      </c>
      <c r="BI364" s="147">
        <f t="shared" si="88"/>
        <v>0</v>
      </c>
      <c r="BJ364" s="17" t="s">
        <v>8</v>
      </c>
      <c r="BK364" s="147">
        <f t="shared" si="89"/>
        <v>0</v>
      </c>
      <c r="BL364" s="17" t="s">
        <v>91</v>
      </c>
      <c r="BM364" s="146" t="s">
        <v>3572</v>
      </c>
    </row>
    <row r="365" spans="2:65" s="1" customFormat="1" ht="33" customHeight="1">
      <c r="B365" s="134"/>
      <c r="C365" s="170" t="s">
        <v>1542</v>
      </c>
      <c r="D365" s="170" t="s">
        <v>425</v>
      </c>
      <c r="E365" s="171" t="s">
        <v>3573</v>
      </c>
      <c r="F365" s="172" t="s">
        <v>3574</v>
      </c>
      <c r="G365" s="173" t="s">
        <v>3056</v>
      </c>
      <c r="H365" s="174">
        <v>1</v>
      </c>
      <c r="I365" s="175"/>
      <c r="J365" s="176">
        <f t="shared" si="80"/>
        <v>0</v>
      </c>
      <c r="K365" s="172" t="s">
        <v>1</v>
      </c>
      <c r="L365" s="177"/>
      <c r="M365" s="178" t="s">
        <v>1</v>
      </c>
      <c r="N365" s="179" t="s">
        <v>42</v>
      </c>
      <c r="P365" s="144">
        <f t="shared" si="81"/>
        <v>0</v>
      </c>
      <c r="Q365" s="144">
        <v>0</v>
      </c>
      <c r="R365" s="144">
        <f t="shared" si="82"/>
        <v>0</v>
      </c>
      <c r="S365" s="144">
        <v>0</v>
      </c>
      <c r="T365" s="145">
        <f t="shared" si="83"/>
        <v>0</v>
      </c>
      <c r="AR365" s="146" t="s">
        <v>103</v>
      </c>
      <c r="AT365" s="146" t="s">
        <v>425</v>
      </c>
      <c r="AU365" s="146" t="s">
        <v>85</v>
      </c>
      <c r="AY365" s="17" t="s">
        <v>258</v>
      </c>
      <c r="BE365" s="147">
        <f t="shared" si="84"/>
        <v>0</v>
      </c>
      <c r="BF365" s="147">
        <f t="shared" si="85"/>
        <v>0</v>
      </c>
      <c r="BG365" s="147">
        <f t="shared" si="86"/>
        <v>0</v>
      </c>
      <c r="BH365" s="147">
        <f t="shared" si="87"/>
        <v>0</v>
      </c>
      <c r="BI365" s="147">
        <f t="shared" si="88"/>
        <v>0</v>
      </c>
      <c r="BJ365" s="17" t="s">
        <v>8</v>
      </c>
      <c r="BK365" s="147">
        <f t="shared" si="89"/>
        <v>0</v>
      </c>
      <c r="BL365" s="17" t="s">
        <v>91</v>
      </c>
      <c r="BM365" s="146" t="s">
        <v>3575</v>
      </c>
    </row>
    <row r="366" spans="2:65" s="1" customFormat="1" ht="16.5" customHeight="1">
      <c r="B366" s="134"/>
      <c r="C366" s="170" t="s">
        <v>1549</v>
      </c>
      <c r="D366" s="170" t="s">
        <v>425</v>
      </c>
      <c r="E366" s="171" t="s">
        <v>3576</v>
      </c>
      <c r="F366" s="172" t="s">
        <v>3577</v>
      </c>
      <c r="G366" s="173" t="s">
        <v>3056</v>
      </c>
      <c r="H366" s="174">
        <v>1</v>
      </c>
      <c r="I366" s="175"/>
      <c r="J366" s="176">
        <f t="shared" si="80"/>
        <v>0</v>
      </c>
      <c r="K366" s="172" t="s">
        <v>1</v>
      </c>
      <c r="L366" s="177"/>
      <c r="M366" s="178" t="s">
        <v>1</v>
      </c>
      <c r="N366" s="179" t="s">
        <v>42</v>
      </c>
      <c r="P366" s="144">
        <f t="shared" si="81"/>
        <v>0</v>
      </c>
      <c r="Q366" s="144">
        <v>0</v>
      </c>
      <c r="R366" s="144">
        <f t="shared" si="82"/>
        <v>0</v>
      </c>
      <c r="S366" s="144">
        <v>0</v>
      </c>
      <c r="T366" s="145">
        <f t="shared" si="83"/>
        <v>0</v>
      </c>
      <c r="AR366" s="146" t="s">
        <v>103</v>
      </c>
      <c r="AT366" s="146" t="s">
        <v>425</v>
      </c>
      <c r="AU366" s="146" t="s">
        <v>85</v>
      </c>
      <c r="AY366" s="17" t="s">
        <v>258</v>
      </c>
      <c r="BE366" s="147">
        <f t="shared" si="84"/>
        <v>0</v>
      </c>
      <c r="BF366" s="147">
        <f t="shared" si="85"/>
        <v>0</v>
      </c>
      <c r="BG366" s="147">
        <f t="shared" si="86"/>
        <v>0</v>
      </c>
      <c r="BH366" s="147">
        <f t="shared" si="87"/>
        <v>0</v>
      </c>
      <c r="BI366" s="147">
        <f t="shared" si="88"/>
        <v>0</v>
      </c>
      <c r="BJ366" s="17" t="s">
        <v>8</v>
      </c>
      <c r="BK366" s="147">
        <f t="shared" si="89"/>
        <v>0</v>
      </c>
      <c r="BL366" s="17" t="s">
        <v>91</v>
      </c>
      <c r="BM366" s="146" t="s">
        <v>3578</v>
      </c>
    </row>
    <row r="367" spans="2:65" s="1" customFormat="1" ht="16.5" customHeight="1">
      <c r="B367" s="134"/>
      <c r="C367" s="170" t="s">
        <v>1555</v>
      </c>
      <c r="D367" s="170" t="s">
        <v>425</v>
      </c>
      <c r="E367" s="171" t="s">
        <v>3579</v>
      </c>
      <c r="F367" s="172" t="s">
        <v>3580</v>
      </c>
      <c r="G367" s="173" t="s">
        <v>3056</v>
      </c>
      <c r="H367" s="174">
        <v>1</v>
      </c>
      <c r="I367" s="175"/>
      <c r="J367" s="176">
        <f t="shared" si="80"/>
        <v>0</v>
      </c>
      <c r="K367" s="172" t="s">
        <v>1</v>
      </c>
      <c r="L367" s="177"/>
      <c r="M367" s="178" t="s">
        <v>1</v>
      </c>
      <c r="N367" s="179" t="s">
        <v>42</v>
      </c>
      <c r="P367" s="144">
        <f t="shared" si="81"/>
        <v>0</v>
      </c>
      <c r="Q367" s="144">
        <v>0</v>
      </c>
      <c r="R367" s="144">
        <f t="shared" si="82"/>
        <v>0</v>
      </c>
      <c r="S367" s="144">
        <v>0</v>
      </c>
      <c r="T367" s="145">
        <f t="shared" si="83"/>
        <v>0</v>
      </c>
      <c r="AR367" s="146" t="s">
        <v>103</v>
      </c>
      <c r="AT367" s="146" t="s">
        <v>425</v>
      </c>
      <c r="AU367" s="146" t="s">
        <v>85</v>
      </c>
      <c r="AY367" s="17" t="s">
        <v>258</v>
      </c>
      <c r="BE367" s="147">
        <f t="shared" si="84"/>
        <v>0</v>
      </c>
      <c r="BF367" s="147">
        <f t="shared" si="85"/>
        <v>0</v>
      </c>
      <c r="BG367" s="147">
        <f t="shared" si="86"/>
        <v>0</v>
      </c>
      <c r="BH367" s="147">
        <f t="shared" si="87"/>
        <v>0</v>
      </c>
      <c r="BI367" s="147">
        <f t="shared" si="88"/>
        <v>0</v>
      </c>
      <c r="BJ367" s="17" t="s">
        <v>8</v>
      </c>
      <c r="BK367" s="147">
        <f t="shared" si="89"/>
        <v>0</v>
      </c>
      <c r="BL367" s="17" t="s">
        <v>91</v>
      </c>
      <c r="BM367" s="146" t="s">
        <v>3581</v>
      </c>
    </row>
    <row r="368" spans="2:65" s="1" customFormat="1" ht="16.5" customHeight="1">
      <c r="B368" s="134"/>
      <c r="C368" s="170" t="s">
        <v>1561</v>
      </c>
      <c r="D368" s="170" t="s">
        <v>425</v>
      </c>
      <c r="E368" s="171" t="s">
        <v>3582</v>
      </c>
      <c r="F368" s="172" t="s">
        <v>3583</v>
      </c>
      <c r="G368" s="173" t="s">
        <v>3056</v>
      </c>
      <c r="H368" s="174">
        <v>1</v>
      </c>
      <c r="I368" s="175"/>
      <c r="J368" s="176">
        <f t="shared" si="80"/>
        <v>0</v>
      </c>
      <c r="K368" s="172" t="s">
        <v>1</v>
      </c>
      <c r="L368" s="177"/>
      <c r="M368" s="178" t="s">
        <v>1</v>
      </c>
      <c r="N368" s="179" t="s">
        <v>42</v>
      </c>
      <c r="P368" s="144">
        <f t="shared" si="81"/>
        <v>0</v>
      </c>
      <c r="Q368" s="144">
        <v>0</v>
      </c>
      <c r="R368" s="144">
        <f t="shared" si="82"/>
        <v>0</v>
      </c>
      <c r="S368" s="144">
        <v>0</v>
      </c>
      <c r="T368" s="145">
        <f t="shared" si="83"/>
        <v>0</v>
      </c>
      <c r="AR368" s="146" t="s">
        <v>103</v>
      </c>
      <c r="AT368" s="146" t="s">
        <v>425</v>
      </c>
      <c r="AU368" s="146" t="s">
        <v>85</v>
      </c>
      <c r="AY368" s="17" t="s">
        <v>258</v>
      </c>
      <c r="BE368" s="147">
        <f t="shared" si="84"/>
        <v>0</v>
      </c>
      <c r="BF368" s="147">
        <f t="shared" si="85"/>
        <v>0</v>
      </c>
      <c r="BG368" s="147">
        <f t="shared" si="86"/>
        <v>0</v>
      </c>
      <c r="BH368" s="147">
        <f t="shared" si="87"/>
        <v>0</v>
      </c>
      <c r="BI368" s="147">
        <f t="shared" si="88"/>
        <v>0</v>
      </c>
      <c r="BJ368" s="17" t="s">
        <v>8</v>
      </c>
      <c r="BK368" s="147">
        <f t="shared" si="89"/>
        <v>0</v>
      </c>
      <c r="BL368" s="17" t="s">
        <v>91</v>
      </c>
      <c r="BM368" s="146" t="s">
        <v>3584</v>
      </c>
    </row>
    <row r="369" spans="2:65" s="1" customFormat="1" ht="16.5" customHeight="1">
      <c r="B369" s="134"/>
      <c r="C369" s="170" t="s">
        <v>1565</v>
      </c>
      <c r="D369" s="170" t="s">
        <v>425</v>
      </c>
      <c r="E369" s="171" t="s">
        <v>3585</v>
      </c>
      <c r="F369" s="172" t="s">
        <v>3586</v>
      </c>
      <c r="G369" s="173" t="s">
        <v>3056</v>
      </c>
      <c r="H369" s="174">
        <v>1</v>
      </c>
      <c r="I369" s="175"/>
      <c r="J369" s="176">
        <f t="shared" si="80"/>
        <v>0</v>
      </c>
      <c r="K369" s="172" t="s">
        <v>1</v>
      </c>
      <c r="L369" s="177"/>
      <c r="M369" s="178" t="s">
        <v>1</v>
      </c>
      <c r="N369" s="179" t="s">
        <v>42</v>
      </c>
      <c r="P369" s="144">
        <f t="shared" si="81"/>
        <v>0</v>
      </c>
      <c r="Q369" s="144">
        <v>0</v>
      </c>
      <c r="R369" s="144">
        <f t="shared" si="82"/>
        <v>0</v>
      </c>
      <c r="S369" s="144">
        <v>0</v>
      </c>
      <c r="T369" s="145">
        <f t="shared" si="83"/>
        <v>0</v>
      </c>
      <c r="AR369" s="146" t="s">
        <v>103</v>
      </c>
      <c r="AT369" s="146" t="s">
        <v>425</v>
      </c>
      <c r="AU369" s="146" t="s">
        <v>85</v>
      </c>
      <c r="AY369" s="17" t="s">
        <v>258</v>
      </c>
      <c r="BE369" s="147">
        <f t="shared" si="84"/>
        <v>0</v>
      </c>
      <c r="BF369" s="147">
        <f t="shared" si="85"/>
        <v>0</v>
      </c>
      <c r="BG369" s="147">
        <f t="shared" si="86"/>
        <v>0</v>
      </c>
      <c r="BH369" s="147">
        <f t="shared" si="87"/>
        <v>0</v>
      </c>
      <c r="BI369" s="147">
        <f t="shared" si="88"/>
        <v>0</v>
      </c>
      <c r="BJ369" s="17" t="s">
        <v>8</v>
      </c>
      <c r="BK369" s="147">
        <f t="shared" si="89"/>
        <v>0</v>
      </c>
      <c r="BL369" s="17" t="s">
        <v>91</v>
      </c>
      <c r="BM369" s="146" t="s">
        <v>3587</v>
      </c>
    </row>
    <row r="370" spans="2:65" s="1" customFormat="1" ht="16.5" customHeight="1">
      <c r="B370" s="134"/>
      <c r="C370" s="170" t="s">
        <v>1569</v>
      </c>
      <c r="D370" s="170" t="s">
        <v>425</v>
      </c>
      <c r="E370" s="171" t="s">
        <v>3588</v>
      </c>
      <c r="F370" s="172" t="s">
        <v>3589</v>
      </c>
      <c r="G370" s="173" t="s">
        <v>3056</v>
      </c>
      <c r="H370" s="174">
        <v>1</v>
      </c>
      <c r="I370" s="175"/>
      <c r="J370" s="176">
        <f t="shared" si="80"/>
        <v>0</v>
      </c>
      <c r="K370" s="172" t="s">
        <v>1</v>
      </c>
      <c r="L370" s="177"/>
      <c r="M370" s="178" t="s">
        <v>1</v>
      </c>
      <c r="N370" s="179" t="s">
        <v>42</v>
      </c>
      <c r="P370" s="144">
        <f t="shared" si="81"/>
        <v>0</v>
      </c>
      <c r="Q370" s="144">
        <v>0</v>
      </c>
      <c r="R370" s="144">
        <f t="shared" si="82"/>
        <v>0</v>
      </c>
      <c r="S370" s="144">
        <v>0</v>
      </c>
      <c r="T370" s="145">
        <f t="shared" si="83"/>
        <v>0</v>
      </c>
      <c r="AR370" s="146" t="s">
        <v>103</v>
      </c>
      <c r="AT370" s="146" t="s">
        <v>425</v>
      </c>
      <c r="AU370" s="146" t="s">
        <v>85</v>
      </c>
      <c r="AY370" s="17" t="s">
        <v>258</v>
      </c>
      <c r="BE370" s="147">
        <f t="shared" si="84"/>
        <v>0</v>
      </c>
      <c r="BF370" s="147">
        <f t="shared" si="85"/>
        <v>0</v>
      </c>
      <c r="BG370" s="147">
        <f t="shared" si="86"/>
        <v>0</v>
      </c>
      <c r="BH370" s="147">
        <f t="shared" si="87"/>
        <v>0</v>
      </c>
      <c r="BI370" s="147">
        <f t="shared" si="88"/>
        <v>0</v>
      </c>
      <c r="BJ370" s="17" t="s">
        <v>8</v>
      </c>
      <c r="BK370" s="147">
        <f t="shared" si="89"/>
        <v>0</v>
      </c>
      <c r="BL370" s="17" t="s">
        <v>91</v>
      </c>
      <c r="BM370" s="146" t="s">
        <v>3590</v>
      </c>
    </row>
    <row r="371" spans="2:65" s="1" customFormat="1" ht="49.15" customHeight="1">
      <c r="B371" s="134"/>
      <c r="C371" s="170" t="s">
        <v>1573</v>
      </c>
      <c r="D371" s="170" t="s">
        <v>425</v>
      </c>
      <c r="E371" s="171" t="s">
        <v>3591</v>
      </c>
      <c r="F371" s="172" t="s">
        <v>3592</v>
      </c>
      <c r="G371" s="173" t="s">
        <v>3056</v>
      </c>
      <c r="H371" s="174">
        <v>1</v>
      </c>
      <c r="I371" s="175"/>
      <c r="J371" s="176">
        <f t="shared" si="80"/>
        <v>0</v>
      </c>
      <c r="K371" s="172" t="s">
        <v>1</v>
      </c>
      <c r="L371" s="177"/>
      <c r="M371" s="178" t="s">
        <v>1</v>
      </c>
      <c r="N371" s="179" t="s">
        <v>42</v>
      </c>
      <c r="P371" s="144">
        <f t="shared" si="81"/>
        <v>0</v>
      </c>
      <c r="Q371" s="144">
        <v>0</v>
      </c>
      <c r="R371" s="144">
        <f t="shared" si="82"/>
        <v>0</v>
      </c>
      <c r="S371" s="144">
        <v>0</v>
      </c>
      <c r="T371" s="145">
        <f t="shared" si="83"/>
        <v>0</v>
      </c>
      <c r="AR371" s="146" t="s">
        <v>103</v>
      </c>
      <c r="AT371" s="146" t="s">
        <v>425</v>
      </c>
      <c r="AU371" s="146" t="s">
        <v>85</v>
      </c>
      <c r="AY371" s="17" t="s">
        <v>258</v>
      </c>
      <c r="BE371" s="147">
        <f t="shared" si="84"/>
        <v>0</v>
      </c>
      <c r="BF371" s="147">
        <f t="shared" si="85"/>
        <v>0</v>
      </c>
      <c r="BG371" s="147">
        <f t="shared" si="86"/>
        <v>0</v>
      </c>
      <c r="BH371" s="147">
        <f t="shared" si="87"/>
        <v>0</v>
      </c>
      <c r="BI371" s="147">
        <f t="shared" si="88"/>
        <v>0</v>
      </c>
      <c r="BJ371" s="17" t="s">
        <v>8</v>
      </c>
      <c r="BK371" s="147">
        <f t="shared" si="89"/>
        <v>0</v>
      </c>
      <c r="BL371" s="17" t="s">
        <v>91</v>
      </c>
      <c r="BM371" s="146" t="s">
        <v>3593</v>
      </c>
    </row>
    <row r="372" spans="2:65" s="1" customFormat="1" ht="16.5" customHeight="1">
      <c r="B372" s="134"/>
      <c r="C372" s="170" t="s">
        <v>1578</v>
      </c>
      <c r="D372" s="170" t="s">
        <v>425</v>
      </c>
      <c r="E372" s="171" t="s">
        <v>3594</v>
      </c>
      <c r="F372" s="172" t="s">
        <v>3595</v>
      </c>
      <c r="G372" s="173" t="s">
        <v>3056</v>
      </c>
      <c r="H372" s="174">
        <v>11</v>
      </c>
      <c r="I372" s="175"/>
      <c r="J372" s="176">
        <f t="shared" si="80"/>
        <v>0</v>
      </c>
      <c r="K372" s="172" t="s">
        <v>1</v>
      </c>
      <c r="L372" s="177"/>
      <c r="M372" s="178" t="s">
        <v>1</v>
      </c>
      <c r="N372" s="179" t="s">
        <v>42</v>
      </c>
      <c r="P372" s="144">
        <f t="shared" si="81"/>
        <v>0</v>
      </c>
      <c r="Q372" s="144">
        <v>0</v>
      </c>
      <c r="R372" s="144">
        <f t="shared" si="82"/>
        <v>0</v>
      </c>
      <c r="S372" s="144">
        <v>0</v>
      </c>
      <c r="T372" s="145">
        <f t="shared" si="83"/>
        <v>0</v>
      </c>
      <c r="AR372" s="146" t="s">
        <v>103</v>
      </c>
      <c r="AT372" s="146" t="s">
        <v>425</v>
      </c>
      <c r="AU372" s="146" t="s">
        <v>85</v>
      </c>
      <c r="AY372" s="17" t="s">
        <v>258</v>
      </c>
      <c r="BE372" s="147">
        <f t="shared" si="84"/>
        <v>0</v>
      </c>
      <c r="BF372" s="147">
        <f t="shared" si="85"/>
        <v>0</v>
      </c>
      <c r="BG372" s="147">
        <f t="shared" si="86"/>
        <v>0</v>
      </c>
      <c r="BH372" s="147">
        <f t="shared" si="87"/>
        <v>0</v>
      </c>
      <c r="BI372" s="147">
        <f t="shared" si="88"/>
        <v>0</v>
      </c>
      <c r="BJ372" s="17" t="s">
        <v>8</v>
      </c>
      <c r="BK372" s="147">
        <f t="shared" si="89"/>
        <v>0</v>
      </c>
      <c r="BL372" s="17" t="s">
        <v>91</v>
      </c>
      <c r="BM372" s="146" t="s">
        <v>3596</v>
      </c>
    </row>
    <row r="373" spans="2:65" s="1" customFormat="1" ht="16.5" customHeight="1">
      <c r="B373" s="134"/>
      <c r="C373" s="170" t="s">
        <v>1584</v>
      </c>
      <c r="D373" s="170" t="s">
        <v>425</v>
      </c>
      <c r="E373" s="171" t="s">
        <v>3597</v>
      </c>
      <c r="F373" s="172" t="s">
        <v>3598</v>
      </c>
      <c r="G373" s="173" t="s">
        <v>3056</v>
      </c>
      <c r="H373" s="174">
        <v>4</v>
      </c>
      <c r="I373" s="175"/>
      <c r="J373" s="176">
        <f t="shared" si="80"/>
        <v>0</v>
      </c>
      <c r="K373" s="172" t="s">
        <v>1</v>
      </c>
      <c r="L373" s="177"/>
      <c r="M373" s="178" t="s">
        <v>1</v>
      </c>
      <c r="N373" s="179" t="s">
        <v>42</v>
      </c>
      <c r="P373" s="144">
        <f t="shared" si="81"/>
        <v>0</v>
      </c>
      <c r="Q373" s="144">
        <v>0</v>
      </c>
      <c r="R373" s="144">
        <f t="shared" si="82"/>
        <v>0</v>
      </c>
      <c r="S373" s="144">
        <v>0</v>
      </c>
      <c r="T373" s="145">
        <f t="shared" si="83"/>
        <v>0</v>
      </c>
      <c r="AR373" s="146" t="s">
        <v>103</v>
      </c>
      <c r="AT373" s="146" t="s">
        <v>425</v>
      </c>
      <c r="AU373" s="146" t="s">
        <v>85</v>
      </c>
      <c r="AY373" s="17" t="s">
        <v>258</v>
      </c>
      <c r="BE373" s="147">
        <f t="shared" si="84"/>
        <v>0</v>
      </c>
      <c r="BF373" s="147">
        <f t="shared" si="85"/>
        <v>0</v>
      </c>
      <c r="BG373" s="147">
        <f t="shared" si="86"/>
        <v>0</v>
      </c>
      <c r="BH373" s="147">
        <f t="shared" si="87"/>
        <v>0</v>
      </c>
      <c r="BI373" s="147">
        <f t="shared" si="88"/>
        <v>0</v>
      </c>
      <c r="BJ373" s="17" t="s">
        <v>8</v>
      </c>
      <c r="BK373" s="147">
        <f t="shared" si="89"/>
        <v>0</v>
      </c>
      <c r="BL373" s="17" t="s">
        <v>91</v>
      </c>
      <c r="BM373" s="146" t="s">
        <v>3599</v>
      </c>
    </row>
    <row r="374" spans="2:65" s="1" customFormat="1" ht="16.5" customHeight="1">
      <c r="B374" s="134"/>
      <c r="C374" s="170" t="s">
        <v>1589</v>
      </c>
      <c r="D374" s="170" t="s">
        <v>425</v>
      </c>
      <c r="E374" s="171" t="s">
        <v>3600</v>
      </c>
      <c r="F374" s="172" t="s">
        <v>3601</v>
      </c>
      <c r="G374" s="173" t="s">
        <v>3056</v>
      </c>
      <c r="H374" s="174">
        <v>13</v>
      </c>
      <c r="I374" s="175"/>
      <c r="J374" s="176">
        <f t="shared" si="80"/>
        <v>0</v>
      </c>
      <c r="K374" s="172" t="s">
        <v>1</v>
      </c>
      <c r="L374" s="177"/>
      <c r="M374" s="178" t="s">
        <v>1</v>
      </c>
      <c r="N374" s="179" t="s">
        <v>42</v>
      </c>
      <c r="P374" s="144">
        <f t="shared" si="81"/>
        <v>0</v>
      </c>
      <c r="Q374" s="144">
        <v>0</v>
      </c>
      <c r="R374" s="144">
        <f t="shared" si="82"/>
        <v>0</v>
      </c>
      <c r="S374" s="144">
        <v>0</v>
      </c>
      <c r="T374" s="145">
        <f t="shared" si="83"/>
        <v>0</v>
      </c>
      <c r="AR374" s="146" t="s">
        <v>103</v>
      </c>
      <c r="AT374" s="146" t="s">
        <v>425</v>
      </c>
      <c r="AU374" s="146" t="s">
        <v>85</v>
      </c>
      <c r="AY374" s="17" t="s">
        <v>258</v>
      </c>
      <c r="BE374" s="147">
        <f t="shared" si="84"/>
        <v>0</v>
      </c>
      <c r="BF374" s="147">
        <f t="shared" si="85"/>
        <v>0</v>
      </c>
      <c r="BG374" s="147">
        <f t="shared" si="86"/>
        <v>0</v>
      </c>
      <c r="BH374" s="147">
        <f t="shared" si="87"/>
        <v>0</v>
      </c>
      <c r="BI374" s="147">
        <f t="shared" si="88"/>
        <v>0</v>
      </c>
      <c r="BJ374" s="17" t="s">
        <v>8</v>
      </c>
      <c r="BK374" s="147">
        <f t="shared" si="89"/>
        <v>0</v>
      </c>
      <c r="BL374" s="17" t="s">
        <v>91</v>
      </c>
      <c r="BM374" s="146" t="s">
        <v>3602</v>
      </c>
    </row>
    <row r="375" spans="2:65" s="1" customFormat="1" ht="16.5" customHeight="1">
      <c r="B375" s="134"/>
      <c r="C375" s="170" t="s">
        <v>1593</v>
      </c>
      <c r="D375" s="170" t="s">
        <v>425</v>
      </c>
      <c r="E375" s="171" t="s">
        <v>3603</v>
      </c>
      <c r="F375" s="172" t="s">
        <v>3604</v>
      </c>
      <c r="G375" s="173" t="s">
        <v>3056</v>
      </c>
      <c r="H375" s="174">
        <v>2</v>
      </c>
      <c r="I375" s="175"/>
      <c r="J375" s="176">
        <f t="shared" si="80"/>
        <v>0</v>
      </c>
      <c r="K375" s="172" t="s">
        <v>1</v>
      </c>
      <c r="L375" s="177"/>
      <c r="M375" s="178" t="s">
        <v>1</v>
      </c>
      <c r="N375" s="179" t="s">
        <v>42</v>
      </c>
      <c r="P375" s="144">
        <f t="shared" si="81"/>
        <v>0</v>
      </c>
      <c r="Q375" s="144">
        <v>0</v>
      </c>
      <c r="R375" s="144">
        <f t="shared" si="82"/>
        <v>0</v>
      </c>
      <c r="S375" s="144">
        <v>0</v>
      </c>
      <c r="T375" s="145">
        <f t="shared" si="83"/>
        <v>0</v>
      </c>
      <c r="AR375" s="146" t="s">
        <v>103</v>
      </c>
      <c r="AT375" s="146" t="s">
        <v>425</v>
      </c>
      <c r="AU375" s="146" t="s">
        <v>85</v>
      </c>
      <c r="AY375" s="17" t="s">
        <v>258</v>
      </c>
      <c r="BE375" s="147">
        <f t="shared" si="84"/>
        <v>0</v>
      </c>
      <c r="BF375" s="147">
        <f t="shared" si="85"/>
        <v>0</v>
      </c>
      <c r="BG375" s="147">
        <f t="shared" si="86"/>
        <v>0</v>
      </c>
      <c r="BH375" s="147">
        <f t="shared" si="87"/>
        <v>0</v>
      </c>
      <c r="BI375" s="147">
        <f t="shared" si="88"/>
        <v>0</v>
      </c>
      <c r="BJ375" s="17" t="s">
        <v>8</v>
      </c>
      <c r="BK375" s="147">
        <f t="shared" si="89"/>
        <v>0</v>
      </c>
      <c r="BL375" s="17" t="s">
        <v>91</v>
      </c>
      <c r="BM375" s="146" t="s">
        <v>3605</v>
      </c>
    </row>
    <row r="376" spans="2:65" s="1" customFormat="1" ht="24.2" customHeight="1">
      <c r="B376" s="134"/>
      <c r="C376" s="170" t="s">
        <v>1597</v>
      </c>
      <c r="D376" s="170" t="s">
        <v>425</v>
      </c>
      <c r="E376" s="171" t="s">
        <v>3606</v>
      </c>
      <c r="F376" s="172" t="s">
        <v>3607</v>
      </c>
      <c r="G376" s="173" t="s">
        <v>3056</v>
      </c>
      <c r="H376" s="174">
        <v>1</v>
      </c>
      <c r="I376" s="175"/>
      <c r="J376" s="176">
        <f t="shared" si="80"/>
        <v>0</v>
      </c>
      <c r="K376" s="172" t="s">
        <v>1</v>
      </c>
      <c r="L376" s="177"/>
      <c r="M376" s="178" t="s">
        <v>1</v>
      </c>
      <c r="N376" s="179" t="s">
        <v>42</v>
      </c>
      <c r="P376" s="144">
        <f t="shared" si="81"/>
        <v>0</v>
      </c>
      <c r="Q376" s="144">
        <v>0</v>
      </c>
      <c r="R376" s="144">
        <f t="shared" si="82"/>
        <v>0</v>
      </c>
      <c r="S376" s="144">
        <v>0</v>
      </c>
      <c r="T376" s="145">
        <f t="shared" si="83"/>
        <v>0</v>
      </c>
      <c r="AR376" s="146" t="s">
        <v>103</v>
      </c>
      <c r="AT376" s="146" t="s">
        <v>425</v>
      </c>
      <c r="AU376" s="146" t="s">
        <v>85</v>
      </c>
      <c r="AY376" s="17" t="s">
        <v>258</v>
      </c>
      <c r="BE376" s="147">
        <f t="shared" si="84"/>
        <v>0</v>
      </c>
      <c r="BF376" s="147">
        <f t="shared" si="85"/>
        <v>0</v>
      </c>
      <c r="BG376" s="147">
        <f t="shared" si="86"/>
        <v>0</v>
      </c>
      <c r="BH376" s="147">
        <f t="shared" si="87"/>
        <v>0</v>
      </c>
      <c r="BI376" s="147">
        <f t="shared" si="88"/>
        <v>0</v>
      </c>
      <c r="BJ376" s="17" t="s">
        <v>8</v>
      </c>
      <c r="BK376" s="147">
        <f t="shared" si="89"/>
        <v>0</v>
      </c>
      <c r="BL376" s="17" t="s">
        <v>91</v>
      </c>
      <c r="BM376" s="146" t="s">
        <v>3608</v>
      </c>
    </row>
    <row r="377" spans="2:65" s="1" customFormat="1" ht="37.9" customHeight="1">
      <c r="B377" s="134"/>
      <c r="C377" s="170" t="s">
        <v>1601</v>
      </c>
      <c r="D377" s="170" t="s">
        <v>425</v>
      </c>
      <c r="E377" s="171" t="s">
        <v>3609</v>
      </c>
      <c r="F377" s="172" t="s">
        <v>3610</v>
      </c>
      <c r="G377" s="173" t="s">
        <v>3056</v>
      </c>
      <c r="H377" s="174">
        <v>2</v>
      </c>
      <c r="I377" s="175"/>
      <c r="J377" s="176">
        <f t="shared" si="80"/>
        <v>0</v>
      </c>
      <c r="K377" s="172" t="s">
        <v>1</v>
      </c>
      <c r="L377" s="177"/>
      <c r="M377" s="178" t="s">
        <v>1</v>
      </c>
      <c r="N377" s="179" t="s">
        <v>42</v>
      </c>
      <c r="P377" s="144">
        <f t="shared" si="81"/>
        <v>0</v>
      </c>
      <c r="Q377" s="144">
        <v>0</v>
      </c>
      <c r="R377" s="144">
        <f t="shared" si="82"/>
        <v>0</v>
      </c>
      <c r="S377" s="144">
        <v>0</v>
      </c>
      <c r="T377" s="145">
        <f t="shared" si="83"/>
        <v>0</v>
      </c>
      <c r="AR377" s="146" t="s">
        <v>103</v>
      </c>
      <c r="AT377" s="146" t="s">
        <v>425</v>
      </c>
      <c r="AU377" s="146" t="s">
        <v>85</v>
      </c>
      <c r="AY377" s="17" t="s">
        <v>258</v>
      </c>
      <c r="BE377" s="147">
        <f t="shared" si="84"/>
        <v>0</v>
      </c>
      <c r="BF377" s="147">
        <f t="shared" si="85"/>
        <v>0</v>
      </c>
      <c r="BG377" s="147">
        <f t="shared" si="86"/>
        <v>0</v>
      </c>
      <c r="BH377" s="147">
        <f t="shared" si="87"/>
        <v>0</v>
      </c>
      <c r="BI377" s="147">
        <f t="shared" si="88"/>
        <v>0</v>
      </c>
      <c r="BJ377" s="17" t="s">
        <v>8</v>
      </c>
      <c r="BK377" s="147">
        <f t="shared" si="89"/>
        <v>0</v>
      </c>
      <c r="BL377" s="17" t="s">
        <v>91</v>
      </c>
      <c r="BM377" s="146" t="s">
        <v>3611</v>
      </c>
    </row>
    <row r="378" spans="2:65" s="1" customFormat="1" ht="16.5" customHeight="1">
      <c r="B378" s="134"/>
      <c r="C378" s="170" t="s">
        <v>1605</v>
      </c>
      <c r="D378" s="170" t="s">
        <v>425</v>
      </c>
      <c r="E378" s="171" t="s">
        <v>3612</v>
      </c>
      <c r="F378" s="172" t="s">
        <v>3613</v>
      </c>
      <c r="G378" s="173" t="s">
        <v>3056</v>
      </c>
      <c r="H378" s="174">
        <v>2</v>
      </c>
      <c r="I378" s="175"/>
      <c r="J378" s="176">
        <f t="shared" si="80"/>
        <v>0</v>
      </c>
      <c r="K378" s="172" t="s">
        <v>1</v>
      </c>
      <c r="L378" s="177"/>
      <c r="M378" s="178" t="s">
        <v>1</v>
      </c>
      <c r="N378" s="179" t="s">
        <v>42</v>
      </c>
      <c r="P378" s="144">
        <f t="shared" si="81"/>
        <v>0</v>
      </c>
      <c r="Q378" s="144">
        <v>0</v>
      </c>
      <c r="R378" s="144">
        <f t="shared" si="82"/>
        <v>0</v>
      </c>
      <c r="S378" s="144">
        <v>0</v>
      </c>
      <c r="T378" s="145">
        <f t="shared" si="83"/>
        <v>0</v>
      </c>
      <c r="AR378" s="146" t="s">
        <v>103</v>
      </c>
      <c r="AT378" s="146" t="s">
        <v>425</v>
      </c>
      <c r="AU378" s="146" t="s">
        <v>85</v>
      </c>
      <c r="AY378" s="17" t="s">
        <v>258</v>
      </c>
      <c r="BE378" s="147">
        <f t="shared" si="84"/>
        <v>0</v>
      </c>
      <c r="BF378" s="147">
        <f t="shared" si="85"/>
        <v>0</v>
      </c>
      <c r="BG378" s="147">
        <f t="shared" si="86"/>
        <v>0</v>
      </c>
      <c r="BH378" s="147">
        <f t="shared" si="87"/>
        <v>0</v>
      </c>
      <c r="BI378" s="147">
        <f t="shared" si="88"/>
        <v>0</v>
      </c>
      <c r="BJ378" s="17" t="s">
        <v>8</v>
      </c>
      <c r="BK378" s="147">
        <f t="shared" si="89"/>
        <v>0</v>
      </c>
      <c r="BL378" s="17" t="s">
        <v>91</v>
      </c>
      <c r="BM378" s="146" t="s">
        <v>3614</v>
      </c>
    </row>
    <row r="379" spans="2:65" s="1" customFormat="1" ht="33" customHeight="1">
      <c r="B379" s="134"/>
      <c r="C379" s="170" t="s">
        <v>1609</v>
      </c>
      <c r="D379" s="170" t="s">
        <v>425</v>
      </c>
      <c r="E379" s="171" t="s">
        <v>3615</v>
      </c>
      <c r="F379" s="172" t="s">
        <v>3616</v>
      </c>
      <c r="G379" s="173" t="s">
        <v>3056</v>
      </c>
      <c r="H379" s="174">
        <v>2</v>
      </c>
      <c r="I379" s="175"/>
      <c r="J379" s="176">
        <f t="shared" si="80"/>
        <v>0</v>
      </c>
      <c r="K379" s="172" t="s">
        <v>1</v>
      </c>
      <c r="L379" s="177"/>
      <c r="M379" s="178" t="s">
        <v>1</v>
      </c>
      <c r="N379" s="179" t="s">
        <v>42</v>
      </c>
      <c r="P379" s="144">
        <f t="shared" si="81"/>
        <v>0</v>
      </c>
      <c r="Q379" s="144">
        <v>0</v>
      </c>
      <c r="R379" s="144">
        <f t="shared" si="82"/>
        <v>0</v>
      </c>
      <c r="S379" s="144">
        <v>0</v>
      </c>
      <c r="T379" s="145">
        <f t="shared" si="83"/>
        <v>0</v>
      </c>
      <c r="AR379" s="146" t="s">
        <v>103</v>
      </c>
      <c r="AT379" s="146" t="s">
        <v>425</v>
      </c>
      <c r="AU379" s="146" t="s">
        <v>85</v>
      </c>
      <c r="AY379" s="17" t="s">
        <v>258</v>
      </c>
      <c r="BE379" s="147">
        <f t="shared" si="84"/>
        <v>0</v>
      </c>
      <c r="BF379" s="147">
        <f t="shared" si="85"/>
        <v>0</v>
      </c>
      <c r="BG379" s="147">
        <f t="shared" si="86"/>
        <v>0</v>
      </c>
      <c r="BH379" s="147">
        <f t="shared" si="87"/>
        <v>0</v>
      </c>
      <c r="BI379" s="147">
        <f t="shared" si="88"/>
        <v>0</v>
      </c>
      <c r="BJ379" s="17" t="s">
        <v>8</v>
      </c>
      <c r="BK379" s="147">
        <f t="shared" si="89"/>
        <v>0</v>
      </c>
      <c r="BL379" s="17" t="s">
        <v>91</v>
      </c>
      <c r="BM379" s="146" t="s">
        <v>3617</v>
      </c>
    </row>
    <row r="380" spans="2:65" s="1" customFormat="1" ht="16.5" customHeight="1">
      <c r="B380" s="134"/>
      <c r="C380" s="170" t="s">
        <v>1613</v>
      </c>
      <c r="D380" s="170" t="s">
        <v>425</v>
      </c>
      <c r="E380" s="171" t="s">
        <v>3618</v>
      </c>
      <c r="F380" s="172" t="s">
        <v>3619</v>
      </c>
      <c r="G380" s="173" t="s">
        <v>3056</v>
      </c>
      <c r="H380" s="174">
        <v>2</v>
      </c>
      <c r="I380" s="175"/>
      <c r="J380" s="176">
        <f t="shared" si="80"/>
        <v>0</v>
      </c>
      <c r="K380" s="172" t="s">
        <v>1</v>
      </c>
      <c r="L380" s="177"/>
      <c r="M380" s="178" t="s">
        <v>1</v>
      </c>
      <c r="N380" s="179" t="s">
        <v>42</v>
      </c>
      <c r="P380" s="144">
        <f t="shared" si="81"/>
        <v>0</v>
      </c>
      <c r="Q380" s="144">
        <v>0</v>
      </c>
      <c r="R380" s="144">
        <f t="shared" si="82"/>
        <v>0</v>
      </c>
      <c r="S380" s="144">
        <v>0</v>
      </c>
      <c r="T380" s="145">
        <f t="shared" si="83"/>
        <v>0</v>
      </c>
      <c r="AR380" s="146" t="s">
        <v>103</v>
      </c>
      <c r="AT380" s="146" t="s">
        <v>425</v>
      </c>
      <c r="AU380" s="146" t="s">
        <v>85</v>
      </c>
      <c r="AY380" s="17" t="s">
        <v>258</v>
      </c>
      <c r="BE380" s="147">
        <f t="shared" si="84"/>
        <v>0</v>
      </c>
      <c r="BF380" s="147">
        <f t="shared" si="85"/>
        <v>0</v>
      </c>
      <c r="BG380" s="147">
        <f t="shared" si="86"/>
        <v>0</v>
      </c>
      <c r="BH380" s="147">
        <f t="shared" si="87"/>
        <v>0</v>
      </c>
      <c r="BI380" s="147">
        <f t="shared" si="88"/>
        <v>0</v>
      </c>
      <c r="BJ380" s="17" t="s">
        <v>8</v>
      </c>
      <c r="BK380" s="147">
        <f t="shared" si="89"/>
        <v>0</v>
      </c>
      <c r="BL380" s="17" t="s">
        <v>91</v>
      </c>
      <c r="BM380" s="146" t="s">
        <v>3620</v>
      </c>
    </row>
    <row r="381" spans="2:65" s="1" customFormat="1" ht="66.75" customHeight="1">
      <c r="B381" s="134"/>
      <c r="C381" s="170" t="s">
        <v>1617</v>
      </c>
      <c r="D381" s="170" t="s">
        <v>425</v>
      </c>
      <c r="E381" s="171" t="s">
        <v>3621</v>
      </c>
      <c r="F381" s="172" t="s">
        <v>3622</v>
      </c>
      <c r="G381" s="173" t="s">
        <v>3056</v>
      </c>
      <c r="H381" s="174">
        <v>1</v>
      </c>
      <c r="I381" s="175"/>
      <c r="J381" s="176">
        <f t="shared" si="80"/>
        <v>0</v>
      </c>
      <c r="K381" s="172" t="s">
        <v>1</v>
      </c>
      <c r="L381" s="177"/>
      <c r="M381" s="178" t="s">
        <v>1</v>
      </c>
      <c r="N381" s="179" t="s">
        <v>42</v>
      </c>
      <c r="P381" s="144">
        <f t="shared" si="81"/>
        <v>0</v>
      </c>
      <c r="Q381" s="144">
        <v>0</v>
      </c>
      <c r="R381" s="144">
        <f t="shared" si="82"/>
        <v>0</v>
      </c>
      <c r="S381" s="144">
        <v>0</v>
      </c>
      <c r="T381" s="145">
        <f t="shared" si="83"/>
        <v>0</v>
      </c>
      <c r="AR381" s="146" t="s">
        <v>103</v>
      </c>
      <c r="AT381" s="146" t="s">
        <v>425</v>
      </c>
      <c r="AU381" s="146" t="s">
        <v>85</v>
      </c>
      <c r="AY381" s="17" t="s">
        <v>258</v>
      </c>
      <c r="BE381" s="147">
        <f t="shared" si="84"/>
        <v>0</v>
      </c>
      <c r="BF381" s="147">
        <f t="shared" si="85"/>
        <v>0</v>
      </c>
      <c r="BG381" s="147">
        <f t="shared" si="86"/>
        <v>0</v>
      </c>
      <c r="BH381" s="147">
        <f t="shared" si="87"/>
        <v>0</v>
      </c>
      <c r="BI381" s="147">
        <f t="shared" si="88"/>
        <v>0</v>
      </c>
      <c r="BJ381" s="17" t="s">
        <v>8</v>
      </c>
      <c r="BK381" s="147">
        <f t="shared" si="89"/>
        <v>0</v>
      </c>
      <c r="BL381" s="17" t="s">
        <v>91</v>
      </c>
      <c r="BM381" s="146" t="s">
        <v>3623</v>
      </c>
    </row>
    <row r="382" spans="2:65" s="1" customFormat="1" ht="16.5" customHeight="1">
      <c r="B382" s="134"/>
      <c r="C382" s="170" t="s">
        <v>1621</v>
      </c>
      <c r="D382" s="170" t="s">
        <v>425</v>
      </c>
      <c r="E382" s="171" t="s">
        <v>3624</v>
      </c>
      <c r="F382" s="172" t="s">
        <v>3625</v>
      </c>
      <c r="G382" s="173" t="s">
        <v>3056</v>
      </c>
      <c r="H382" s="174">
        <v>1</v>
      </c>
      <c r="I382" s="175"/>
      <c r="J382" s="176">
        <f t="shared" si="80"/>
        <v>0</v>
      </c>
      <c r="K382" s="172" t="s">
        <v>1</v>
      </c>
      <c r="L382" s="177"/>
      <c r="M382" s="178" t="s">
        <v>1</v>
      </c>
      <c r="N382" s="179" t="s">
        <v>42</v>
      </c>
      <c r="P382" s="144">
        <f t="shared" si="81"/>
        <v>0</v>
      </c>
      <c r="Q382" s="144">
        <v>0</v>
      </c>
      <c r="R382" s="144">
        <f t="shared" si="82"/>
        <v>0</v>
      </c>
      <c r="S382" s="144">
        <v>0</v>
      </c>
      <c r="T382" s="145">
        <f t="shared" si="83"/>
        <v>0</v>
      </c>
      <c r="AR382" s="146" t="s">
        <v>103</v>
      </c>
      <c r="AT382" s="146" t="s">
        <v>425</v>
      </c>
      <c r="AU382" s="146" t="s">
        <v>85</v>
      </c>
      <c r="AY382" s="17" t="s">
        <v>258</v>
      </c>
      <c r="BE382" s="147">
        <f t="shared" si="84"/>
        <v>0</v>
      </c>
      <c r="BF382" s="147">
        <f t="shared" si="85"/>
        <v>0</v>
      </c>
      <c r="BG382" s="147">
        <f t="shared" si="86"/>
        <v>0</v>
      </c>
      <c r="BH382" s="147">
        <f t="shared" si="87"/>
        <v>0</v>
      </c>
      <c r="BI382" s="147">
        <f t="shared" si="88"/>
        <v>0</v>
      </c>
      <c r="BJ382" s="17" t="s">
        <v>8</v>
      </c>
      <c r="BK382" s="147">
        <f t="shared" si="89"/>
        <v>0</v>
      </c>
      <c r="BL382" s="17" t="s">
        <v>91</v>
      </c>
      <c r="BM382" s="146" t="s">
        <v>3626</v>
      </c>
    </row>
    <row r="383" spans="2:65" s="1" customFormat="1" ht="16.5" customHeight="1">
      <c r="B383" s="134"/>
      <c r="C383" s="170" t="s">
        <v>1625</v>
      </c>
      <c r="D383" s="170" t="s">
        <v>425</v>
      </c>
      <c r="E383" s="171" t="s">
        <v>3627</v>
      </c>
      <c r="F383" s="172" t="s">
        <v>3628</v>
      </c>
      <c r="G383" s="173" t="s">
        <v>420</v>
      </c>
      <c r="H383" s="174">
        <v>60</v>
      </c>
      <c r="I383" s="175"/>
      <c r="J383" s="176">
        <f t="shared" si="80"/>
        <v>0</v>
      </c>
      <c r="K383" s="172" t="s">
        <v>1</v>
      </c>
      <c r="L383" s="177"/>
      <c r="M383" s="178" t="s">
        <v>1</v>
      </c>
      <c r="N383" s="179" t="s">
        <v>42</v>
      </c>
      <c r="P383" s="144">
        <f t="shared" si="81"/>
        <v>0</v>
      </c>
      <c r="Q383" s="144">
        <v>0</v>
      </c>
      <c r="R383" s="144">
        <f t="shared" si="82"/>
        <v>0</v>
      </c>
      <c r="S383" s="144">
        <v>0</v>
      </c>
      <c r="T383" s="145">
        <f t="shared" si="83"/>
        <v>0</v>
      </c>
      <c r="AR383" s="146" t="s">
        <v>103</v>
      </c>
      <c r="AT383" s="146" t="s">
        <v>425</v>
      </c>
      <c r="AU383" s="146" t="s">
        <v>85</v>
      </c>
      <c r="AY383" s="17" t="s">
        <v>258</v>
      </c>
      <c r="BE383" s="147">
        <f t="shared" si="84"/>
        <v>0</v>
      </c>
      <c r="BF383" s="147">
        <f t="shared" si="85"/>
        <v>0</v>
      </c>
      <c r="BG383" s="147">
        <f t="shared" si="86"/>
        <v>0</v>
      </c>
      <c r="BH383" s="147">
        <f t="shared" si="87"/>
        <v>0</v>
      </c>
      <c r="BI383" s="147">
        <f t="shared" si="88"/>
        <v>0</v>
      </c>
      <c r="BJ383" s="17" t="s">
        <v>8</v>
      </c>
      <c r="BK383" s="147">
        <f t="shared" si="89"/>
        <v>0</v>
      </c>
      <c r="BL383" s="17" t="s">
        <v>91</v>
      </c>
      <c r="BM383" s="146" t="s">
        <v>3629</v>
      </c>
    </row>
    <row r="384" spans="2:65" s="1" customFormat="1" ht="16.5" customHeight="1">
      <c r="B384" s="134"/>
      <c r="C384" s="170" t="s">
        <v>1629</v>
      </c>
      <c r="D384" s="170" t="s">
        <v>425</v>
      </c>
      <c r="E384" s="171" t="s">
        <v>3630</v>
      </c>
      <c r="F384" s="172" t="s">
        <v>3631</v>
      </c>
      <c r="G384" s="173" t="s">
        <v>420</v>
      </c>
      <c r="H384" s="174">
        <v>150</v>
      </c>
      <c r="I384" s="175"/>
      <c r="J384" s="176">
        <f t="shared" si="80"/>
        <v>0</v>
      </c>
      <c r="K384" s="172" t="s">
        <v>1</v>
      </c>
      <c r="L384" s="177"/>
      <c r="M384" s="178" t="s">
        <v>1</v>
      </c>
      <c r="N384" s="179" t="s">
        <v>42</v>
      </c>
      <c r="P384" s="144">
        <f t="shared" si="81"/>
        <v>0</v>
      </c>
      <c r="Q384" s="144">
        <v>0</v>
      </c>
      <c r="R384" s="144">
        <f t="shared" si="82"/>
        <v>0</v>
      </c>
      <c r="S384" s="144">
        <v>0</v>
      </c>
      <c r="T384" s="145">
        <f t="shared" si="83"/>
        <v>0</v>
      </c>
      <c r="AR384" s="146" t="s">
        <v>103</v>
      </c>
      <c r="AT384" s="146" t="s">
        <v>425</v>
      </c>
      <c r="AU384" s="146" t="s">
        <v>85</v>
      </c>
      <c r="AY384" s="17" t="s">
        <v>258</v>
      </c>
      <c r="BE384" s="147">
        <f t="shared" si="84"/>
        <v>0</v>
      </c>
      <c r="BF384" s="147">
        <f t="shared" si="85"/>
        <v>0</v>
      </c>
      <c r="BG384" s="147">
        <f t="shared" si="86"/>
        <v>0</v>
      </c>
      <c r="BH384" s="147">
        <f t="shared" si="87"/>
        <v>0</v>
      </c>
      <c r="BI384" s="147">
        <f t="shared" si="88"/>
        <v>0</v>
      </c>
      <c r="BJ384" s="17" t="s">
        <v>8</v>
      </c>
      <c r="BK384" s="147">
        <f t="shared" si="89"/>
        <v>0</v>
      </c>
      <c r="BL384" s="17" t="s">
        <v>91</v>
      </c>
      <c r="BM384" s="146" t="s">
        <v>3632</v>
      </c>
    </row>
    <row r="385" spans="2:65" s="1" customFormat="1" ht="16.5" customHeight="1">
      <c r="B385" s="134"/>
      <c r="C385" s="170" t="s">
        <v>1633</v>
      </c>
      <c r="D385" s="170" t="s">
        <v>425</v>
      </c>
      <c r="E385" s="171" t="s">
        <v>3633</v>
      </c>
      <c r="F385" s="172" t="s">
        <v>3634</v>
      </c>
      <c r="G385" s="173" t="s">
        <v>3056</v>
      </c>
      <c r="H385" s="174">
        <v>10</v>
      </c>
      <c r="I385" s="175"/>
      <c r="J385" s="176">
        <f t="shared" si="80"/>
        <v>0</v>
      </c>
      <c r="K385" s="172" t="s">
        <v>1</v>
      </c>
      <c r="L385" s="177"/>
      <c r="M385" s="178" t="s">
        <v>1</v>
      </c>
      <c r="N385" s="179" t="s">
        <v>42</v>
      </c>
      <c r="P385" s="144">
        <f t="shared" si="81"/>
        <v>0</v>
      </c>
      <c r="Q385" s="144">
        <v>0</v>
      </c>
      <c r="R385" s="144">
        <f t="shared" si="82"/>
        <v>0</v>
      </c>
      <c r="S385" s="144">
        <v>0</v>
      </c>
      <c r="T385" s="145">
        <f t="shared" si="83"/>
        <v>0</v>
      </c>
      <c r="AR385" s="146" t="s">
        <v>103</v>
      </c>
      <c r="AT385" s="146" t="s">
        <v>425</v>
      </c>
      <c r="AU385" s="146" t="s">
        <v>85</v>
      </c>
      <c r="AY385" s="17" t="s">
        <v>258</v>
      </c>
      <c r="BE385" s="147">
        <f t="shared" si="84"/>
        <v>0</v>
      </c>
      <c r="BF385" s="147">
        <f t="shared" si="85"/>
        <v>0</v>
      </c>
      <c r="BG385" s="147">
        <f t="shared" si="86"/>
        <v>0</v>
      </c>
      <c r="BH385" s="147">
        <f t="shared" si="87"/>
        <v>0</v>
      </c>
      <c r="BI385" s="147">
        <f t="shared" si="88"/>
        <v>0</v>
      </c>
      <c r="BJ385" s="17" t="s">
        <v>8</v>
      </c>
      <c r="BK385" s="147">
        <f t="shared" si="89"/>
        <v>0</v>
      </c>
      <c r="BL385" s="17" t="s">
        <v>91</v>
      </c>
      <c r="BM385" s="146" t="s">
        <v>3635</v>
      </c>
    </row>
    <row r="386" spans="2:65" s="1" customFormat="1" ht="16.5" customHeight="1">
      <c r="B386" s="134"/>
      <c r="C386" s="170" t="s">
        <v>1637</v>
      </c>
      <c r="D386" s="170" t="s">
        <v>425</v>
      </c>
      <c r="E386" s="171" t="s">
        <v>3636</v>
      </c>
      <c r="F386" s="172" t="s">
        <v>3637</v>
      </c>
      <c r="G386" s="173" t="s">
        <v>3056</v>
      </c>
      <c r="H386" s="174">
        <v>2</v>
      </c>
      <c r="I386" s="175"/>
      <c r="J386" s="176">
        <f t="shared" si="80"/>
        <v>0</v>
      </c>
      <c r="K386" s="172" t="s">
        <v>1</v>
      </c>
      <c r="L386" s="177"/>
      <c r="M386" s="178" t="s">
        <v>1</v>
      </c>
      <c r="N386" s="179" t="s">
        <v>42</v>
      </c>
      <c r="P386" s="144">
        <f t="shared" si="81"/>
        <v>0</v>
      </c>
      <c r="Q386" s="144">
        <v>0</v>
      </c>
      <c r="R386" s="144">
        <f t="shared" si="82"/>
        <v>0</v>
      </c>
      <c r="S386" s="144">
        <v>0</v>
      </c>
      <c r="T386" s="145">
        <f t="shared" si="83"/>
        <v>0</v>
      </c>
      <c r="AR386" s="146" t="s">
        <v>103</v>
      </c>
      <c r="AT386" s="146" t="s">
        <v>425</v>
      </c>
      <c r="AU386" s="146" t="s">
        <v>85</v>
      </c>
      <c r="AY386" s="17" t="s">
        <v>258</v>
      </c>
      <c r="BE386" s="147">
        <f t="shared" si="84"/>
        <v>0</v>
      </c>
      <c r="BF386" s="147">
        <f t="shared" si="85"/>
        <v>0</v>
      </c>
      <c r="BG386" s="147">
        <f t="shared" si="86"/>
        <v>0</v>
      </c>
      <c r="BH386" s="147">
        <f t="shared" si="87"/>
        <v>0</v>
      </c>
      <c r="BI386" s="147">
        <f t="shared" si="88"/>
        <v>0</v>
      </c>
      <c r="BJ386" s="17" t="s">
        <v>8</v>
      </c>
      <c r="BK386" s="147">
        <f t="shared" si="89"/>
        <v>0</v>
      </c>
      <c r="BL386" s="17" t="s">
        <v>91</v>
      </c>
      <c r="BM386" s="146" t="s">
        <v>2003</v>
      </c>
    </row>
    <row r="387" spans="2:65" s="1" customFormat="1" ht="16.5" customHeight="1">
      <c r="B387" s="134"/>
      <c r="C387" s="170" t="s">
        <v>1641</v>
      </c>
      <c r="D387" s="170" t="s">
        <v>425</v>
      </c>
      <c r="E387" s="171" t="s">
        <v>3638</v>
      </c>
      <c r="F387" s="172" t="s">
        <v>3639</v>
      </c>
      <c r="G387" s="173" t="s">
        <v>3056</v>
      </c>
      <c r="H387" s="174">
        <v>1</v>
      </c>
      <c r="I387" s="175"/>
      <c r="J387" s="176">
        <f t="shared" si="80"/>
        <v>0</v>
      </c>
      <c r="K387" s="172" t="s">
        <v>1</v>
      </c>
      <c r="L387" s="177"/>
      <c r="M387" s="178" t="s">
        <v>1</v>
      </c>
      <c r="N387" s="179" t="s">
        <v>42</v>
      </c>
      <c r="P387" s="144">
        <f t="shared" si="81"/>
        <v>0</v>
      </c>
      <c r="Q387" s="144">
        <v>0</v>
      </c>
      <c r="R387" s="144">
        <f t="shared" si="82"/>
        <v>0</v>
      </c>
      <c r="S387" s="144">
        <v>0</v>
      </c>
      <c r="T387" s="145">
        <f t="shared" si="83"/>
        <v>0</v>
      </c>
      <c r="AR387" s="146" t="s">
        <v>103</v>
      </c>
      <c r="AT387" s="146" t="s">
        <v>425</v>
      </c>
      <c r="AU387" s="146" t="s">
        <v>85</v>
      </c>
      <c r="AY387" s="17" t="s">
        <v>258</v>
      </c>
      <c r="BE387" s="147">
        <f t="shared" si="84"/>
        <v>0</v>
      </c>
      <c r="BF387" s="147">
        <f t="shared" si="85"/>
        <v>0</v>
      </c>
      <c r="BG387" s="147">
        <f t="shared" si="86"/>
        <v>0</v>
      </c>
      <c r="BH387" s="147">
        <f t="shared" si="87"/>
        <v>0</v>
      </c>
      <c r="BI387" s="147">
        <f t="shared" si="88"/>
        <v>0</v>
      </c>
      <c r="BJ387" s="17" t="s">
        <v>8</v>
      </c>
      <c r="BK387" s="147">
        <f t="shared" si="89"/>
        <v>0</v>
      </c>
      <c r="BL387" s="17" t="s">
        <v>91</v>
      </c>
      <c r="BM387" s="146" t="s">
        <v>3640</v>
      </c>
    </row>
    <row r="388" spans="2:65" s="1" customFormat="1" ht="16.5" customHeight="1">
      <c r="B388" s="134"/>
      <c r="C388" s="170" t="s">
        <v>1645</v>
      </c>
      <c r="D388" s="170" t="s">
        <v>425</v>
      </c>
      <c r="E388" s="171" t="s">
        <v>3641</v>
      </c>
      <c r="F388" s="172" t="s">
        <v>3642</v>
      </c>
      <c r="G388" s="173" t="s">
        <v>3056</v>
      </c>
      <c r="H388" s="174">
        <v>2</v>
      </c>
      <c r="I388" s="175"/>
      <c r="J388" s="176">
        <f t="shared" si="80"/>
        <v>0</v>
      </c>
      <c r="K388" s="172" t="s">
        <v>1</v>
      </c>
      <c r="L388" s="177"/>
      <c r="M388" s="178" t="s">
        <v>1</v>
      </c>
      <c r="N388" s="179" t="s">
        <v>42</v>
      </c>
      <c r="P388" s="144">
        <f t="shared" si="81"/>
        <v>0</v>
      </c>
      <c r="Q388" s="144">
        <v>0</v>
      </c>
      <c r="R388" s="144">
        <f t="shared" si="82"/>
        <v>0</v>
      </c>
      <c r="S388" s="144">
        <v>0</v>
      </c>
      <c r="T388" s="145">
        <f t="shared" si="83"/>
        <v>0</v>
      </c>
      <c r="AR388" s="146" t="s">
        <v>103</v>
      </c>
      <c r="AT388" s="146" t="s">
        <v>425</v>
      </c>
      <c r="AU388" s="146" t="s">
        <v>85</v>
      </c>
      <c r="AY388" s="17" t="s">
        <v>258</v>
      </c>
      <c r="BE388" s="147">
        <f t="shared" si="84"/>
        <v>0</v>
      </c>
      <c r="BF388" s="147">
        <f t="shared" si="85"/>
        <v>0</v>
      </c>
      <c r="BG388" s="147">
        <f t="shared" si="86"/>
        <v>0</v>
      </c>
      <c r="BH388" s="147">
        <f t="shared" si="87"/>
        <v>0</v>
      </c>
      <c r="BI388" s="147">
        <f t="shared" si="88"/>
        <v>0</v>
      </c>
      <c r="BJ388" s="17" t="s">
        <v>8</v>
      </c>
      <c r="BK388" s="147">
        <f t="shared" si="89"/>
        <v>0</v>
      </c>
      <c r="BL388" s="17" t="s">
        <v>91</v>
      </c>
      <c r="BM388" s="146" t="s">
        <v>3643</v>
      </c>
    </row>
    <row r="389" spans="2:65" s="1" customFormat="1" ht="16.5" customHeight="1">
      <c r="B389" s="134"/>
      <c r="C389" s="170" t="s">
        <v>1649</v>
      </c>
      <c r="D389" s="170" t="s">
        <v>425</v>
      </c>
      <c r="E389" s="171" t="s">
        <v>3644</v>
      </c>
      <c r="F389" s="172" t="s">
        <v>3645</v>
      </c>
      <c r="G389" s="173" t="s">
        <v>3056</v>
      </c>
      <c r="H389" s="174">
        <v>1</v>
      </c>
      <c r="I389" s="175"/>
      <c r="J389" s="176">
        <f t="shared" ref="J389:J395" si="90">ROUND(I389*H389,0)</f>
        <v>0</v>
      </c>
      <c r="K389" s="172" t="s">
        <v>1</v>
      </c>
      <c r="L389" s="177"/>
      <c r="M389" s="178" t="s">
        <v>1</v>
      </c>
      <c r="N389" s="179" t="s">
        <v>42</v>
      </c>
      <c r="P389" s="144">
        <f t="shared" ref="P389:P395" si="91">O389*H389</f>
        <v>0</v>
      </c>
      <c r="Q389" s="144">
        <v>0</v>
      </c>
      <c r="R389" s="144">
        <f t="shared" ref="R389:R395" si="92">Q389*H389</f>
        <v>0</v>
      </c>
      <c r="S389" s="144">
        <v>0</v>
      </c>
      <c r="T389" s="145">
        <f t="shared" ref="T389:T395" si="93">S389*H389</f>
        <v>0</v>
      </c>
      <c r="AR389" s="146" t="s">
        <v>103</v>
      </c>
      <c r="AT389" s="146" t="s">
        <v>425</v>
      </c>
      <c r="AU389" s="146" t="s">
        <v>85</v>
      </c>
      <c r="AY389" s="17" t="s">
        <v>258</v>
      </c>
      <c r="BE389" s="147">
        <f t="shared" ref="BE389:BE395" si="94">IF(N389="základní",J389,0)</f>
        <v>0</v>
      </c>
      <c r="BF389" s="147">
        <f t="shared" ref="BF389:BF395" si="95">IF(N389="snížená",J389,0)</f>
        <v>0</v>
      </c>
      <c r="BG389" s="147">
        <f t="shared" ref="BG389:BG395" si="96">IF(N389="zákl. přenesená",J389,0)</f>
        <v>0</v>
      </c>
      <c r="BH389" s="147">
        <f t="shared" ref="BH389:BH395" si="97">IF(N389="sníž. přenesená",J389,0)</f>
        <v>0</v>
      </c>
      <c r="BI389" s="147">
        <f t="shared" ref="BI389:BI395" si="98">IF(N389="nulová",J389,0)</f>
        <v>0</v>
      </c>
      <c r="BJ389" s="17" t="s">
        <v>8</v>
      </c>
      <c r="BK389" s="147">
        <f t="shared" ref="BK389:BK395" si="99">ROUND(I389*H389,0)</f>
        <v>0</v>
      </c>
      <c r="BL389" s="17" t="s">
        <v>91</v>
      </c>
      <c r="BM389" s="146" t="s">
        <v>3646</v>
      </c>
    </row>
    <row r="390" spans="2:65" s="1" customFormat="1" ht="16.5" customHeight="1">
      <c r="B390" s="134"/>
      <c r="C390" s="170" t="s">
        <v>1653</v>
      </c>
      <c r="D390" s="170" t="s">
        <v>425</v>
      </c>
      <c r="E390" s="171" t="s">
        <v>3647</v>
      </c>
      <c r="F390" s="172" t="s">
        <v>3648</v>
      </c>
      <c r="G390" s="173" t="s">
        <v>3056</v>
      </c>
      <c r="H390" s="174">
        <v>2</v>
      </c>
      <c r="I390" s="175"/>
      <c r="J390" s="176">
        <f t="shared" si="90"/>
        <v>0</v>
      </c>
      <c r="K390" s="172" t="s">
        <v>1</v>
      </c>
      <c r="L390" s="177"/>
      <c r="M390" s="178" t="s">
        <v>1</v>
      </c>
      <c r="N390" s="179" t="s">
        <v>42</v>
      </c>
      <c r="P390" s="144">
        <f t="shared" si="91"/>
        <v>0</v>
      </c>
      <c r="Q390" s="144">
        <v>0</v>
      </c>
      <c r="R390" s="144">
        <f t="shared" si="92"/>
        <v>0</v>
      </c>
      <c r="S390" s="144">
        <v>0</v>
      </c>
      <c r="T390" s="145">
        <f t="shared" si="93"/>
        <v>0</v>
      </c>
      <c r="AR390" s="146" t="s">
        <v>103</v>
      </c>
      <c r="AT390" s="146" t="s">
        <v>425</v>
      </c>
      <c r="AU390" s="146" t="s">
        <v>85</v>
      </c>
      <c r="AY390" s="17" t="s">
        <v>258</v>
      </c>
      <c r="BE390" s="147">
        <f t="shared" si="94"/>
        <v>0</v>
      </c>
      <c r="BF390" s="147">
        <f t="shared" si="95"/>
        <v>0</v>
      </c>
      <c r="BG390" s="147">
        <f t="shared" si="96"/>
        <v>0</v>
      </c>
      <c r="BH390" s="147">
        <f t="shared" si="97"/>
        <v>0</v>
      </c>
      <c r="BI390" s="147">
        <f t="shared" si="98"/>
        <v>0</v>
      </c>
      <c r="BJ390" s="17" t="s">
        <v>8</v>
      </c>
      <c r="BK390" s="147">
        <f t="shared" si="99"/>
        <v>0</v>
      </c>
      <c r="BL390" s="17" t="s">
        <v>91</v>
      </c>
      <c r="BM390" s="146" t="s">
        <v>3649</v>
      </c>
    </row>
    <row r="391" spans="2:65" s="1" customFormat="1" ht="16.5" customHeight="1">
      <c r="B391" s="134"/>
      <c r="C391" s="170" t="s">
        <v>1659</v>
      </c>
      <c r="D391" s="170" t="s">
        <v>425</v>
      </c>
      <c r="E391" s="171" t="s">
        <v>3650</v>
      </c>
      <c r="F391" s="172" t="s">
        <v>3651</v>
      </c>
      <c r="G391" s="173" t="s">
        <v>3056</v>
      </c>
      <c r="H391" s="174">
        <v>2</v>
      </c>
      <c r="I391" s="175"/>
      <c r="J391" s="176">
        <f t="shared" si="90"/>
        <v>0</v>
      </c>
      <c r="K391" s="172" t="s">
        <v>1</v>
      </c>
      <c r="L391" s="177"/>
      <c r="M391" s="178" t="s">
        <v>1</v>
      </c>
      <c r="N391" s="179" t="s">
        <v>42</v>
      </c>
      <c r="P391" s="144">
        <f t="shared" si="91"/>
        <v>0</v>
      </c>
      <c r="Q391" s="144">
        <v>0</v>
      </c>
      <c r="R391" s="144">
        <f t="shared" si="92"/>
        <v>0</v>
      </c>
      <c r="S391" s="144">
        <v>0</v>
      </c>
      <c r="T391" s="145">
        <f t="shared" si="93"/>
        <v>0</v>
      </c>
      <c r="AR391" s="146" t="s">
        <v>103</v>
      </c>
      <c r="AT391" s="146" t="s">
        <v>425</v>
      </c>
      <c r="AU391" s="146" t="s">
        <v>85</v>
      </c>
      <c r="AY391" s="17" t="s">
        <v>258</v>
      </c>
      <c r="BE391" s="147">
        <f t="shared" si="94"/>
        <v>0</v>
      </c>
      <c r="BF391" s="147">
        <f t="shared" si="95"/>
        <v>0</v>
      </c>
      <c r="BG391" s="147">
        <f t="shared" si="96"/>
        <v>0</v>
      </c>
      <c r="BH391" s="147">
        <f t="shared" si="97"/>
        <v>0</v>
      </c>
      <c r="BI391" s="147">
        <f t="shared" si="98"/>
        <v>0</v>
      </c>
      <c r="BJ391" s="17" t="s">
        <v>8</v>
      </c>
      <c r="BK391" s="147">
        <f t="shared" si="99"/>
        <v>0</v>
      </c>
      <c r="BL391" s="17" t="s">
        <v>91</v>
      </c>
      <c r="BM391" s="146" t="s">
        <v>3652</v>
      </c>
    </row>
    <row r="392" spans="2:65" s="1" customFormat="1" ht="24.2" customHeight="1">
      <c r="B392" s="134"/>
      <c r="C392" s="170" t="s">
        <v>1665</v>
      </c>
      <c r="D392" s="170" t="s">
        <v>425</v>
      </c>
      <c r="E392" s="171" t="s">
        <v>3653</v>
      </c>
      <c r="F392" s="172" t="s">
        <v>3654</v>
      </c>
      <c r="G392" s="173" t="s">
        <v>3056</v>
      </c>
      <c r="H392" s="174">
        <v>1</v>
      </c>
      <c r="I392" s="175"/>
      <c r="J392" s="176">
        <f t="shared" si="90"/>
        <v>0</v>
      </c>
      <c r="K392" s="172" t="s">
        <v>1</v>
      </c>
      <c r="L392" s="177"/>
      <c r="M392" s="178" t="s">
        <v>1</v>
      </c>
      <c r="N392" s="179" t="s">
        <v>42</v>
      </c>
      <c r="P392" s="144">
        <f t="shared" si="91"/>
        <v>0</v>
      </c>
      <c r="Q392" s="144">
        <v>0</v>
      </c>
      <c r="R392" s="144">
        <f t="shared" si="92"/>
        <v>0</v>
      </c>
      <c r="S392" s="144">
        <v>0</v>
      </c>
      <c r="T392" s="145">
        <f t="shared" si="93"/>
        <v>0</v>
      </c>
      <c r="AR392" s="146" t="s">
        <v>103</v>
      </c>
      <c r="AT392" s="146" t="s">
        <v>425</v>
      </c>
      <c r="AU392" s="146" t="s">
        <v>85</v>
      </c>
      <c r="AY392" s="17" t="s">
        <v>258</v>
      </c>
      <c r="BE392" s="147">
        <f t="shared" si="94"/>
        <v>0</v>
      </c>
      <c r="BF392" s="147">
        <f t="shared" si="95"/>
        <v>0</v>
      </c>
      <c r="BG392" s="147">
        <f t="shared" si="96"/>
        <v>0</v>
      </c>
      <c r="BH392" s="147">
        <f t="shared" si="97"/>
        <v>0</v>
      </c>
      <c r="BI392" s="147">
        <f t="shared" si="98"/>
        <v>0</v>
      </c>
      <c r="BJ392" s="17" t="s">
        <v>8</v>
      </c>
      <c r="BK392" s="147">
        <f t="shared" si="99"/>
        <v>0</v>
      </c>
      <c r="BL392" s="17" t="s">
        <v>91</v>
      </c>
      <c r="BM392" s="146" t="s">
        <v>3655</v>
      </c>
    </row>
    <row r="393" spans="2:65" s="1" customFormat="1" ht="21.75" customHeight="1">
      <c r="B393" s="134"/>
      <c r="C393" s="170" t="s">
        <v>1670</v>
      </c>
      <c r="D393" s="170" t="s">
        <v>425</v>
      </c>
      <c r="E393" s="171" t="s">
        <v>3656</v>
      </c>
      <c r="F393" s="172" t="s">
        <v>3657</v>
      </c>
      <c r="G393" s="173" t="s">
        <v>3056</v>
      </c>
      <c r="H393" s="174">
        <v>2</v>
      </c>
      <c r="I393" s="175"/>
      <c r="J393" s="176">
        <f t="shared" si="90"/>
        <v>0</v>
      </c>
      <c r="K393" s="172" t="s">
        <v>1</v>
      </c>
      <c r="L393" s="177"/>
      <c r="M393" s="178" t="s">
        <v>1</v>
      </c>
      <c r="N393" s="179" t="s">
        <v>42</v>
      </c>
      <c r="P393" s="144">
        <f t="shared" si="91"/>
        <v>0</v>
      </c>
      <c r="Q393" s="144">
        <v>0</v>
      </c>
      <c r="R393" s="144">
        <f t="shared" si="92"/>
        <v>0</v>
      </c>
      <c r="S393" s="144">
        <v>0</v>
      </c>
      <c r="T393" s="145">
        <f t="shared" si="93"/>
        <v>0</v>
      </c>
      <c r="AR393" s="146" t="s">
        <v>103</v>
      </c>
      <c r="AT393" s="146" t="s">
        <v>425</v>
      </c>
      <c r="AU393" s="146" t="s">
        <v>85</v>
      </c>
      <c r="AY393" s="17" t="s">
        <v>258</v>
      </c>
      <c r="BE393" s="147">
        <f t="shared" si="94"/>
        <v>0</v>
      </c>
      <c r="BF393" s="147">
        <f t="shared" si="95"/>
        <v>0</v>
      </c>
      <c r="BG393" s="147">
        <f t="shared" si="96"/>
        <v>0</v>
      </c>
      <c r="BH393" s="147">
        <f t="shared" si="97"/>
        <v>0</v>
      </c>
      <c r="BI393" s="147">
        <f t="shared" si="98"/>
        <v>0</v>
      </c>
      <c r="BJ393" s="17" t="s">
        <v>8</v>
      </c>
      <c r="BK393" s="147">
        <f t="shared" si="99"/>
        <v>0</v>
      </c>
      <c r="BL393" s="17" t="s">
        <v>91</v>
      </c>
      <c r="BM393" s="146" t="s">
        <v>3658</v>
      </c>
    </row>
    <row r="394" spans="2:65" s="1" customFormat="1" ht="24.2" customHeight="1">
      <c r="B394" s="134"/>
      <c r="C394" s="170" t="s">
        <v>1675</v>
      </c>
      <c r="D394" s="170" t="s">
        <v>425</v>
      </c>
      <c r="E394" s="171" t="s">
        <v>3659</v>
      </c>
      <c r="F394" s="172" t="s">
        <v>3660</v>
      </c>
      <c r="G394" s="173" t="s">
        <v>3056</v>
      </c>
      <c r="H394" s="174">
        <v>1</v>
      </c>
      <c r="I394" s="175"/>
      <c r="J394" s="176">
        <f t="shared" si="90"/>
        <v>0</v>
      </c>
      <c r="K394" s="172" t="s">
        <v>1</v>
      </c>
      <c r="L394" s="177"/>
      <c r="M394" s="178" t="s">
        <v>1</v>
      </c>
      <c r="N394" s="179" t="s">
        <v>42</v>
      </c>
      <c r="P394" s="144">
        <f t="shared" si="91"/>
        <v>0</v>
      </c>
      <c r="Q394" s="144">
        <v>0</v>
      </c>
      <c r="R394" s="144">
        <f t="shared" si="92"/>
        <v>0</v>
      </c>
      <c r="S394" s="144">
        <v>0</v>
      </c>
      <c r="T394" s="145">
        <f t="shared" si="93"/>
        <v>0</v>
      </c>
      <c r="AR394" s="146" t="s">
        <v>103</v>
      </c>
      <c r="AT394" s="146" t="s">
        <v>425</v>
      </c>
      <c r="AU394" s="146" t="s">
        <v>85</v>
      </c>
      <c r="AY394" s="17" t="s">
        <v>258</v>
      </c>
      <c r="BE394" s="147">
        <f t="shared" si="94"/>
        <v>0</v>
      </c>
      <c r="BF394" s="147">
        <f t="shared" si="95"/>
        <v>0</v>
      </c>
      <c r="BG394" s="147">
        <f t="shared" si="96"/>
        <v>0</v>
      </c>
      <c r="BH394" s="147">
        <f t="shared" si="97"/>
        <v>0</v>
      </c>
      <c r="BI394" s="147">
        <f t="shared" si="98"/>
        <v>0</v>
      </c>
      <c r="BJ394" s="17" t="s">
        <v>8</v>
      </c>
      <c r="BK394" s="147">
        <f t="shared" si="99"/>
        <v>0</v>
      </c>
      <c r="BL394" s="17" t="s">
        <v>91</v>
      </c>
      <c r="BM394" s="146" t="s">
        <v>3661</v>
      </c>
    </row>
    <row r="395" spans="2:65" s="1" customFormat="1" ht="16.5" customHeight="1">
      <c r="B395" s="134"/>
      <c r="C395" s="170" t="s">
        <v>1681</v>
      </c>
      <c r="D395" s="170" t="s">
        <v>425</v>
      </c>
      <c r="E395" s="171" t="s">
        <v>3662</v>
      </c>
      <c r="F395" s="172" t="s">
        <v>3663</v>
      </c>
      <c r="G395" s="173" t="s">
        <v>3664</v>
      </c>
      <c r="H395" s="193"/>
      <c r="I395" s="175"/>
      <c r="J395" s="176">
        <f t="shared" si="90"/>
        <v>0</v>
      </c>
      <c r="K395" s="172" t="s">
        <v>1</v>
      </c>
      <c r="L395" s="177"/>
      <c r="M395" s="185" t="s">
        <v>1</v>
      </c>
      <c r="N395" s="186" t="s">
        <v>42</v>
      </c>
      <c r="O395" s="182"/>
      <c r="P395" s="183">
        <f t="shared" si="91"/>
        <v>0</v>
      </c>
      <c r="Q395" s="183">
        <v>0</v>
      </c>
      <c r="R395" s="183">
        <f t="shared" si="92"/>
        <v>0</v>
      </c>
      <c r="S395" s="183">
        <v>0</v>
      </c>
      <c r="T395" s="184">
        <f t="shared" si="93"/>
        <v>0</v>
      </c>
      <c r="AR395" s="146" t="s">
        <v>103</v>
      </c>
      <c r="AT395" s="146" t="s">
        <v>425</v>
      </c>
      <c r="AU395" s="146" t="s">
        <v>85</v>
      </c>
      <c r="AY395" s="17" t="s">
        <v>258</v>
      </c>
      <c r="BE395" s="147">
        <f t="shared" si="94"/>
        <v>0</v>
      </c>
      <c r="BF395" s="147">
        <f t="shared" si="95"/>
        <v>0</v>
      </c>
      <c r="BG395" s="147">
        <f t="shared" si="96"/>
        <v>0</v>
      </c>
      <c r="BH395" s="147">
        <f t="shared" si="97"/>
        <v>0</v>
      </c>
      <c r="BI395" s="147">
        <f t="shared" si="98"/>
        <v>0</v>
      </c>
      <c r="BJ395" s="17" t="s">
        <v>8</v>
      </c>
      <c r="BK395" s="147">
        <f t="shared" si="99"/>
        <v>0</v>
      </c>
      <c r="BL395" s="17" t="s">
        <v>91</v>
      </c>
      <c r="BM395" s="146" t="s">
        <v>3665</v>
      </c>
    </row>
    <row r="396" spans="2:65" s="1" customFormat="1" ht="6.95" customHeight="1">
      <c r="B396" s="44"/>
      <c r="C396" s="45"/>
      <c r="D396" s="45"/>
      <c r="E396" s="45"/>
      <c r="F396" s="45"/>
      <c r="G396" s="45"/>
      <c r="H396" s="45"/>
      <c r="I396" s="45"/>
      <c r="J396" s="45"/>
      <c r="K396" s="45"/>
      <c r="L396" s="32"/>
    </row>
  </sheetData>
  <autoFilter ref="C122:K395" xr:uid="{00000000-0009-0000-0000-000007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4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112</v>
      </c>
      <c r="L4" s="20"/>
      <c r="M4" s="88" t="s">
        <v>11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44" t="str">
        <f>'Rekapitulace stavby'!K6</f>
        <v>Rekonstrukce č.p.210 ve Vrchlabí</v>
      </c>
      <c r="F7" s="245"/>
      <c r="G7" s="245"/>
      <c r="H7" s="245"/>
      <c r="L7" s="20"/>
    </row>
    <row r="8" spans="2:46" s="1" customFormat="1" ht="12" customHeight="1">
      <c r="B8" s="32"/>
      <c r="D8" s="27" t="s">
        <v>125</v>
      </c>
      <c r="L8" s="32"/>
    </row>
    <row r="9" spans="2:46" s="1" customFormat="1" ht="16.5" customHeight="1">
      <c r="B9" s="32"/>
      <c r="E9" s="223" t="s">
        <v>3666</v>
      </c>
      <c r="F9" s="243"/>
      <c r="G9" s="243"/>
      <c r="H9" s="24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19</v>
      </c>
      <c r="F11" s="25" t="s">
        <v>1</v>
      </c>
      <c r="I11" s="27" t="s">
        <v>20</v>
      </c>
      <c r="J11" s="25" t="s">
        <v>1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52" t="str">
        <f>'Rekapitulace stavby'!AN8</f>
        <v>22. 5. 2023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6" t="str">
        <f>'Rekapitulace stavby'!E14</f>
        <v>Vyplň údaj</v>
      </c>
      <c r="F18" s="238"/>
      <c r="G18" s="238"/>
      <c r="H18" s="23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242" t="s">
        <v>1</v>
      </c>
      <c r="F27" s="242"/>
      <c r="G27" s="242"/>
      <c r="H27" s="24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37</v>
      </c>
      <c r="J30" s="65">
        <f>ROUND(J126, 0)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92" t="s">
        <v>41</v>
      </c>
      <c r="E33" s="27" t="s">
        <v>42</v>
      </c>
      <c r="F33" s="93">
        <f>ROUND((SUM(BE126:BE146)),  0)</f>
        <v>0</v>
      </c>
      <c r="I33" s="94">
        <v>0.21</v>
      </c>
      <c r="J33" s="93">
        <f>ROUND(((SUM(BE126:BE146))*I33),  0)</f>
        <v>0</v>
      </c>
      <c r="L33" s="32"/>
    </row>
    <row r="34" spans="2:12" s="1" customFormat="1" ht="14.45" customHeight="1">
      <c r="B34" s="32"/>
      <c r="E34" s="27" t="s">
        <v>43</v>
      </c>
      <c r="F34" s="93">
        <f>ROUND((SUM(BF126:BF146)),  0)</f>
        <v>0</v>
      </c>
      <c r="I34" s="94">
        <v>0.15</v>
      </c>
      <c r="J34" s="93">
        <f>ROUND(((SUM(BF126:BF146))*I34),  0)</f>
        <v>0</v>
      </c>
      <c r="L34" s="32"/>
    </row>
    <row r="35" spans="2:12" s="1" customFormat="1" ht="14.45" hidden="1" customHeight="1">
      <c r="B35" s="32"/>
      <c r="E35" s="27" t="s">
        <v>44</v>
      </c>
      <c r="F35" s="93">
        <f>ROUND((SUM(BG126:BG146)),  0)</f>
        <v>0</v>
      </c>
      <c r="I35" s="94">
        <v>0.21</v>
      </c>
      <c r="J35" s="93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3">
        <f>ROUND((SUM(BH126:BH146)),  0)</f>
        <v>0</v>
      </c>
      <c r="I36" s="94">
        <v>0.15</v>
      </c>
      <c r="J36" s="93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3">
        <f>ROUND((SUM(BI126:BI146)),  0)</f>
        <v>0</v>
      </c>
      <c r="I37" s="94">
        <v>0</v>
      </c>
      <c r="J37" s="9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5"/>
      <c r="D39" s="96" t="s">
        <v>47</v>
      </c>
      <c r="E39" s="56"/>
      <c r="F39" s="56"/>
      <c r="G39" s="97" t="s">
        <v>48</v>
      </c>
      <c r="H39" s="98" t="s">
        <v>49</v>
      </c>
      <c r="I39" s="56"/>
      <c r="J39" s="99">
        <f>SUM(J30:J37)</f>
        <v>0</v>
      </c>
      <c r="K39" s="100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1" t="s">
        <v>53</v>
      </c>
      <c r="G61" s="43" t="s">
        <v>52</v>
      </c>
      <c r="H61" s="34"/>
      <c r="I61" s="34"/>
      <c r="J61" s="102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1" t="s">
        <v>53</v>
      </c>
      <c r="G76" s="43" t="s">
        <v>52</v>
      </c>
      <c r="H76" s="34"/>
      <c r="I76" s="34"/>
      <c r="J76" s="102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213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17</v>
      </c>
      <c r="L84" s="32"/>
    </row>
    <row r="85" spans="2:47" s="1" customFormat="1" ht="16.5" customHeight="1">
      <c r="B85" s="32"/>
      <c r="E85" s="244" t="str">
        <f>E7</f>
        <v>Rekonstrukce č.p.210 ve Vrchlabí</v>
      </c>
      <c r="F85" s="245"/>
      <c r="G85" s="245"/>
      <c r="H85" s="245"/>
      <c r="L85" s="32"/>
    </row>
    <row r="86" spans="2:47" s="1" customFormat="1" ht="12" customHeight="1">
      <c r="B86" s="32"/>
      <c r="C86" s="27" t="s">
        <v>125</v>
      </c>
      <c r="L86" s="32"/>
    </row>
    <row r="87" spans="2:47" s="1" customFormat="1" ht="16.5" customHeight="1">
      <c r="B87" s="32"/>
      <c r="E87" s="223" t="str">
        <f>E9</f>
        <v>8 - Vedlejší náklady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21</v>
      </c>
      <c r="F89" s="25" t="str">
        <f>F12</f>
        <v>Vrchlabí</v>
      </c>
      <c r="I89" s="27" t="s">
        <v>23</v>
      </c>
      <c r="J89" s="52" t="str">
        <f>IF(J12="","",J12)</f>
        <v>22. 5. 2023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25</v>
      </c>
      <c r="F91" s="25" t="str">
        <f>E15</f>
        <v>Město Vrchlabí, Zámek č.p.1, Vrchlabí</v>
      </c>
      <c r="I91" s="27" t="s">
        <v>31</v>
      </c>
      <c r="J91" s="30" t="str">
        <f>E21</f>
        <v>ing. Jan Chaloupský, U hřiště 639, Trutnov</v>
      </c>
      <c r="L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34</v>
      </c>
      <c r="J92" s="30" t="str">
        <f>E24</f>
        <v>ing. V. Švehla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3" t="s">
        <v>214</v>
      </c>
      <c r="D94" s="95"/>
      <c r="E94" s="95"/>
      <c r="F94" s="95"/>
      <c r="G94" s="95"/>
      <c r="H94" s="95"/>
      <c r="I94" s="95"/>
      <c r="J94" s="104" t="s">
        <v>215</v>
      </c>
      <c r="K94" s="9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5" t="s">
        <v>216</v>
      </c>
      <c r="J96" s="65">
        <f>J126</f>
        <v>0</v>
      </c>
      <c r="L96" s="32"/>
      <c r="AU96" s="17" t="s">
        <v>217</v>
      </c>
    </row>
    <row r="97" spans="2:12" s="8" customFormat="1" ht="24.95" customHeight="1">
      <c r="B97" s="106"/>
      <c r="D97" s="107" t="s">
        <v>3667</v>
      </c>
      <c r="E97" s="108"/>
      <c r="F97" s="108"/>
      <c r="G97" s="108"/>
      <c r="H97" s="108"/>
      <c r="I97" s="108"/>
      <c r="J97" s="109">
        <f>J127</f>
        <v>0</v>
      </c>
      <c r="L97" s="106"/>
    </row>
    <row r="98" spans="2:12" s="9" customFormat="1" ht="19.899999999999999" customHeight="1">
      <c r="B98" s="110"/>
      <c r="D98" s="111" t="s">
        <v>3668</v>
      </c>
      <c r="E98" s="112"/>
      <c r="F98" s="112"/>
      <c r="G98" s="112"/>
      <c r="H98" s="112"/>
      <c r="I98" s="112"/>
      <c r="J98" s="113">
        <f>J128</f>
        <v>0</v>
      </c>
      <c r="L98" s="110"/>
    </row>
    <row r="99" spans="2:12" s="9" customFormat="1" ht="19.899999999999999" customHeight="1">
      <c r="B99" s="110"/>
      <c r="D99" s="111" t="s">
        <v>3669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12" s="9" customFormat="1" ht="19.899999999999999" customHeight="1">
      <c r="B100" s="110"/>
      <c r="D100" s="111" t="s">
        <v>3670</v>
      </c>
      <c r="E100" s="112"/>
      <c r="F100" s="112"/>
      <c r="G100" s="112"/>
      <c r="H100" s="112"/>
      <c r="I100" s="112"/>
      <c r="J100" s="113">
        <f>J132</f>
        <v>0</v>
      </c>
      <c r="L100" s="110"/>
    </row>
    <row r="101" spans="2:12" s="9" customFormat="1" ht="19.899999999999999" customHeight="1">
      <c r="B101" s="110"/>
      <c r="D101" s="111" t="s">
        <v>3671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12" s="9" customFormat="1" ht="19.899999999999999" customHeight="1">
      <c r="B102" s="110"/>
      <c r="D102" s="111" t="s">
        <v>3672</v>
      </c>
      <c r="E102" s="112"/>
      <c r="F102" s="112"/>
      <c r="G102" s="112"/>
      <c r="H102" s="112"/>
      <c r="I102" s="112"/>
      <c r="J102" s="113">
        <f>J136</f>
        <v>0</v>
      </c>
      <c r="L102" s="110"/>
    </row>
    <row r="103" spans="2:12" s="9" customFormat="1" ht="19.899999999999999" customHeight="1">
      <c r="B103" s="110"/>
      <c r="D103" s="111" t="s">
        <v>3673</v>
      </c>
      <c r="E103" s="112"/>
      <c r="F103" s="112"/>
      <c r="G103" s="112"/>
      <c r="H103" s="112"/>
      <c r="I103" s="112"/>
      <c r="J103" s="113">
        <f>J138</f>
        <v>0</v>
      </c>
      <c r="L103" s="110"/>
    </row>
    <row r="104" spans="2:12" s="9" customFormat="1" ht="19.899999999999999" customHeight="1">
      <c r="B104" s="110"/>
      <c r="D104" s="111" t="s">
        <v>3674</v>
      </c>
      <c r="E104" s="112"/>
      <c r="F104" s="112"/>
      <c r="G104" s="112"/>
      <c r="H104" s="112"/>
      <c r="I104" s="112"/>
      <c r="J104" s="113">
        <f>J140</f>
        <v>0</v>
      </c>
      <c r="L104" s="110"/>
    </row>
    <row r="105" spans="2:12" s="9" customFormat="1" ht="19.899999999999999" customHeight="1">
      <c r="B105" s="110"/>
      <c r="D105" s="111" t="s">
        <v>3675</v>
      </c>
      <c r="E105" s="112"/>
      <c r="F105" s="112"/>
      <c r="G105" s="112"/>
      <c r="H105" s="112"/>
      <c r="I105" s="112"/>
      <c r="J105" s="113">
        <f>J142</f>
        <v>0</v>
      </c>
      <c r="L105" s="110"/>
    </row>
    <row r="106" spans="2:12" s="9" customFormat="1" ht="19.899999999999999" customHeight="1">
      <c r="B106" s="110"/>
      <c r="D106" s="111" t="s">
        <v>3676</v>
      </c>
      <c r="E106" s="112"/>
      <c r="F106" s="112"/>
      <c r="G106" s="112"/>
      <c r="H106" s="112"/>
      <c r="I106" s="112"/>
      <c r="J106" s="113">
        <f>J144</f>
        <v>0</v>
      </c>
      <c r="L106" s="110"/>
    </row>
    <row r="107" spans="2:12" s="1" customFormat="1" ht="21.75" customHeight="1">
      <c r="B107" s="32"/>
      <c r="L107" s="32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243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17</v>
      </c>
      <c r="L115" s="32"/>
    </row>
    <row r="116" spans="2:63" s="1" customFormat="1" ht="16.5" customHeight="1">
      <c r="B116" s="32"/>
      <c r="E116" s="244" t="str">
        <f>E7</f>
        <v>Rekonstrukce č.p.210 ve Vrchlabí</v>
      </c>
      <c r="F116" s="245"/>
      <c r="G116" s="245"/>
      <c r="H116" s="245"/>
      <c r="L116" s="32"/>
    </row>
    <row r="117" spans="2:63" s="1" customFormat="1" ht="12" customHeight="1">
      <c r="B117" s="32"/>
      <c r="C117" s="27" t="s">
        <v>125</v>
      </c>
      <c r="L117" s="32"/>
    </row>
    <row r="118" spans="2:63" s="1" customFormat="1" ht="16.5" customHeight="1">
      <c r="B118" s="32"/>
      <c r="E118" s="223" t="str">
        <f>E9</f>
        <v>8 - Vedlejší náklady</v>
      </c>
      <c r="F118" s="243"/>
      <c r="G118" s="243"/>
      <c r="H118" s="243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21</v>
      </c>
      <c r="F120" s="25" t="str">
        <f>F12</f>
        <v>Vrchlabí</v>
      </c>
      <c r="I120" s="27" t="s">
        <v>23</v>
      </c>
      <c r="J120" s="52" t="str">
        <f>IF(J12="","",J12)</f>
        <v>22. 5. 2023</v>
      </c>
      <c r="L120" s="32"/>
    </row>
    <row r="121" spans="2:63" s="1" customFormat="1" ht="6.95" customHeight="1">
      <c r="B121" s="32"/>
      <c r="L121" s="32"/>
    </row>
    <row r="122" spans="2:63" s="1" customFormat="1" ht="25.7" customHeight="1">
      <c r="B122" s="32"/>
      <c r="C122" s="27" t="s">
        <v>25</v>
      </c>
      <c r="F122" s="25" t="str">
        <f>E15</f>
        <v>Město Vrchlabí, Zámek č.p.1, Vrchlabí</v>
      </c>
      <c r="I122" s="27" t="s">
        <v>31</v>
      </c>
      <c r="J122" s="30" t="str">
        <f>E21</f>
        <v>ing. Jan Chaloupský, U hřiště 639, Trutnov</v>
      </c>
      <c r="L122" s="32"/>
    </row>
    <row r="123" spans="2:63" s="1" customFormat="1" ht="15.2" customHeight="1">
      <c r="B123" s="32"/>
      <c r="C123" s="27" t="s">
        <v>29</v>
      </c>
      <c r="F123" s="25" t="str">
        <f>IF(E18="","",E18)</f>
        <v>Vyplň údaj</v>
      </c>
      <c r="I123" s="27" t="s">
        <v>34</v>
      </c>
      <c r="J123" s="30" t="str">
        <f>E24</f>
        <v>ing. V. Švehla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4"/>
      <c r="C125" s="115" t="s">
        <v>244</v>
      </c>
      <c r="D125" s="116" t="s">
        <v>62</v>
      </c>
      <c r="E125" s="116" t="s">
        <v>58</v>
      </c>
      <c r="F125" s="116" t="s">
        <v>59</v>
      </c>
      <c r="G125" s="116" t="s">
        <v>245</v>
      </c>
      <c r="H125" s="116" t="s">
        <v>246</v>
      </c>
      <c r="I125" s="116" t="s">
        <v>247</v>
      </c>
      <c r="J125" s="116" t="s">
        <v>215</v>
      </c>
      <c r="K125" s="117" t="s">
        <v>248</v>
      </c>
      <c r="L125" s="114"/>
      <c r="M125" s="58" t="s">
        <v>1</v>
      </c>
      <c r="N125" s="59" t="s">
        <v>41</v>
      </c>
      <c r="O125" s="59" t="s">
        <v>249</v>
      </c>
      <c r="P125" s="59" t="s">
        <v>250</v>
      </c>
      <c r="Q125" s="59" t="s">
        <v>251</v>
      </c>
      <c r="R125" s="59" t="s">
        <v>252</v>
      </c>
      <c r="S125" s="59" t="s">
        <v>253</v>
      </c>
      <c r="T125" s="60" t="s">
        <v>254</v>
      </c>
    </row>
    <row r="126" spans="2:63" s="1" customFormat="1" ht="22.9" customHeight="1">
      <c r="B126" s="32"/>
      <c r="C126" s="63" t="s">
        <v>255</v>
      </c>
      <c r="J126" s="118">
        <f>BK126</f>
        <v>0</v>
      </c>
      <c r="L126" s="32"/>
      <c r="M126" s="61"/>
      <c r="N126" s="53"/>
      <c r="O126" s="53"/>
      <c r="P126" s="119">
        <f>P127</f>
        <v>0</v>
      </c>
      <c r="Q126" s="53"/>
      <c r="R126" s="119">
        <f>R127</f>
        <v>0</v>
      </c>
      <c r="S126" s="53"/>
      <c r="T126" s="120">
        <f>T127</f>
        <v>0</v>
      </c>
      <c r="AT126" s="17" t="s">
        <v>76</v>
      </c>
      <c r="AU126" s="17" t="s">
        <v>217</v>
      </c>
      <c r="BK126" s="121">
        <f>BK127</f>
        <v>0</v>
      </c>
    </row>
    <row r="127" spans="2:63" s="11" customFormat="1" ht="25.9" customHeight="1">
      <c r="B127" s="122"/>
      <c r="D127" s="123" t="s">
        <v>76</v>
      </c>
      <c r="E127" s="124" t="s">
        <v>3677</v>
      </c>
      <c r="F127" s="124" t="s">
        <v>3678</v>
      </c>
      <c r="I127" s="125"/>
      <c r="J127" s="126">
        <f>BK127</f>
        <v>0</v>
      </c>
      <c r="L127" s="122"/>
      <c r="M127" s="127"/>
      <c r="P127" s="128">
        <f>P128+P130+P132+P134+P136+P138+P140+P142+P144</f>
        <v>0</v>
      </c>
      <c r="R127" s="128">
        <f>R128+R130+R132+R134+R136+R138+R140+R142+R144</f>
        <v>0</v>
      </c>
      <c r="T127" s="129">
        <f>T128+T130+T132+T134+T136+T138+T140+T142+T144</f>
        <v>0</v>
      </c>
      <c r="AR127" s="123" t="s">
        <v>94</v>
      </c>
      <c r="AT127" s="130" t="s">
        <v>76</v>
      </c>
      <c r="AU127" s="130" t="s">
        <v>77</v>
      </c>
      <c r="AY127" s="123" t="s">
        <v>258</v>
      </c>
      <c r="BK127" s="131">
        <f>BK128+BK130+BK132+BK134+BK136+BK138+BK140+BK142+BK144</f>
        <v>0</v>
      </c>
    </row>
    <row r="128" spans="2:63" s="11" customFormat="1" ht="22.9" customHeight="1">
      <c r="B128" s="122"/>
      <c r="D128" s="123" t="s">
        <v>76</v>
      </c>
      <c r="E128" s="132" t="s">
        <v>3679</v>
      </c>
      <c r="F128" s="132" t="s">
        <v>3680</v>
      </c>
      <c r="I128" s="125"/>
      <c r="J128" s="133">
        <f>BK128</f>
        <v>0</v>
      </c>
      <c r="L128" s="122"/>
      <c r="M128" s="127"/>
      <c r="P128" s="128">
        <f>P129</f>
        <v>0</v>
      </c>
      <c r="R128" s="128">
        <f>R129</f>
        <v>0</v>
      </c>
      <c r="T128" s="129">
        <f>T129</f>
        <v>0</v>
      </c>
      <c r="AR128" s="123" t="s">
        <v>94</v>
      </c>
      <c r="AT128" s="130" t="s">
        <v>76</v>
      </c>
      <c r="AU128" s="130" t="s">
        <v>8</v>
      </c>
      <c r="AY128" s="123" t="s">
        <v>258</v>
      </c>
      <c r="BK128" s="131">
        <f>BK129</f>
        <v>0</v>
      </c>
    </row>
    <row r="129" spans="2:65" s="1" customFormat="1" ht="16.5" customHeight="1">
      <c r="B129" s="134"/>
      <c r="C129" s="135" t="s">
        <v>8</v>
      </c>
      <c r="D129" s="135" t="s">
        <v>260</v>
      </c>
      <c r="E129" s="136" t="s">
        <v>3681</v>
      </c>
      <c r="F129" s="137" t="s">
        <v>3680</v>
      </c>
      <c r="G129" s="138" t="s">
        <v>1105</v>
      </c>
      <c r="H129" s="139">
        <v>1</v>
      </c>
      <c r="I129" s="140"/>
      <c r="J129" s="141">
        <f>ROUND(I129*H129,0)</f>
        <v>0</v>
      </c>
      <c r="K129" s="137" t="s">
        <v>264</v>
      </c>
      <c r="L129" s="32"/>
      <c r="M129" s="142" t="s">
        <v>1</v>
      </c>
      <c r="N129" s="143" t="s">
        <v>42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3682</v>
      </c>
      <c r="AT129" s="146" t="s">
        <v>260</v>
      </c>
      <c r="AU129" s="146" t="s">
        <v>85</v>
      </c>
      <c r="AY129" s="17" t="s">
        <v>258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7" t="s">
        <v>8</v>
      </c>
      <c r="BK129" s="147">
        <f>ROUND(I129*H129,0)</f>
        <v>0</v>
      </c>
      <c r="BL129" s="17" t="s">
        <v>3682</v>
      </c>
      <c r="BM129" s="146" t="s">
        <v>3683</v>
      </c>
    </row>
    <row r="130" spans="2:65" s="11" customFormat="1" ht="22.9" customHeight="1">
      <c r="B130" s="122"/>
      <c r="D130" s="123" t="s">
        <v>76</v>
      </c>
      <c r="E130" s="132" t="s">
        <v>3684</v>
      </c>
      <c r="F130" s="132" t="s">
        <v>3685</v>
      </c>
      <c r="I130" s="125"/>
      <c r="J130" s="133">
        <f>BK130</f>
        <v>0</v>
      </c>
      <c r="L130" s="122"/>
      <c r="M130" s="127"/>
      <c r="P130" s="128">
        <f>P131</f>
        <v>0</v>
      </c>
      <c r="R130" s="128">
        <f>R131</f>
        <v>0</v>
      </c>
      <c r="T130" s="129">
        <f>T131</f>
        <v>0</v>
      </c>
      <c r="AR130" s="123" t="s">
        <v>94</v>
      </c>
      <c r="AT130" s="130" t="s">
        <v>76</v>
      </c>
      <c r="AU130" s="130" t="s">
        <v>8</v>
      </c>
      <c r="AY130" s="123" t="s">
        <v>258</v>
      </c>
      <c r="BK130" s="131">
        <f>BK131</f>
        <v>0</v>
      </c>
    </row>
    <row r="131" spans="2:65" s="1" customFormat="1" ht="16.5" customHeight="1">
      <c r="B131" s="134"/>
      <c r="C131" s="135" t="s">
        <v>85</v>
      </c>
      <c r="D131" s="135" t="s">
        <v>260</v>
      </c>
      <c r="E131" s="136" t="s">
        <v>3686</v>
      </c>
      <c r="F131" s="137" t="s">
        <v>3685</v>
      </c>
      <c r="G131" s="138" t="s">
        <v>1105</v>
      </c>
      <c r="H131" s="139">
        <v>1</v>
      </c>
      <c r="I131" s="140"/>
      <c r="J131" s="141">
        <f>ROUND(I131*H131,0)</f>
        <v>0</v>
      </c>
      <c r="K131" s="137" t="s">
        <v>264</v>
      </c>
      <c r="L131" s="32"/>
      <c r="M131" s="142" t="s">
        <v>1</v>
      </c>
      <c r="N131" s="143" t="s">
        <v>42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3682</v>
      </c>
      <c r="AT131" s="146" t="s">
        <v>260</v>
      </c>
      <c r="AU131" s="146" t="s">
        <v>85</v>
      </c>
      <c r="AY131" s="17" t="s">
        <v>258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7" t="s">
        <v>8</v>
      </c>
      <c r="BK131" s="147">
        <f>ROUND(I131*H131,0)</f>
        <v>0</v>
      </c>
      <c r="BL131" s="17" t="s">
        <v>3682</v>
      </c>
      <c r="BM131" s="146" t="s">
        <v>3687</v>
      </c>
    </row>
    <row r="132" spans="2:65" s="11" customFormat="1" ht="22.9" customHeight="1">
      <c r="B132" s="122"/>
      <c r="D132" s="123" t="s">
        <v>76</v>
      </c>
      <c r="E132" s="132" t="s">
        <v>3688</v>
      </c>
      <c r="F132" s="132" t="s">
        <v>3311</v>
      </c>
      <c r="I132" s="125"/>
      <c r="J132" s="133">
        <f>BK132</f>
        <v>0</v>
      </c>
      <c r="L132" s="122"/>
      <c r="M132" s="127"/>
      <c r="P132" s="128">
        <f>P133</f>
        <v>0</v>
      </c>
      <c r="R132" s="128">
        <f>R133</f>
        <v>0</v>
      </c>
      <c r="T132" s="129">
        <f>T133</f>
        <v>0</v>
      </c>
      <c r="AR132" s="123" t="s">
        <v>94</v>
      </c>
      <c r="AT132" s="130" t="s">
        <v>76</v>
      </c>
      <c r="AU132" s="130" t="s">
        <v>8</v>
      </c>
      <c r="AY132" s="123" t="s">
        <v>258</v>
      </c>
      <c r="BK132" s="131">
        <f>BK133</f>
        <v>0</v>
      </c>
    </row>
    <row r="133" spans="2:65" s="1" customFormat="1" ht="16.5" customHeight="1">
      <c r="B133" s="134"/>
      <c r="C133" s="135" t="s">
        <v>88</v>
      </c>
      <c r="D133" s="135" t="s">
        <v>260</v>
      </c>
      <c r="E133" s="136" t="s">
        <v>3689</v>
      </c>
      <c r="F133" s="137" t="s">
        <v>3311</v>
      </c>
      <c r="G133" s="138" t="s">
        <v>1105</v>
      </c>
      <c r="H133" s="139">
        <v>1</v>
      </c>
      <c r="I133" s="140"/>
      <c r="J133" s="141">
        <f>ROUND(I133*H133,0)</f>
        <v>0</v>
      </c>
      <c r="K133" s="137" t="s">
        <v>264</v>
      </c>
      <c r="L133" s="32"/>
      <c r="M133" s="142" t="s">
        <v>1</v>
      </c>
      <c r="N133" s="143" t="s">
        <v>42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3682</v>
      </c>
      <c r="AT133" s="146" t="s">
        <v>260</v>
      </c>
      <c r="AU133" s="146" t="s">
        <v>85</v>
      </c>
      <c r="AY133" s="17" t="s">
        <v>258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7" t="s">
        <v>8</v>
      </c>
      <c r="BK133" s="147">
        <f>ROUND(I133*H133,0)</f>
        <v>0</v>
      </c>
      <c r="BL133" s="17" t="s">
        <v>3682</v>
      </c>
      <c r="BM133" s="146" t="s">
        <v>3690</v>
      </c>
    </row>
    <row r="134" spans="2:65" s="11" customFormat="1" ht="22.9" customHeight="1">
      <c r="B134" s="122"/>
      <c r="D134" s="123" t="s">
        <v>76</v>
      </c>
      <c r="E134" s="132" t="s">
        <v>3691</v>
      </c>
      <c r="F134" s="132" t="s">
        <v>3692</v>
      </c>
      <c r="I134" s="125"/>
      <c r="J134" s="133">
        <f>BK134</f>
        <v>0</v>
      </c>
      <c r="L134" s="122"/>
      <c r="M134" s="127"/>
      <c r="P134" s="128">
        <f>P135</f>
        <v>0</v>
      </c>
      <c r="R134" s="128">
        <f>R135</f>
        <v>0</v>
      </c>
      <c r="T134" s="129">
        <f>T135</f>
        <v>0</v>
      </c>
      <c r="AR134" s="123" t="s">
        <v>94</v>
      </c>
      <c r="AT134" s="130" t="s">
        <v>76</v>
      </c>
      <c r="AU134" s="130" t="s">
        <v>8</v>
      </c>
      <c r="AY134" s="123" t="s">
        <v>258</v>
      </c>
      <c r="BK134" s="131">
        <f>BK135</f>
        <v>0</v>
      </c>
    </row>
    <row r="135" spans="2:65" s="1" customFormat="1" ht="16.5" customHeight="1">
      <c r="B135" s="134"/>
      <c r="C135" s="135" t="s">
        <v>91</v>
      </c>
      <c r="D135" s="135" t="s">
        <v>260</v>
      </c>
      <c r="E135" s="136" t="s">
        <v>3693</v>
      </c>
      <c r="F135" s="137" t="s">
        <v>3692</v>
      </c>
      <c r="G135" s="138" t="s">
        <v>1105</v>
      </c>
      <c r="H135" s="139">
        <v>1</v>
      </c>
      <c r="I135" s="140"/>
      <c r="J135" s="141">
        <f>ROUND(I135*H135,0)</f>
        <v>0</v>
      </c>
      <c r="K135" s="137" t="s">
        <v>264</v>
      </c>
      <c r="L135" s="32"/>
      <c r="M135" s="142" t="s">
        <v>1</v>
      </c>
      <c r="N135" s="143" t="s">
        <v>42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3682</v>
      </c>
      <c r="AT135" s="146" t="s">
        <v>260</v>
      </c>
      <c r="AU135" s="146" t="s">
        <v>85</v>
      </c>
      <c r="AY135" s="17" t="s">
        <v>258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7" t="s">
        <v>8</v>
      </c>
      <c r="BK135" s="147">
        <f>ROUND(I135*H135,0)</f>
        <v>0</v>
      </c>
      <c r="BL135" s="17" t="s">
        <v>3682</v>
      </c>
      <c r="BM135" s="146" t="s">
        <v>3694</v>
      </c>
    </row>
    <row r="136" spans="2:65" s="11" customFormat="1" ht="22.9" customHeight="1">
      <c r="B136" s="122"/>
      <c r="D136" s="123" t="s">
        <v>76</v>
      </c>
      <c r="E136" s="132" t="s">
        <v>3695</v>
      </c>
      <c r="F136" s="132" t="s">
        <v>3696</v>
      </c>
      <c r="I136" s="125"/>
      <c r="J136" s="133">
        <f>BK136</f>
        <v>0</v>
      </c>
      <c r="L136" s="122"/>
      <c r="M136" s="127"/>
      <c r="P136" s="128">
        <f>P137</f>
        <v>0</v>
      </c>
      <c r="R136" s="128">
        <f>R137</f>
        <v>0</v>
      </c>
      <c r="T136" s="129">
        <f>T137</f>
        <v>0</v>
      </c>
      <c r="AR136" s="123" t="s">
        <v>94</v>
      </c>
      <c r="AT136" s="130" t="s">
        <v>76</v>
      </c>
      <c r="AU136" s="130" t="s">
        <v>8</v>
      </c>
      <c r="AY136" s="123" t="s">
        <v>258</v>
      </c>
      <c r="BK136" s="131">
        <f>BK137</f>
        <v>0</v>
      </c>
    </row>
    <row r="137" spans="2:65" s="1" customFormat="1" ht="16.5" customHeight="1">
      <c r="B137" s="134"/>
      <c r="C137" s="135" t="s">
        <v>94</v>
      </c>
      <c r="D137" s="135" t="s">
        <v>260</v>
      </c>
      <c r="E137" s="136" t="s">
        <v>3697</v>
      </c>
      <c r="F137" s="137" t="s">
        <v>3696</v>
      </c>
      <c r="G137" s="138" t="s">
        <v>1105</v>
      </c>
      <c r="H137" s="139">
        <v>1</v>
      </c>
      <c r="I137" s="140"/>
      <c r="J137" s="141">
        <f>ROUND(I137*H137,0)</f>
        <v>0</v>
      </c>
      <c r="K137" s="137" t="s">
        <v>264</v>
      </c>
      <c r="L137" s="32"/>
      <c r="M137" s="142" t="s">
        <v>1</v>
      </c>
      <c r="N137" s="143" t="s">
        <v>42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3682</v>
      </c>
      <c r="AT137" s="146" t="s">
        <v>260</v>
      </c>
      <c r="AU137" s="146" t="s">
        <v>85</v>
      </c>
      <c r="AY137" s="17" t="s">
        <v>258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7" t="s">
        <v>8</v>
      </c>
      <c r="BK137" s="147">
        <f>ROUND(I137*H137,0)</f>
        <v>0</v>
      </c>
      <c r="BL137" s="17" t="s">
        <v>3682</v>
      </c>
      <c r="BM137" s="146" t="s">
        <v>3698</v>
      </c>
    </row>
    <row r="138" spans="2:65" s="11" customFormat="1" ht="22.9" customHeight="1">
      <c r="B138" s="122"/>
      <c r="D138" s="123" t="s">
        <v>76</v>
      </c>
      <c r="E138" s="132" t="s">
        <v>3699</v>
      </c>
      <c r="F138" s="132" t="s">
        <v>3700</v>
      </c>
      <c r="I138" s="125"/>
      <c r="J138" s="133">
        <f>BK138</f>
        <v>0</v>
      </c>
      <c r="L138" s="122"/>
      <c r="M138" s="127"/>
      <c r="P138" s="128">
        <f>P139</f>
        <v>0</v>
      </c>
      <c r="R138" s="128">
        <f>R139</f>
        <v>0</v>
      </c>
      <c r="T138" s="129">
        <f>T139</f>
        <v>0</v>
      </c>
      <c r="AR138" s="123" t="s">
        <v>94</v>
      </c>
      <c r="AT138" s="130" t="s">
        <v>76</v>
      </c>
      <c r="AU138" s="130" t="s">
        <v>8</v>
      </c>
      <c r="AY138" s="123" t="s">
        <v>258</v>
      </c>
      <c r="BK138" s="131">
        <f>BK139</f>
        <v>0</v>
      </c>
    </row>
    <row r="139" spans="2:65" s="1" customFormat="1" ht="16.5" customHeight="1">
      <c r="B139" s="134"/>
      <c r="C139" s="135" t="s">
        <v>97</v>
      </c>
      <c r="D139" s="135" t="s">
        <v>260</v>
      </c>
      <c r="E139" s="136" t="s">
        <v>3701</v>
      </c>
      <c r="F139" s="137" t="s">
        <v>3700</v>
      </c>
      <c r="G139" s="138" t="s">
        <v>1105</v>
      </c>
      <c r="H139" s="139">
        <v>1</v>
      </c>
      <c r="I139" s="140"/>
      <c r="J139" s="141">
        <f>ROUND(I139*H139,0)</f>
        <v>0</v>
      </c>
      <c r="K139" s="137" t="s">
        <v>264</v>
      </c>
      <c r="L139" s="32"/>
      <c r="M139" s="142" t="s">
        <v>1</v>
      </c>
      <c r="N139" s="143" t="s">
        <v>42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3682</v>
      </c>
      <c r="AT139" s="146" t="s">
        <v>260</v>
      </c>
      <c r="AU139" s="146" t="s">
        <v>85</v>
      </c>
      <c r="AY139" s="17" t="s">
        <v>258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7" t="s">
        <v>8</v>
      </c>
      <c r="BK139" s="147">
        <f>ROUND(I139*H139,0)</f>
        <v>0</v>
      </c>
      <c r="BL139" s="17" t="s">
        <v>3682</v>
      </c>
      <c r="BM139" s="146" t="s">
        <v>3702</v>
      </c>
    </row>
    <row r="140" spans="2:65" s="11" customFormat="1" ht="22.9" customHeight="1">
      <c r="B140" s="122"/>
      <c r="D140" s="123" t="s">
        <v>76</v>
      </c>
      <c r="E140" s="132" t="s">
        <v>3703</v>
      </c>
      <c r="F140" s="132" t="s">
        <v>3704</v>
      </c>
      <c r="I140" s="125"/>
      <c r="J140" s="133">
        <f>BK140</f>
        <v>0</v>
      </c>
      <c r="L140" s="122"/>
      <c r="M140" s="127"/>
      <c r="P140" s="128">
        <f>P141</f>
        <v>0</v>
      </c>
      <c r="R140" s="128">
        <f>R141</f>
        <v>0</v>
      </c>
      <c r="T140" s="129">
        <f>T141</f>
        <v>0</v>
      </c>
      <c r="AR140" s="123" t="s">
        <v>94</v>
      </c>
      <c r="AT140" s="130" t="s">
        <v>76</v>
      </c>
      <c r="AU140" s="130" t="s">
        <v>8</v>
      </c>
      <c r="AY140" s="123" t="s">
        <v>258</v>
      </c>
      <c r="BK140" s="131">
        <f>BK141</f>
        <v>0</v>
      </c>
    </row>
    <row r="141" spans="2:65" s="1" customFormat="1" ht="16.5" customHeight="1">
      <c r="B141" s="134"/>
      <c r="C141" s="135" t="s">
        <v>100</v>
      </c>
      <c r="D141" s="135" t="s">
        <v>260</v>
      </c>
      <c r="E141" s="136" t="s">
        <v>3705</v>
      </c>
      <c r="F141" s="137" t="s">
        <v>3704</v>
      </c>
      <c r="G141" s="138" t="s">
        <v>1105</v>
      </c>
      <c r="H141" s="139">
        <v>1</v>
      </c>
      <c r="I141" s="140"/>
      <c r="J141" s="141">
        <f>ROUND(I141*H141,0)</f>
        <v>0</v>
      </c>
      <c r="K141" s="137" t="s">
        <v>264</v>
      </c>
      <c r="L141" s="32"/>
      <c r="M141" s="142" t="s">
        <v>1</v>
      </c>
      <c r="N141" s="143" t="s">
        <v>42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3682</v>
      </c>
      <c r="AT141" s="146" t="s">
        <v>260</v>
      </c>
      <c r="AU141" s="146" t="s">
        <v>85</v>
      </c>
      <c r="AY141" s="17" t="s">
        <v>258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7" t="s">
        <v>8</v>
      </c>
      <c r="BK141" s="147">
        <f>ROUND(I141*H141,0)</f>
        <v>0</v>
      </c>
      <c r="BL141" s="17" t="s">
        <v>3682</v>
      </c>
      <c r="BM141" s="146" t="s">
        <v>3706</v>
      </c>
    </row>
    <row r="142" spans="2:65" s="11" customFormat="1" ht="22.9" customHeight="1">
      <c r="B142" s="122"/>
      <c r="D142" s="123" t="s">
        <v>76</v>
      </c>
      <c r="E142" s="132" t="s">
        <v>3707</v>
      </c>
      <c r="F142" s="132" t="s">
        <v>3708</v>
      </c>
      <c r="I142" s="125"/>
      <c r="J142" s="133">
        <f>BK142</f>
        <v>0</v>
      </c>
      <c r="L142" s="122"/>
      <c r="M142" s="127"/>
      <c r="P142" s="128">
        <f>P143</f>
        <v>0</v>
      </c>
      <c r="R142" s="128">
        <f>R143</f>
        <v>0</v>
      </c>
      <c r="T142" s="129">
        <f>T143</f>
        <v>0</v>
      </c>
      <c r="AR142" s="123" t="s">
        <v>94</v>
      </c>
      <c r="AT142" s="130" t="s">
        <v>76</v>
      </c>
      <c r="AU142" s="130" t="s">
        <v>8</v>
      </c>
      <c r="AY142" s="123" t="s">
        <v>258</v>
      </c>
      <c r="BK142" s="131">
        <f>BK143</f>
        <v>0</v>
      </c>
    </row>
    <row r="143" spans="2:65" s="1" customFormat="1" ht="16.5" customHeight="1">
      <c r="B143" s="134"/>
      <c r="C143" s="135" t="s">
        <v>103</v>
      </c>
      <c r="D143" s="135" t="s">
        <v>260</v>
      </c>
      <c r="E143" s="136" t="s">
        <v>3709</v>
      </c>
      <c r="F143" s="137" t="s">
        <v>3710</v>
      </c>
      <c r="G143" s="138" t="s">
        <v>1105</v>
      </c>
      <c r="H143" s="139">
        <v>1</v>
      </c>
      <c r="I143" s="140"/>
      <c r="J143" s="141">
        <f>ROUND(I143*H143,0)</f>
        <v>0</v>
      </c>
      <c r="K143" s="137" t="s">
        <v>264</v>
      </c>
      <c r="L143" s="32"/>
      <c r="M143" s="142" t="s">
        <v>1</v>
      </c>
      <c r="N143" s="143" t="s">
        <v>42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3682</v>
      </c>
      <c r="AT143" s="146" t="s">
        <v>260</v>
      </c>
      <c r="AU143" s="146" t="s">
        <v>85</v>
      </c>
      <c r="AY143" s="17" t="s">
        <v>258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7" t="s">
        <v>8</v>
      </c>
      <c r="BK143" s="147">
        <f>ROUND(I143*H143,0)</f>
        <v>0</v>
      </c>
      <c r="BL143" s="17" t="s">
        <v>3682</v>
      </c>
      <c r="BM143" s="146" t="s">
        <v>3711</v>
      </c>
    </row>
    <row r="144" spans="2:65" s="11" customFormat="1" ht="22.9" customHeight="1">
      <c r="B144" s="122"/>
      <c r="D144" s="123" t="s">
        <v>76</v>
      </c>
      <c r="E144" s="132" t="s">
        <v>3712</v>
      </c>
      <c r="F144" s="132" t="s">
        <v>3713</v>
      </c>
      <c r="I144" s="125"/>
      <c r="J144" s="133">
        <f>BK144</f>
        <v>0</v>
      </c>
      <c r="L144" s="122"/>
      <c r="M144" s="127"/>
      <c r="P144" s="128">
        <f>SUM(P145:P146)</f>
        <v>0</v>
      </c>
      <c r="R144" s="128">
        <f>SUM(R145:R146)</f>
        <v>0</v>
      </c>
      <c r="T144" s="129">
        <f>SUM(T145:T146)</f>
        <v>0</v>
      </c>
      <c r="AR144" s="123" t="s">
        <v>94</v>
      </c>
      <c r="AT144" s="130" t="s">
        <v>76</v>
      </c>
      <c r="AU144" s="130" t="s">
        <v>8</v>
      </c>
      <c r="AY144" s="123" t="s">
        <v>258</v>
      </c>
      <c r="BK144" s="131">
        <f>SUM(BK145:BK146)</f>
        <v>0</v>
      </c>
    </row>
    <row r="145" spans="2:65" s="1" customFormat="1" ht="16.5" customHeight="1">
      <c r="B145" s="134"/>
      <c r="C145" s="135" t="s">
        <v>185</v>
      </c>
      <c r="D145" s="135" t="s">
        <v>260</v>
      </c>
      <c r="E145" s="136" t="s">
        <v>3714</v>
      </c>
      <c r="F145" s="137" t="s">
        <v>3713</v>
      </c>
      <c r="G145" s="138" t="s">
        <v>1105</v>
      </c>
      <c r="H145" s="139">
        <v>1</v>
      </c>
      <c r="I145" s="140"/>
      <c r="J145" s="141">
        <f>ROUND(I145*H145,0)</f>
        <v>0</v>
      </c>
      <c r="K145" s="137" t="s">
        <v>264</v>
      </c>
      <c r="L145" s="32"/>
      <c r="M145" s="142" t="s">
        <v>1</v>
      </c>
      <c r="N145" s="143" t="s">
        <v>42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3682</v>
      </c>
      <c r="AT145" s="146" t="s">
        <v>260</v>
      </c>
      <c r="AU145" s="146" t="s">
        <v>85</v>
      </c>
      <c r="AY145" s="17" t="s">
        <v>258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7" t="s">
        <v>8</v>
      </c>
      <c r="BK145" s="147">
        <f>ROUND(I145*H145,0)</f>
        <v>0</v>
      </c>
      <c r="BL145" s="17" t="s">
        <v>3682</v>
      </c>
      <c r="BM145" s="146" t="s">
        <v>3715</v>
      </c>
    </row>
    <row r="146" spans="2:65" s="1" customFormat="1" ht="33" customHeight="1">
      <c r="B146" s="134"/>
      <c r="C146" s="135" t="s">
        <v>305</v>
      </c>
      <c r="D146" s="135" t="s">
        <v>260</v>
      </c>
      <c r="E146" s="136" t="s">
        <v>3716</v>
      </c>
      <c r="F146" s="137" t="s">
        <v>3717</v>
      </c>
      <c r="G146" s="138" t="s">
        <v>1105</v>
      </c>
      <c r="H146" s="139">
        <v>1</v>
      </c>
      <c r="I146" s="140"/>
      <c r="J146" s="141">
        <f>ROUND(I146*H146,0)</f>
        <v>0</v>
      </c>
      <c r="K146" s="137" t="s">
        <v>264</v>
      </c>
      <c r="L146" s="32"/>
      <c r="M146" s="180" t="s">
        <v>1</v>
      </c>
      <c r="N146" s="181" t="s">
        <v>42</v>
      </c>
      <c r="O146" s="182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AR146" s="146" t="s">
        <v>3682</v>
      </c>
      <c r="AT146" s="146" t="s">
        <v>260</v>
      </c>
      <c r="AU146" s="146" t="s">
        <v>85</v>
      </c>
      <c r="AY146" s="17" t="s">
        <v>258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7" t="s">
        <v>8</v>
      </c>
      <c r="BK146" s="147">
        <f>ROUND(I146*H146,0)</f>
        <v>0</v>
      </c>
      <c r="BL146" s="17" t="s">
        <v>3682</v>
      </c>
      <c r="BM146" s="146" t="s">
        <v>3718</v>
      </c>
    </row>
    <row r="147" spans="2:65" s="1" customFormat="1" ht="6.95" customHeight="1">
      <c r="B147" s="44"/>
      <c r="C147" s="45"/>
      <c r="D147" s="45"/>
      <c r="E147" s="45"/>
      <c r="F147" s="45"/>
      <c r="G147" s="45"/>
      <c r="H147" s="45"/>
      <c r="I147" s="45"/>
      <c r="J147" s="45"/>
      <c r="K147" s="45"/>
      <c r="L147" s="32"/>
    </row>
  </sheetData>
  <autoFilter ref="C125:K146" xr:uid="{00000000-0009-0000-0000-000008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76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3719</v>
      </c>
      <c r="H4" s="20"/>
    </row>
    <row r="5" spans="2:8" ht="12" customHeight="1">
      <c r="B5" s="20"/>
      <c r="C5" s="24" t="s">
        <v>14</v>
      </c>
      <c r="D5" s="242" t="s">
        <v>15</v>
      </c>
      <c r="E5" s="230"/>
      <c r="F5" s="230"/>
      <c r="H5" s="20"/>
    </row>
    <row r="6" spans="2:8" ht="36.950000000000003" customHeight="1">
      <c r="B6" s="20"/>
      <c r="C6" s="26" t="s">
        <v>17</v>
      </c>
      <c r="D6" s="239" t="s">
        <v>18</v>
      </c>
      <c r="E6" s="230"/>
      <c r="F6" s="230"/>
      <c r="H6" s="20"/>
    </row>
    <row r="7" spans="2:8" ht="16.5" customHeight="1">
      <c r="B7" s="20"/>
      <c r="C7" s="27" t="s">
        <v>23</v>
      </c>
      <c r="D7" s="52" t="str">
        <f>'Rekapitulace stavby'!AN8</f>
        <v>22. 5. 2023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14"/>
      <c r="C9" s="115" t="s">
        <v>58</v>
      </c>
      <c r="D9" s="116" t="s">
        <v>59</v>
      </c>
      <c r="E9" s="116" t="s">
        <v>245</v>
      </c>
      <c r="F9" s="117" t="s">
        <v>3720</v>
      </c>
      <c r="H9" s="114"/>
    </row>
    <row r="10" spans="2:8" s="1" customFormat="1" ht="26.45" customHeight="1">
      <c r="B10" s="32"/>
      <c r="C10" s="194" t="s">
        <v>3721</v>
      </c>
      <c r="D10" s="194" t="s">
        <v>82</v>
      </c>
      <c r="H10" s="32"/>
    </row>
    <row r="11" spans="2:8" s="1" customFormat="1" ht="16.899999999999999" customHeight="1">
      <c r="B11" s="32"/>
      <c r="C11" s="195" t="s">
        <v>139</v>
      </c>
      <c r="D11" s="196" t="s">
        <v>140</v>
      </c>
      <c r="E11" s="197" t="s">
        <v>1</v>
      </c>
      <c r="F11" s="198">
        <v>88.554000000000002</v>
      </c>
      <c r="H11" s="32"/>
    </row>
    <row r="12" spans="2:8" s="1" customFormat="1" ht="16.899999999999999" customHeight="1">
      <c r="B12" s="32"/>
      <c r="C12" s="199" t="s">
        <v>1</v>
      </c>
      <c r="D12" s="199" t="s">
        <v>300</v>
      </c>
      <c r="E12" s="17" t="s">
        <v>1</v>
      </c>
      <c r="F12" s="200">
        <v>14.734</v>
      </c>
      <c r="H12" s="32"/>
    </row>
    <row r="13" spans="2:8" s="1" customFormat="1" ht="16.899999999999999" customHeight="1">
      <c r="B13" s="32"/>
      <c r="C13" s="199" t="s">
        <v>1</v>
      </c>
      <c r="D13" s="199" t="s">
        <v>301</v>
      </c>
      <c r="E13" s="17" t="s">
        <v>1</v>
      </c>
      <c r="F13" s="200">
        <v>4.4400000000000004</v>
      </c>
      <c r="H13" s="32"/>
    </row>
    <row r="14" spans="2:8" s="1" customFormat="1" ht="16.899999999999999" customHeight="1">
      <c r="B14" s="32"/>
      <c r="C14" s="199" t="s">
        <v>1</v>
      </c>
      <c r="D14" s="199" t="s">
        <v>302</v>
      </c>
      <c r="E14" s="17" t="s">
        <v>1</v>
      </c>
      <c r="F14" s="200">
        <v>19.004999999999999</v>
      </c>
      <c r="H14" s="32"/>
    </row>
    <row r="15" spans="2:8" s="1" customFormat="1" ht="16.899999999999999" customHeight="1">
      <c r="B15" s="32"/>
      <c r="C15" s="199" t="s">
        <v>1</v>
      </c>
      <c r="D15" s="199" t="s">
        <v>303</v>
      </c>
      <c r="E15" s="17" t="s">
        <v>1</v>
      </c>
      <c r="F15" s="200">
        <v>50.375</v>
      </c>
      <c r="H15" s="32"/>
    </row>
    <row r="16" spans="2:8" s="1" customFormat="1" ht="16.899999999999999" customHeight="1">
      <c r="B16" s="32"/>
      <c r="C16" s="199" t="s">
        <v>139</v>
      </c>
      <c r="D16" s="199" t="s">
        <v>272</v>
      </c>
      <c r="E16" s="17" t="s">
        <v>1</v>
      </c>
      <c r="F16" s="200">
        <v>88.554000000000002</v>
      </c>
      <c r="H16" s="32"/>
    </row>
    <row r="17" spans="2:8" s="1" customFormat="1" ht="16.899999999999999" customHeight="1">
      <c r="B17" s="32"/>
      <c r="C17" s="201" t="s">
        <v>3722</v>
      </c>
      <c r="H17" s="32"/>
    </row>
    <row r="18" spans="2:8" s="1" customFormat="1" ht="16.899999999999999" customHeight="1">
      <c r="B18" s="32"/>
      <c r="C18" s="199" t="s">
        <v>297</v>
      </c>
      <c r="D18" s="199" t="s">
        <v>298</v>
      </c>
      <c r="E18" s="17" t="s">
        <v>263</v>
      </c>
      <c r="F18" s="200">
        <v>13.282999999999999</v>
      </c>
      <c r="H18" s="32"/>
    </row>
    <row r="19" spans="2:8" s="1" customFormat="1" ht="16.899999999999999" customHeight="1">
      <c r="B19" s="32"/>
      <c r="C19" s="199" t="s">
        <v>290</v>
      </c>
      <c r="D19" s="199" t="s">
        <v>291</v>
      </c>
      <c r="E19" s="17" t="s">
        <v>263</v>
      </c>
      <c r="F19" s="200">
        <v>12.601000000000001</v>
      </c>
      <c r="H19" s="32"/>
    </row>
    <row r="20" spans="2:8" s="1" customFormat="1" ht="16.899999999999999" customHeight="1">
      <c r="B20" s="32"/>
      <c r="C20" s="199" t="s">
        <v>306</v>
      </c>
      <c r="D20" s="199" t="s">
        <v>307</v>
      </c>
      <c r="E20" s="17" t="s">
        <v>308</v>
      </c>
      <c r="F20" s="200">
        <v>0.94399999999999995</v>
      </c>
      <c r="H20" s="32"/>
    </row>
    <row r="21" spans="2:8" s="1" customFormat="1" ht="16.899999999999999" customHeight="1">
      <c r="B21" s="32"/>
      <c r="C21" s="199" t="s">
        <v>744</v>
      </c>
      <c r="D21" s="199" t="s">
        <v>745</v>
      </c>
      <c r="E21" s="17" t="s">
        <v>343</v>
      </c>
      <c r="F21" s="200">
        <v>88.554000000000002</v>
      </c>
      <c r="H21" s="32"/>
    </row>
    <row r="22" spans="2:8" s="1" customFormat="1" ht="16.899999999999999" customHeight="1">
      <c r="B22" s="32"/>
      <c r="C22" s="199" t="s">
        <v>983</v>
      </c>
      <c r="D22" s="199" t="s">
        <v>984</v>
      </c>
      <c r="E22" s="17" t="s">
        <v>343</v>
      </c>
      <c r="F22" s="200">
        <v>88.554000000000002</v>
      </c>
      <c r="H22" s="32"/>
    </row>
    <row r="23" spans="2:8" s="1" customFormat="1" ht="16.899999999999999" customHeight="1">
      <c r="B23" s="32"/>
      <c r="C23" s="199" t="s">
        <v>992</v>
      </c>
      <c r="D23" s="199" t="s">
        <v>993</v>
      </c>
      <c r="E23" s="17" t="s">
        <v>343</v>
      </c>
      <c r="F23" s="200">
        <v>88.554000000000002</v>
      </c>
      <c r="H23" s="32"/>
    </row>
    <row r="24" spans="2:8" s="1" customFormat="1" ht="16.899999999999999" customHeight="1">
      <c r="B24" s="32"/>
      <c r="C24" s="199" t="s">
        <v>987</v>
      </c>
      <c r="D24" s="199" t="s">
        <v>988</v>
      </c>
      <c r="E24" s="17" t="s">
        <v>308</v>
      </c>
      <c r="F24" s="200">
        <v>2.9000000000000001E-2</v>
      </c>
      <c r="H24" s="32"/>
    </row>
    <row r="25" spans="2:8" s="1" customFormat="1" ht="33.75">
      <c r="B25" s="32"/>
      <c r="C25" s="199" t="s">
        <v>996</v>
      </c>
      <c r="D25" s="199" t="s">
        <v>997</v>
      </c>
      <c r="E25" s="17" t="s">
        <v>343</v>
      </c>
      <c r="F25" s="200">
        <v>106.265</v>
      </c>
      <c r="H25" s="32"/>
    </row>
    <row r="26" spans="2:8" s="1" customFormat="1" ht="16.899999999999999" customHeight="1">
      <c r="B26" s="32"/>
      <c r="C26" s="195" t="s">
        <v>207</v>
      </c>
      <c r="D26" s="196" t="s">
        <v>208</v>
      </c>
      <c r="E26" s="197" t="s">
        <v>1</v>
      </c>
      <c r="F26" s="198">
        <v>10.398</v>
      </c>
      <c r="H26" s="32"/>
    </row>
    <row r="27" spans="2:8" s="1" customFormat="1" ht="16.899999999999999" customHeight="1">
      <c r="B27" s="32"/>
      <c r="C27" s="199" t="s">
        <v>1</v>
      </c>
      <c r="D27" s="199" t="s">
        <v>271</v>
      </c>
      <c r="E27" s="17" t="s">
        <v>1</v>
      </c>
      <c r="F27" s="200">
        <v>10.398</v>
      </c>
      <c r="H27" s="32"/>
    </row>
    <row r="28" spans="2:8" s="1" customFormat="1" ht="16.899999999999999" customHeight="1">
      <c r="B28" s="32"/>
      <c r="C28" s="199" t="s">
        <v>207</v>
      </c>
      <c r="D28" s="199" t="s">
        <v>272</v>
      </c>
      <c r="E28" s="17" t="s">
        <v>1</v>
      </c>
      <c r="F28" s="200">
        <v>10.398</v>
      </c>
      <c r="H28" s="32"/>
    </row>
    <row r="29" spans="2:8" s="1" customFormat="1" ht="16.899999999999999" customHeight="1">
      <c r="B29" s="32"/>
      <c r="C29" s="201" t="s">
        <v>3722</v>
      </c>
      <c r="H29" s="32"/>
    </row>
    <row r="30" spans="2:8" s="1" customFormat="1" ht="22.5">
      <c r="B30" s="32"/>
      <c r="C30" s="199" t="s">
        <v>268</v>
      </c>
      <c r="D30" s="199" t="s">
        <v>269</v>
      </c>
      <c r="E30" s="17" t="s">
        <v>263</v>
      </c>
      <c r="F30" s="200">
        <v>10.398</v>
      </c>
      <c r="H30" s="32"/>
    </row>
    <row r="31" spans="2:8" s="1" customFormat="1" ht="16.899999999999999" customHeight="1">
      <c r="B31" s="32"/>
      <c r="C31" s="199" t="s">
        <v>286</v>
      </c>
      <c r="D31" s="199" t="s">
        <v>287</v>
      </c>
      <c r="E31" s="17" t="s">
        <v>263</v>
      </c>
      <c r="F31" s="200">
        <v>10.398</v>
      </c>
      <c r="H31" s="32"/>
    </row>
    <row r="32" spans="2:8" s="1" customFormat="1" ht="16.899999999999999" customHeight="1">
      <c r="B32" s="32"/>
      <c r="C32" s="195" t="s">
        <v>113</v>
      </c>
      <c r="D32" s="196" t="s">
        <v>114</v>
      </c>
      <c r="E32" s="197" t="s">
        <v>1</v>
      </c>
      <c r="F32" s="198">
        <v>72.55</v>
      </c>
      <c r="H32" s="32"/>
    </row>
    <row r="33" spans="2:8" s="1" customFormat="1" ht="16.899999999999999" customHeight="1">
      <c r="B33" s="32"/>
      <c r="C33" s="199" t="s">
        <v>1</v>
      </c>
      <c r="D33" s="199" t="s">
        <v>434</v>
      </c>
      <c r="E33" s="17" t="s">
        <v>1</v>
      </c>
      <c r="F33" s="200">
        <v>22.5</v>
      </c>
      <c r="H33" s="32"/>
    </row>
    <row r="34" spans="2:8" s="1" customFormat="1" ht="16.899999999999999" customHeight="1">
      <c r="B34" s="32"/>
      <c r="C34" s="199" t="s">
        <v>1</v>
      </c>
      <c r="D34" s="199" t="s">
        <v>435</v>
      </c>
      <c r="E34" s="17" t="s">
        <v>1</v>
      </c>
      <c r="F34" s="200">
        <v>50.05</v>
      </c>
      <c r="H34" s="32"/>
    </row>
    <row r="35" spans="2:8" s="1" customFormat="1" ht="16.899999999999999" customHeight="1">
      <c r="B35" s="32"/>
      <c r="C35" s="199" t="s">
        <v>113</v>
      </c>
      <c r="D35" s="199" t="s">
        <v>436</v>
      </c>
      <c r="E35" s="17" t="s">
        <v>1</v>
      </c>
      <c r="F35" s="200">
        <v>72.55</v>
      </c>
      <c r="H35" s="32"/>
    </row>
    <row r="36" spans="2:8" s="1" customFormat="1" ht="16.899999999999999" customHeight="1">
      <c r="B36" s="32"/>
      <c r="C36" s="201" t="s">
        <v>3722</v>
      </c>
      <c r="H36" s="32"/>
    </row>
    <row r="37" spans="2:8" s="1" customFormat="1" ht="16.899999999999999" customHeight="1">
      <c r="B37" s="32"/>
      <c r="C37" s="199" t="s">
        <v>431</v>
      </c>
      <c r="D37" s="199" t="s">
        <v>432</v>
      </c>
      <c r="E37" s="17" t="s">
        <v>343</v>
      </c>
      <c r="F37" s="200">
        <v>157.40199999999999</v>
      </c>
      <c r="H37" s="32"/>
    </row>
    <row r="38" spans="2:8" s="1" customFormat="1" ht="16.899999999999999" customHeight="1">
      <c r="B38" s="32"/>
      <c r="C38" s="199" t="s">
        <v>453</v>
      </c>
      <c r="D38" s="199" t="s">
        <v>454</v>
      </c>
      <c r="E38" s="17" t="s">
        <v>343</v>
      </c>
      <c r="F38" s="200">
        <v>72.55</v>
      </c>
      <c r="H38" s="32"/>
    </row>
    <row r="39" spans="2:8" s="1" customFormat="1" ht="16.899999999999999" customHeight="1">
      <c r="B39" s="32"/>
      <c r="C39" s="199" t="s">
        <v>441</v>
      </c>
      <c r="D39" s="199" t="s">
        <v>442</v>
      </c>
      <c r="E39" s="17" t="s">
        <v>343</v>
      </c>
      <c r="F39" s="200">
        <v>157.40199999999999</v>
      </c>
      <c r="H39" s="32"/>
    </row>
    <row r="40" spans="2:8" s="1" customFormat="1" ht="16.899999999999999" customHeight="1">
      <c r="B40" s="32"/>
      <c r="C40" s="199" t="s">
        <v>449</v>
      </c>
      <c r="D40" s="199" t="s">
        <v>450</v>
      </c>
      <c r="E40" s="17" t="s">
        <v>343</v>
      </c>
      <c r="F40" s="200">
        <v>157.40199999999999</v>
      </c>
      <c r="H40" s="32"/>
    </row>
    <row r="41" spans="2:8" s="1" customFormat="1" ht="16.899999999999999" customHeight="1">
      <c r="B41" s="32"/>
      <c r="C41" s="199" t="s">
        <v>445</v>
      </c>
      <c r="D41" s="199" t="s">
        <v>446</v>
      </c>
      <c r="E41" s="17" t="s">
        <v>343</v>
      </c>
      <c r="F41" s="200">
        <v>157.40199999999999</v>
      </c>
      <c r="H41" s="32"/>
    </row>
    <row r="42" spans="2:8" s="1" customFormat="1" ht="16.899999999999999" customHeight="1">
      <c r="B42" s="32"/>
      <c r="C42" s="199" t="s">
        <v>1988</v>
      </c>
      <c r="D42" s="199" t="s">
        <v>1989</v>
      </c>
      <c r="E42" s="17" t="s">
        <v>343</v>
      </c>
      <c r="F42" s="200">
        <v>1008.206</v>
      </c>
      <c r="H42" s="32"/>
    </row>
    <row r="43" spans="2:8" s="1" customFormat="1" ht="16.899999999999999" customHeight="1">
      <c r="B43" s="32"/>
      <c r="C43" s="199" t="s">
        <v>1994</v>
      </c>
      <c r="D43" s="199" t="s">
        <v>1995</v>
      </c>
      <c r="E43" s="17" t="s">
        <v>343</v>
      </c>
      <c r="F43" s="200">
        <v>1008.206</v>
      </c>
      <c r="H43" s="32"/>
    </row>
    <row r="44" spans="2:8" s="1" customFormat="1" ht="16.899999999999999" customHeight="1">
      <c r="B44" s="32"/>
      <c r="C44" s="195" t="s">
        <v>116</v>
      </c>
      <c r="D44" s="196" t="s">
        <v>117</v>
      </c>
      <c r="E44" s="197" t="s">
        <v>1</v>
      </c>
      <c r="F44" s="198">
        <v>141.41999999999999</v>
      </c>
      <c r="H44" s="32"/>
    </row>
    <row r="45" spans="2:8" s="1" customFormat="1" ht="16.899999999999999" customHeight="1">
      <c r="B45" s="32"/>
      <c r="C45" s="199" t="s">
        <v>1</v>
      </c>
      <c r="D45" s="199" t="s">
        <v>437</v>
      </c>
      <c r="E45" s="17" t="s">
        <v>1</v>
      </c>
      <c r="F45" s="200">
        <v>141.41999999999999</v>
      </c>
      <c r="H45" s="32"/>
    </row>
    <row r="46" spans="2:8" s="1" customFormat="1" ht="16.899999999999999" customHeight="1">
      <c r="B46" s="32"/>
      <c r="C46" s="199" t="s">
        <v>116</v>
      </c>
      <c r="D46" s="199" t="s">
        <v>438</v>
      </c>
      <c r="E46" s="17" t="s">
        <v>1</v>
      </c>
      <c r="F46" s="200">
        <v>141.41999999999999</v>
      </c>
      <c r="H46" s="32"/>
    </row>
    <row r="47" spans="2:8" s="1" customFormat="1" ht="16.899999999999999" customHeight="1">
      <c r="B47" s="32"/>
      <c r="C47" s="201" t="s">
        <v>3722</v>
      </c>
      <c r="H47" s="32"/>
    </row>
    <row r="48" spans="2:8" s="1" customFormat="1" ht="16.899999999999999" customHeight="1">
      <c r="B48" s="32"/>
      <c r="C48" s="199" t="s">
        <v>431</v>
      </c>
      <c r="D48" s="199" t="s">
        <v>432</v>
      </c>
      <c r="E48" s="17" t="s">
        <v>343</v>
      </c>
      <c r="F48" s="200">
        <v>157.40199999999999</v>
      </c>
      <c r="H48" s="32"/>
    </row>
    <row r="49" spans="2:8" s="1" customFormat="1" ht="16.899999999999999" customHeight="1">
      <c r="B49" s="32"/>
      <c r="C49" s="199" t="s">
        <v>441</v>
      </c>
      <c r="D49" s="199" t="s">
        <v>442</v>
      </c>
      <c r="E49" s="17" t="s">
        <v>343</v>
      </c>
      <c r="F49" s="200">
        <v>157.40199999999999</v>
      </c>
      <c r="H49" s="32"/>
    </row>
    <row r="50" spans="2:8" s="1" customFormat="1" ht="16.899999999999999" customHeight="1">
      <c r="B50" s="32"/>
      <c r="C50" s="199" t="s">
        <v>449</v>
      </c>
      <c r="D50" s="199" t="s">
        <v>450</v>
      </c>
      <c r="E50" s="17" t="s">
        <v>343</v>
      </c>
      <c r="F50" s="200">
        <v>157.40199999999999</v>
      </c>
      <c r="H50" s="32"/>
    </row>
    <row r="51" spans="2:8" s="1" customFormat="1" ht="16.899999999999999" customHeight="1">
      <c r="B51" s="32"/>
      <c r="C51" s="199" t="s">
        <v>445</v>
      </c>
      <c r="D51" s="199" t="s">
        <v>446</v>
      </c>
      <c r="E51" s="17" t="s">
        <v>343</v>
      </c>
      <c r="F51" s="200">
        <v>157.40199999999999</v>
      </c>
      <c r="H51" s="32"/>
    </row>
    <row r="52" spans="2:8" s="1" customFormat="1" ht="16.899999999999999" customHeight="1">
      <c r="B52" s="32"/>
      <c r="C52" s="199" t="s">
        <v>1988</v>
      </c>
      <c r="D52" s="199" t="s">
        <v>1989</v>
      </c>
      <c r="E52" s="17" t="s">
        <v>343</v>
      </c>
      <c r="F52" s="200">
        <v>1008.206</v>
      </c>
      <c r="H52" s="32"/>
    </row>
    <row r="53" spans="2:8" s="1" customFormat="1" ht="16.899999999999999" customHeight="1">
      <c r="B53" s="32"/>
      <c r="C53" s="199" t="s">
        <v>1994</v>
      </c>
      <c r="D53" s="199" t="s">
        <v>1995</v>
      </c>
      <c r="E53" s="17" t="s">
        <v>343</v>
      </c>
      <c r="F53" s="200">
        <v>1008.206</v>
      </c>
      <c r="H53" s="32"/>
    </row>
    <row r="54" spans="2:8" s="1" customFormat="1" ht="16.899999999999999" customHeight="1">
      <c r="B54" s="32"/>
      <c r="C54" s="195" t="s">
        <v>119</v>
      </c>
      <c r="D54" s="196" t="s">
        <v>120</v>
      </c>
      <c r="E54" s="197" t="s">
        <v>1</v>
      </c>
      <c r="F54" s="198">
        <v>28.196999999999999</v>
      </c>
      <c r="H54" s="32"/>
    </row>
    <row r="55" spans="2:8" s="1" customFormat="1" ht="16.899999999999999" customHeight="1">
      <c r="B55" s="32"/>
      <c r="C55" s="199" t="s">
        <v>1</v>
      </c>
      <c r="D55" s="199" t="s">
        <v>369</v>
      </c>
      <c r="E55" s="17" t="s">
        <v>1</v>
      </c>
      <c r="F55" s="200">
        <v>8.7780000000000005</v>
      </c>
      <c r="H55" s="32"/>
    </row>
    <row r="56" spans="2:8" s="1" customFormat="1" ht="16.899999999999999" customHeight="1">
      <c r="B56" s="32"/>
      <c r="C56" s="199" t="s">
        <v>1</v>
      </c>
      <c r="D56" s="199" t="s">
        <v>460</v>
      </c>
      <c r="E56" s="17" t="s">
        <v>1</v>
      </c>
      <c r="F56" s="200">
        <v>2.8420000000000001</v>
      </c>
      <c r="H56" s="32"/>
    </row>
    <row r="57" spans="2:8" s="1" customFormat="1" ht="16.899999999999999" customHeight="1">
      <c r="B57" s="32"/>
      <c r="C57" s="199" t="s">
        <v>1</v>
      </c>
      <c r="D57" s="199" t="s">
        <v>462</v>
      </c>
      <c r="E57" s="17" t="s">
        <v>1</v>
      </c>
      <c r="F57" s="200">
        <v>16.577000000000002</v>
      </c>
      <c r="H57" s="32"/>
    </row>
    <row r="58" spans="2:8" s="1" customFormat="1" ht="16.899999999999999" customHeight="1">
      <c r="B58" s="32"/>
      <c r="C58" s="199" t="s">
        <v>119</v>
      </c>
      <c r="D58" s="199" t="s">
        <v>364</v>
      </c>
      <c r="E58" s="17" t="s">
        <v>1</v>
      </c>
      <c r="F58" s="200">
        <v>28.196999999999999</v>
      </c>
      <c r="H58" s="32"/>
    </row>
    <row r="59" spans="2:8" s="1" customFormat="1" ht="16.899999999999999" customHeight="1">
      <c r="B59" s="32"/>
      <c r="C59" s="201" t="s">
        <v>3722</v>
      </c>
      <c r="H59" s="32"/>
    </row>
    <row r="60" spans="2:8" s="1" customFormat="1" ht="16.899999999999999" customHeight="1">
      <c r="B60" s="32"/>
      <c r="C60" s="199" t="s">
        <v>457</v>
      </c>
      <c r="D60" s="199" t="s">
        <v>458</v>
      </c>
      <c r="E60" s="17" t="s">
        <v>343</v>
      </c>
      <c r="F60" s="200">
        <v>28.196999999999999</v>
      </c>
      <c r="H60" s="32"/>
    </row>
    <row r="61" spans="2:8" s="1" customFormat="1" ht="16.899999999999999" customHeight="1">
      <c r="B61" s="32"/>
      <c r="C61" s="199" t="s">
        <v>465</v>
      </c>
      <c r="D61" s="199" t="s">
        <v>466</v>
      </c>
      <c r="E61" s="17" t="s">
        <v>343</v>
      </c>
      <c r="F61" s="200">
        <v>28.196999999999999</v>
      </c>
      <c r="H61" s="32"/>
    </row>
    <row r="62" spans="2:8" s="1" customFormat="1" ht="22.5">
      <c r="B62" s="32"/>
      <c r="C62" s="199" t="s">
        <v>469</v>
      </c>
      <c r="D62" s="199" t="s">
        <v>470</v>
      </c>
      <c r="E62" s="17" t="s">
        <v>343</v>
      </c>
      <c r="F62" s="200">
        <v>28.196999999999999</v>
      </c>
      <c r="H62" s="32"/>
    </row>
    <row r="63" spans="2:8" s="1" customFormat="1" ht="16.899999999999999" customHeight="1">
      <c r="B63" s="32"/>
      <c r="C63" s="199" t="s">
        <v>473</v>
      </c>
      <c r="D63" s="199" t="s">
        <v>474</v>
      </c>
      <c r="E63" s="17" t="s">
        <v>343</v>
      </c>
      <c r="F63" s="200">
        <v>28.196999999999999</v>
      </c>
      <c r="H63" s="32"/>
    </row>
    <row r="64" spans="2:8" s="1" customFormat="1" ht="16.899999999999999" customHeight="1">
      <c r="B64" s="32"/>
      <c r="C64" s="199" t="s">
        <v>1988</v>
      </c>
      <c r="D64" s="199" t="s">
        <v>1989</v>
      </c>
      <c r="E64" s="17" t="s">
        <v>343</v>
      </c>
      <c r="F64" s="200">
        <v>1008.206</v>
      </c>
      <c r="H64" s="32"/>
    </row>
    <row r="65" spans="2:8" s="1" customFormat="1" ht="16.899999999999999" customHeight="1">
      <c r="B65" s="32"/>
      <c r="C65" s="199" t="s">
        <v>1994</v>
      </c>
      <c r="D65" s="199" t="s">
        <v>1995</v>
      </c>
      <c r="E65" s="17" t="s">
        <v>343</v>
      </c>
      <c r="F65" s="200">
        <v>1008.206</v>
      </c>
      <c r="H65" s="32"/>
    </row>
    <row r="66" spans="2:8" s="1" customFormat="1" ht="16.899999999999999" customHeight="1">
      <c r="B66" s="32"/>
      <c r="C66" s="195" t="s">
        <v>122</v>
      </c>
      <c r="D66" s="196" t="s">
        <v>123</v>
      </c>
      <c r="E66" s="197" t="s">
        <v>1</v>
      </c>
      <c r="F66" s="198">
        <v>316.64299999999997</v>
      </c>
      <c r="H66" s="32"/>
    </row>
    <row r="67" spans="2:8" s="1" customFormat="1" ht="16.899999999999999" customHeight="1">
      <c r="B67" s="32"/>
      <c r="C67" s="199" t="s">
        <v>1</v>
      </c>
      <c r="D67" s="199" t="s">
        <v>480</v>
      </c>
      <c r="E67" s="17" t="s">
        <v>1</v>
      </c>
      <c r="F67" s="200">
        <v>45.36</v>
      </c>
      <c r="H67" s="32"/>
    </row>
    <row r="68" spans="2:8" s="1" customFormat="1" ht="16.899999999999999" customHeight="1">
      <c r="B68" s="32"/>
      <c r="C68" s="199" t="s">
        <v>1</v>
      </c>
      <c r="D68" s="199" t="s">
        <v>481</v>
      </c>
      <c r="E68" s="17" t="s">
        <v>1</v>
      </c>
      <c r="F68" s="200">
        <v>59.64</v>
      </c>
      <c r="H68" s="32"/>
    </row>
    <row r="69" spans="2:8" s="1" customFormat="1" ht="16.899999999999999" customHeight="1">
      <c r="B69" s="32"/>
      <c r="C69" s="199" t="s">
        <v>1</v>
      </c>
      <c r="D69" s="199" t="s">
        <v>483</v>
      </c>
      <c r="E69" s="17" t="s">
        <v>1</v>
      </c>
      <c r="F69" s="200">
        <v>14.58</v>
      </c>
      <c r="H69" s="32"/>
    </row>
    <row r="70" spans="2:8" s="1" customFormat="1" ht="16.899999999999999" customHeight="1">
      <c r="B70" s="32"/>
      <c r="C70" s="199" t="s">
        <v>1</v>
      </c>
      <c r="D70" s="199" t="s">
        <v>484</v>
      </c>
      <c r="E70" s="17" t="s">
        <v>1</v>
      </c>
      <c r="F70" s="200">
        <v>12.42</v>
      </c>
      <c r="H70" s="32"/>
    </row>
    <row r="71" spans="2:8" s="1" customFormat="1" ht="16.899999999999999" customHeight="1">
      <c r="B71" s="32"/>
      <c r="C71" s="199" t="s">
        <v>1</v>
      </c>
      <c r="D71" s="199" t="s">
        <v>485</v>
      </c>
      <c r="E71" s="17" t="s">
        <v>1</v>
      </c>
      <c r="F71" s="200">
        <v>19.481000000000002</v>
      </c>
      <c r="H71" s="32"/>
    </row>
    <row r="72" spans="2:8" s="1" customFormat="1" ht="16.899999999999999" customHeight="1">
      <c r="B72" s="32"/>
      <c r="C72" s="199" t="s">
        <v>1</v>
      </c>
      <c r="D72" s="199" t="s">
        <v>486</v>
      </c>
      <c r="E72" s="17" t="s">
        <v>1</v>
      </c>
      <c r="F72" s="200">
        <v>41.201999999999998</v>
      </c>
      <c r="H72" s="32"/>
    </row>
    <row r="73" spans="2:8" s="1" customFormat="1" ht="16.899999999999999" customHeight="1">
      <c r="B73" s="32"/>
      <c r="C73" s="199" t="s">
        <v>1</v>
      </c>
      <c r="D73" s="199" t="s">
        <v>487</v>
      </c>
      <c r="E73" s="17" t="s">
        <v>1</v>
      </c>
      <c r="F73" s="200">
        <v>43.2</v>
      </c>
      <c r="H73" s="32"/>
    </row>
    <row r="74" spans="2:8" s="1" customFormat="1" ht="16.899999999999999" customHeight="1">
      <c r="B74" s="32"/>
      <c r="C74" s="199" t="s">
        <v>1</v>
      </c>
      <c r="D74" s="199" t="s">
        <v>488</v>
      </c>
      <c r="E74" s="17" t="s">
        <v>1</v>
      </c>
      <c r="F74" s="200">
        <v>59.7</v>
      </c>
      <c r="H74" s="32"/>
    </row>
    <row r="75" spans="2:8" s="1" customFormat="1" ht="16.899999999999999" customHeight="1">
      <c r="B75" s="32"/>
      <c r="C75" s="199" t="s">
        <v>1</v>
      </c>
      <c r="D75" s="199" t="s">
        <v>489</v>
      </c>
      <c r="E75" s="17" t="s">
        <v>1</v>
      </c>
      <c r="F75" s="200">
        <v>21.06</v>
      </c>
      <c r="H75" s="32"/>
    </row>
    <row r="76" spans="2:8" s="1" customFormat="1" ht="16.899999999999999" customHeight="1">
      <c r="B76" s="32"/>
      <c r="C76" s="199" t="s">
        <v>122</v>
      </c>
      <c r="D76" s="199" t="s">
        <v>364</v>
      </c>
      <c r="E76" s="17" t="s">
        <v>1</v>
      </c>
      <c r="F76" s="200">
        <v>316.64299999999997</v>
      </c>
      <c r="H76" s="32"/>
    </row>
    <row r="77" spans="2:8" s="1" customFormat="1" ht="16.899999999999999" customHeight="1">
      <c r="B77" s="32"/>
      <c r="C77" s="201" t="s">
        <v>3722</v>
      </c>
      <c r="H77" s="32"/>
    </row>
    <row r="78" spans="2:8" s="1" customFormat="1" ht="16.899999999999999" customHeight="1">
      <c r="B78" s="32"/>
      <c r="C78" s="199" t="s">
        <v>477</v>
      </c>
      <c r="D78" s="199" t="s">
        <v>478</v>
      </c>
      <c r="E78" s="17" t="s">
        <v>343</v>
      </c>
      <c r="F78" s="200">
        <v>316.64299999999997</v>
      </c>
      <c r="H78" s="32"/>
    </row>
    <row r="79" spans="2:8" s="1" customFormat="1" ht="16.899999999999999" customHeight="1">
      <c r="B79" s="32"/>
      <c r="C79" s="199" t="s">
        <v>492</v>
      </c>
      <c r="D79" s="199" t="s">
        <v>493</v>
      </c>
      <c r="E79" s="17" t="s">
        <v>343</v>
      </c>
      <c r="F79" s="200">
        <v>316.64299999999997</v>
      </c>
      <c r="H79" s="32"/>
    </row>
    <row r="80" spans="2:8" s="1" customFormat="1" ht="16.899999999999999" customHeight="1">
      <c r="B80" s="32"/>
      <c r="C80" s="199" t="s">
        <v>500</v>
      </c>
      <c r="D80" s="199" t="s">
        <v>501</v>
      </c>
      <c r="E80" s="17" t="s">
        <v>343</v>
      </c>
      <c r="F80" s="200">
        <v>316.64299999999997</v>
      </c>
      <c r="H80" s="32"/>
    </row>
    <row r="81" spans="2:8" s="1" customFormat="1" ht="16.899999999999999" customHeight="1">
      <c r="B81" s="32"/>
      <c r="C81" s="199" t="s">
        <v>496</v>
      </c>
      <c r="D81" s="199" t="s">
        <v>497</v>
      </c>
      <c r="E81" s="17" t="s">
        <v>343</v>
      </c>
      <c r="F81" s="200">
        <v>316.64299999999997</v>
      </c>
      <c r="H81" s="32"/>
    </row>
    <row r="82" spans="2:8" s="1" customFormat="1" ht="16.899999999999999" customHeight="1">
      <c r="B82" s="32"/>
      <c r="C82" s="199" t="s">
        <v>1988</v>
      </c>
      <c r="D82" s="199" t="s">
        <v>1989</v>
      </c>
      <c r="E82" s="17" t="s">
        <v>343</v>
      </c>
      <c r="F82" s="200">
        <v>1008.206</v>
      </c>
      <c r="H82" s="32"/>
    </row>
    <row r="83" spans="2:8" s="1" customFormat="1" ht="16.899999999999999" customHeight="1">
      <c r="B83" s="32"/>
      <c r="C83" s="199" t="s">
        <v>1994</v>
      </c>
      <c r="D83" s="199" t="s">
        <v>1995</v>
      </c>
      <c r="E83" s="17" t="s">
        <v>343</v>
      </c>
      <c r="F83" s="200">
        <v>1008.206</v>
      </c>
      <c r="H83" s="32"/>
    </row>
    <row r="84" spans="2:8" s="1" customFormat="1" ht="16.899999999999999" customHeight="1">
      <c r="B84" s="32"/>
      <c r="C84" s="195" t="s">
        <v>126</v>
      </c>
      <c r="D84" s="196" t="s">
        <v>127</v>
      </c>
      <c r="E84" s="197" t="s">
        <v>1</v>
      </c>
      <c r="F84" s="198">
        <v>85.552000000000007</v>
      </c>
      <c r="H84" s="32"/>
    </row>
    <row r="85" spans="2:8" s="1" customFormat="1" ht="16.899999999999999" customHeight="1">
      <c r="B85" s="32"/>
      <c r="C85" s="199" t="s">
        <v>1</v>
      </c>
      <c r="D85" s="199" t="s">
        <v>569</v>
      </c>
      <c r="E85" s="17" t="s">
        <v>1</v>
      </c>
      <c r="F85" s="200">
        <v>75.512</v>
      </c>
      <c r="H85" s="32"/>
    </row>
    <row r="86" spans="2:8" s="1" customFormat="1" ht="16.899999999999999" customHeight="1">
      <c r="B86" s="32"/>
      <c r="C86" s="199" t="s">
        <v>1</v>
      </c>
      <c r="D86" s="199" t="s">
        <v>570</v>
      </c>
      <c r="E86" s="17" t="s">
        <v>1</v>
      </c>
      <c r="F86" s="200">
        <v>10.039999999999999</v>
      </c>
      <c r="H86" s="32"/>
    </row>
    <row r="87" spans="2:8" s="1" customFormat="1" ht="16.899999999999999" customHeight="1">
      <c r="B87" s="32"/>
      <c r="C87" s="199" t="s">
        <v>126</v>
      </c>
      <c r="D87" s="199" t="s">
        <v>272</v>
      </c>
      <c r="E87" s="17" t="s">
        <v>1</v>
      </c>
      <c r="F87" s="200">
        <v>85.552000000000007</v>
      </c>
      <c r="H87" s="32"/>
    </row>
    <row r="88" spans="2:8" s="1" customFormat="1" ht="16.899999999999999" customHeight="1">
      <c r="B88" s="32"/>
      <c r="C88" s="201" t="s">
        <v>3722</v>
      </c>
      <c r="H88" s="32"/>
    </row>
    <row r="89" spans="2:8" s="1" customFormat="1" ht="16.899999999999999" customHeight="1">
      <c r="B89" s="32"/>
      <c r="C89" s="199" t="s">
        <v>566</v>
      </c>
      <c r="D89" s="199" t="s">
        <v>567</v>
      </c>
      <c r="E89" s="17" t="s">
        <v>343</v>
      </c>
      <c r="F89" s="200">
        <v>85.552000000000007</v>
      </c>
      <c r="H89" s="32"/>
    </row>
    <row r="90" spans="2:8" s="1" customFormat="1" ht="16.899999999999999" customHeight="1">
      <c r="B90" s="32"/>
      <c r="C90" s="199" t="s">
        <v>500</v>
      </c>
      <c r="D90" s="199" t="s">
        <v>501</v>
      </c>
      <c r="E90" s="17" t="s">
        <v>343</v>
      </c>
      <c r="F90" s="200">
        <v>85.552000000000007</v>
      </c>
      <c r="H90" s="32"/>
    </row>
    <row r="91" spans="2:8" s="1" customFormat="1" ht="16.899999999999999" customHeight="1">
      <c r="B91" s="32"/>
      <c r="C91" s="199" t="s">
        <v>572</v>
      </c>
      <c r="D91" s="199" t="s">
        <v>573</v>
      </c>
      <c r="E91" s="17" t="s">
        <v>343</v>
      </c>
      <c r="F91" s="200">
        <v>85.552000000000007</v>
      </c>
      <c r="H91" s="32"/>
    </row>
    <row r="92" spans="2:8" s="1" customFormat="1" ht="16.899999999999999" customHeight="1">
      <c r="B92" s="32"/>
      <c r="C92" s="199" t="s">
        <v>576</v>
      </c>
      <c r="D92" s="199" t="s">
        <v>577</v>
      </c>
      <c r="E92" s="17" t="s">
        <v>343</v>
      </c>
      <c r="F92" s="200">
        <v>85.552000000000007</v>
      </c>
      <c r="H92" s="32"/>
    </row>
    <row r="93" spans="2:8" s="1" customFormat="1" ht="16.899999999999999" customHeight="1">
      <c r="B93" s="32"/>
      <c r="C93" s="199" t="s">
        <v>1988</v>
      </c>
      <c r="D93" s="199" t="s">
        <v>1989</v>
      </c>
      <c r="E93" s="17" t="s">
        <v>343</v>
      </c>
      <c r="F93" s="200">
        <v>1008.206</v>
      </c>
      <c r="H93" s="32"/>
    </row>
    <row r="94" spans="2:8" s="1" customFormat="1" ht="16.899999999999999" customHeight="1">
      <c r="B94" s="32"/>
      <c r="C94" s="199" t="s">
        <v>1994</v>
      </c>
      <c r="D94" s="199" t="s">
        <v>1995</v>
      </c>
      <c r="E94" s="17" t="s">
        <v>343</v>
      </c>
      <c r="F94" s="200">
        <v>1008.206</v>
      </c>
      <c r="H94" s="32"/>
    </row>
    <row r="95" spans="2:8" s="1" customFormat="1" ht="16.899999999999999" customHeight="1">
      <c r="B95" s="32"/>
      <c r="C95" s="195" t="s">
        <v>130</v>
      </c>
      <c r="D95" s="196" t="s">
        <v>131</v>
      </c>
      <c r="E95" s="197" t="s">
        <v>1</v>
      </c>
      <c r="F95" s="198">
        <v>213.536</v>
      </c>
      <c r="H95" s="32"/>
    </row>
    <row r="96" spans="2:8" s="1" customFormat="1" ht="16.899999999999999" customHeight="1">
      <c r="B96" s="32"/>
      <c r="C96" s="199" t="s">
        <v>1</v>
      </c>
      <c r="D96" s="199" t="s">
        <v>507</v>
      </c>
      <c r="E96" s="17" t="s">
        <v>1</v>
      </c>
      <c r="F96" s="200">
        <v>57.564</v>
      </c>
      <c r="H96" s="32"/>
    </row>
    <row r="97" spans="2:8" s="1" customFormat="1" ht="16.899999999999999" customHeight="1">
      <c r="B97" s="32"/>
      <c r="C97" s="199" t="s">
        <v>1</v>
      </c>
      <c r="D97" s="199" t="s">
        <v>508</v>
      </c>
      <c r="E97" s="17" t="s">
        <v>1</v>
      </c>
      <c r="F97" s="200">
        <v>67.8</v>
      </c>
      <c r="H97" s="32"/>
    </row>
    <row r="98" spans="2:8" s="1" customFormat="1" ht="16.899999999999999" customHeight="1">
      <c r="B98" s="32"/>
      <c r="C98" s="199" t="s">
        <v>1</v>
      </c>
      <c r="D98" s="199" t="s">
        <v>509</v>
      </c>
      <c r="E98" s="17" t="s">
        <v>1</v>
      </c>
      <c r="F98" s="200">
        <v>48.276000000000003</v>
      </c>
      <c r="H98" s="32"/>
    </row>
    <row r="99" spans="2:8" s="1" customFormat="1" ht="16.899999999999999" customHeight="1">
      <c r="B99" s="32"/>
      <c r="C99" s="199" t="s">
        <v>1</v>
      </c>
      <c r="D99" s="199" t="s">
        <v>510</v>
      </c>
      <c r="E99" s="17" t="s">
        <v>1</v>
      </c>
      <c r="F99" s="200">
        <v>26.260999999999999</v>
      </c>
      <c r="H99" s="32"/>
    </row>
    <row r="100" spans="2:8" s="1" customFormat="1" ht="16.899999999999999" customHeight="1">
      <c r="B100" s="32"/>
      <c r="C100" s="199" t="s">
        <v>1</v>
      </c>
      <c r="D100" s="199" t="s">
        <v>511</v>
      </c>
      <c r="E100" s="17" t="s">
        <v>1</v>
      </c>
      <c r="F100" s="200">
        <v>13.635</v>
      </c>
      <c r="H100" s="32"/>
    </row>
    <row r="101" spans="2:8" s="1" customFormat="1" ht="16.899999999999999" customHeight="1">
      <c r="B101" s="32"/>
      <c r="C101" s="199" t="s">
        <v>130</v>
      </c>
      <c r="D101" s="199" t="s">
        <v>272</v>
      </c>
      <c r="E101" s="17" t="s">
        <v>1</v>
      </c>
      <c r="F101" s="200">
        <v>213.536</v>
      </c>
      <c r="H101" s="32"/>
    </row>
    <row r="102" spans="2:8" s="1" customFormat="1" ht="16.899999999999999" customHeight="1">
      <c r="B102" s="32"/>
      <c r="C102" s="201" t="s">
        <v>3722</v>
      </c>
      <c r="H102" s="32"/>
    </row>
    <row r="103" spans="2:8" s="1" customFormat="1" ht="16.899999999999999" customHeight="1">
      <c r="B103" s="32"/>
      <c r="C103" s="199" t="s">
        <v>504</v>
      </c>
      <c r="D103" s="199" t="s">
        <v>505</v>
      </c>
      <c r="E103" s="17" t="s">
        <v>343</v>
      </c>
      <c r="F103" s="200">
        <v>213.536</v>
      </c>
      <c r="H103" s="32"/>
    </row>
    <row r="104" spans="2:8" s="1" customFormat="1" ht="16.899999999999999" customHeight="1">
      <c r="B104" s="32"/>
      <c r="C104" s="199" t="s">
        <v>513</v>
      </c>
      <c r="D104" s="199" t="s">
        <v>514</v>
      </c>
      <c r="E104" s="17" t="s">
        <v>343</v>
      </c>
      <c r="F104" s="200">
        <v>213.536</v>
      </c>
      <c r="H104" s="32"/>
    </row>
    <row r="105" spans="2:8" s="1" customFormat="1" ht="16.899999999999999" customHeight="1">
      <c r="B105" s="32"/>
      <c r="C105" s="199" t="s">
        <v>517</v>
      </c>
      <c r="D105" s="199" t="s">
        <v>518</v>
      </c>
      <c r="E105" s="17" t="s">
        <v>343</v>
      </c>
      <c r="F105" s="200">
        <v>213.536</v>
      </c>
      <c r="H105" s="32"/>
    </row>
    <row r="106" spans="2:8" s="1" customFormat="1" ht="16.899999999999999" customHeight="1">
      <c r="B106" s="32"/>
      <c r="C106" s="199" t="s">
        <v>521</v>
      </c>
      <c r="D106" s="199" t="s">
        <v>522</v>
      </c>
      <c r="E106" s="17" t="s">
        <v>343</v>
      </c>
      <c r="F106" s="200">
        <v>213.536</v>
      </c>
      <c r="H106" s="32"/>
    </row>
    <row r="107" spans="2:8" s="1" customFormat="1" ht="16.899999999999999" customHeight="1">
      <c r="B107" s="32"/>
      <c r="C107" s="199" t="s">
        <v>525</v>
      </c>
      <c r="D107" s="199" t="s">
        <v>526</v>
      </c>
      <c r="E107" s="17" t="s">
        <v>343</v>
      </c>
      <c r="F107" s="200">
        <v>213.536</v>
      </c>
      <c r="H107" s="32"/>
    </row>
    <row r="108" spans="2:8" s="1" customFormat="1" ht="16.899999999999999" customHeight="1">
      <c r="B108" s="32"/>
      <c r="C108" s="199" t="s">
        <v>1988</v>
      </c>
      <c r="D108" s="199" t="s">
        <v>1989</v>
      </c>
      <c r="E108" s="17" t="s">
        <v>343</v>
      </c>
      <c r="F108" s="200">
        <v>1008.206</v>
      </c>
      <c r="H108" s="32"/>
    </row>
    <row r="109" spans="2:8" s="1" customFormat="1" ht="16.899999999999999" customHeight="1">
      <c r="B109" s="32"/>
      <c r="C109" s="199" t="s">
        <v>1994</v>
      </c>
      <c r="D109" s="199" t="s">
        <v>1995</v>
      </c>
      <c r="E109" s="17" t="s">
        <v>343</v>
      </c>
      <c r="F109" s="200">
        <v>1008.206</v>
      </c>
      <c r="H109" s="32"/>
    </row>
    <row r="110" spans="2:8" s="1" customFormat="1" ht="16.899999999999999" customHeight="1">
      <c r="B110" s="32"/>
      <c r="C110" s="195" t="s">
        <v>133</v>
      </c>
      <c r="D110" s="196" t="s">
        <v>134</v>
      </c>
      <c r="E110" s="197" t="s">
        <v>1</v>
      </c>
      <c r="F110" s="198">
        <v>50</v>
      </c>
      <c r="H110" s="32"/>
    </row>
    <row r="111" spans="2:8" s="1" customFormat="1" ht="16.899999999999999" customHeight="1">
      <c r="B111" s="32"/>
      <c r="C111" s="199" t="s">
        <v>1</v>
      </c>
      <c r="D111" s="199" t="s">
        <v>532</v>
      </c>
      <c r="E111" s="17" t="s">
        <v>1</v>
      </c>
      <c r="F111" s="200">
        <v>21.6</v>
      </c>
      <c r="H111" s="32"/>
    </row>
    <row r="112" spans="2:8" s="1" customFormat="1" ht="16.899999999999999" customHeight="1">
      <c r="B112" s="32"/>
      <c r="C112" s="199" t="s">
        <v>1</v>
      </c>
      <c r="D112" s="199" t="s">
        <v>533</v>
      </c>
      <c r="E112" s="17" t="s">
        <v>1</v>
      </c>
      <c r="F112" s="200">
        <v>28.4</v>
      </c>
      <c r="H112" s="32"/>
    </row>
    <row r="113" spans="2:8" s="1" customFormat="1" ht="16.899999999999999" customHeight="1">
      <c r="B113" s="32"/>
      <c r="C113" s="199" t="s">
        <v>133</v>
      </c>
      <c r="D113" s="199" t="s">
        <v>364</v>
      </c>
      <c r="E113" s="17" t="s">
        <v>1</v>
      </c>
      <c r="F113" s="200">
        <v>50</v>
      </c>
      <c r="H113" s="32"/>
    </row>
    <row r="114" spans="2:8" s="1" customFormat="1" ht="16.899999999999999" customHeight="1">
      <c r="B114" s="32"/>
      <c r="C114" s="201" t="s">
        <v>3722</v>
      </c>
      <c r="H114" s="32"/>
    </row>
    <row r="115" spans="2:8" s="1" customFormat="1" ht="16.899999999999999" customHeight="1">
      <c r="B115" s="32"/>
      <c r="C115" s="199" t="s">
        <v>529</v>
      </c>
      <c r="D115" s="199" t="s">
        <v>530</v>
      </c>
      <c r="E115" s="17" t="s">
        <v>343</v>
      </c>
      <c r="F115" s="200">
        <v>50</v>
      </c>
      <c r="H115" s="32"/>
    </row>
    <row r="116" spans="2:8" s="1" customFormat="1" ht="16.899999999999999" customHeight="1">
      <c r="B116" s="32"/>
      <c r="C116" s="199" t="s">
        <v>536</v>
      </c>
      <c r="D116" s="199" t="s">
        <v>537</v>
      </c>
      <c r="E116" s="17" t="s">
        <v>343</v>
      </c>
      <c r="F116" s="200">
        <v>50</v>
      </c>
      <c r="H116" s="32"/>
    </row>
    <row r="117" spans="2:8" s="1" customFormat="1" ht="22.5">
      <c r="B117" s="32"/>
      <c r="C117" s="199" t="s">
        <v>540</v>
      </c>
      <c r="D117" s="199" t="s">
        <v>541</v>
      </c>
      <c r="E117" s="17" t="s">
        <v>343</v>
      </c>
      <c r="F117" s="200">
        <v>50</v>
      </c>
      <c r="H117" s="32"/>
    </row>
    <row r="118" spans="2:8" s="1" customFormat="1" ht="16.899999999999999" customHeight="1">
      <c r="B118" s="32"/>
      <c r="C118" s="199" t="s">
        <v>543</v>
      </c>
      <c r="D118" s="199" t="s">
        <v>544</v>
      </c>
      <c r="E118" s="17" t="s">
        <v>343</v>
      </c>
      <c r="F118" s="200">
        <v>50</v>
      </c>
      <c r="H118" s="32"/>
    </row>
    <row r="119" spans="2:8" s="1" customFormat="1" ht="16.899999999999999" customHeight="1">
      <c r="B119" s="32"/>
      <c r="C119" s="199" t="s">
        <v>1988</v>
      </c>
      <c r="D119" s="199" t="s">
        <v>1989</v>
      </c>
      <c r="E119" s="17" t="s">
        <v>343</v>
      </c>
      <c r="F119" s="200">
        <v>1008.206</v>
      </c>
      <c r="H119" s="32"/>
    </row>
    <row r="120" spans="2:8" s="1" customFormat="1" ht="16.899999999999999" customHeight="1">
      <c r="B120" s="32"/>
      <c r="C120" s="199" t="s">
        <v>1994</v>
      </c>
      <c r="D120" s="199" t="s">
        <v>1995</v>
      </c>
      <c r="E120" s="17" t="s">
        <v>343</v>
      </c>
      <c r="F120" s="200">
        <v>1008.206</v>
      </c>
      <c r="H120" s="32"/>
    </row>
    <row r="121" spans="2:8" s="1" customFormat="1" ht="16.899999999999999" customHeight="1">
      <c r="B121" s="32"/>
      <c r="C121" s="195" t="s">
        <v>136</v>
      </c>
      <c r="D121" s="196" t="s">
        <v>137</v>
      </c>
      <c r="E121" s="197" t="s">
        <v>1</v>
      </c>
      <c r="F121" s="198">
        <v>100.30800000000001</v>
      </c>
      <c r="H121" s="32"/>
    </row>
    <row r="122" spans="2:8" s="1" customFormat="1" ht="16.899999999999999" customHeight="1">
      <c r="B122" s="32"/>
      <c r="C122" s="199" t="s">
        <v>1</v>
      </c>
      <c r="D122" s="199" t="s">
        <v>550</v>
      </c>
      <c r="E122" s="17" t="s">
        <v>1</v>
      </c>
      <c r="F122" s="200">
        <v>17.79</v>
      </c>
      <c r="H122" s="32"/>
    </row>
    <row r="123" spans="2:8" s="1" customFormat="1" ht="16.899999999999999" customHeight="1">
      <c r="B123" s="32"/>
      <c r="C123" s="199" t="s">
        <v>1</v>
      </c>
      <c r="D123" s="199" t="s">
        <v>551</v>
      </c>
      <c r="E123" s="17" t="s">
        <v>1</v>
      </c>
      <c r="F123" s="200">
        <v>11.6</v>
      </c>
      <c r="H123" s="32"/>
    </row>
    <row r="124" spans="2:8" s="1" customFormat="1" ht="16.899999999999999" customHeight="1">
      <c r="B124" s="32"/>
      <c r="C124" s="199" t="s">
        <v>1</v>
      </c>
      <c r="D124" s="199" t="s">
        <v>380</v>
      </c>
      <c r="E124" s="17" t="s">
        <v>1</v>
      </c>
      <c r="F124" s="200">
        <v>49.32</v>
      </c>
      <c r="H124" s="32"/>
    </row>
    <row r="125" spans="2:8" s="1" customFormat="1" ht="16.899999999999999" customHeight="1">
      <c r="B125" s="32"/>
      <c r="C125" s="199" t="s">
        <v>1</v>
      </c>
      <c r="D125" s="199" t="s">
        <v>553</v>
      </c>
      <c r="E125" s="17" t="s">
        <v>1</v>
      </c>
      <c r="F125" s="200">
        <v>21.597999999999999</v>
      </c>
      <c r="H125" s="32"/>
    </row>
    <row r="126" spans="2:8" s="1" customFormat="1" ht="16.899999999999999" customHeight="1">
      <c r="B126" s="32"/>
      <c r="C126" s="199" t="s">
        <v>136</v>
      </c>
      <c r="D126" s="199" t="s">
        <v>364</v>
      </c>
      <c r="E126" s="17" t="s">
        <v>1</v>
      </c>
      <c r="F126" s="200">
        <v>100.30800000000001</v>
      </c>
      <c r="H126" s="32"/>
    </row>
    <row r="127" spans="2:8" s="1" customFormat="1" ht="16.899999999999999" customHeight="1">
      <c r="B127" s="32"/>
      <c r="C127" s="201" t="s">
        <v>3722</v>
      </c>
      <c r="H127" s="32"/>
    </row>
    <row r="128" spans="2:8" s="1" customFormat="1" ht="16.899999999999999" customHeight="1">
      <c r="B128" s="32"/>
      <c r="C128" s="199" t="s">
        <v>547</v>
      </c>
      <c r="D128" s="199" t="s">
        <v>548</v>
      </c>
      <c r="E128" s="17" t="s">
        <v>343</v>
      </c>
      <c r="F128" s="200">
        <v>100.30800000000001</v>
      </c>
      <c r="H128" s="32"/>
    </row>
    <row r="129" spans="2:8" s="1" customFormat="1" ht="16.899999999999999" customHeight="1">
      <c r="B129" s="32"/>
      <c r="C129" s="199" t="s">
        <v>500</v>
      </c>
      <c r="D129" s="199" t="s">
        <v>501</v>
      </c>
      <c r="E129" s="17" t="s">
        <v>343</v>
      </c>
      <c r="F129" s="200">
        <v>100.30800000000001</v>
      </c>
      <c r="H129" s="32"/>
    </row>
    <row r="130" spans="2:8" s="1" customFormat="1" ht="16.899999999999999" customHeight="1">
      <c r="B130" s="32"/>
      <c r="C130" s="199" t="s">
        <v>556</v>
      </c>
      <c r="D130" s="199" t="s">
        <v>557</v>
      </c>
      <c r="E130" s="17" t="s">
        <v>343</v>
      </c>
      <c r="F130" s="200">
        <v>100.30800000000001</v>
      </c>
      <c r="H130" s="32"/>
    </row>
    <row r="131" spans="2:8" s="1" customFormat="1" ht="22.5">
      <c r="B131" s="32"/>
      <c r="C131" s="199" t="s">
        <v>560</v>
      </c>
      <c r="D131" s="199" t="s">
        <v>561</v>
      </c>
      <c r="E131" s="17" t="s">
        <v>343</v>
      </c>
      <c r="F131" s="200">
        <v>100.30800000000001</v>
      </c>
      <c r="H131" s="32"/>
    </row>
    <row r="132" spans="2:8" s="1" customFormat="1" ht="16.899999999999999" customHeight="1">
      <c r="B132" s="32"/>
      <c r="C132" s="199" t="s">
        <v>1988</v>
      </c>
      <c r="D132" s="199" t="s">
        <v>1989</v>
      </c>
      <c r="E132" s="17" t="s">
        <v>343</v>
      </c>
      <c r="F132" s="200">
        <v>1008.206</v>
      </c>
      <c r="H132" s="32"/>
    </row>
    <row r="133" spans="2:8" s="1" customFormat="1" ht="16.899999999999999" customHeight="1">
      <c r="B133" s="32"/>
      <c r="C133" s="199" t="s">
        <v>1994</v>
      </c>
      <c r="D133" s="199" t="s">
        <v>1995</v>
      </c>
      <c r="E133" s="17" t="s">
        <v>343</v>
      </c>
      <c r="F133" s="200">
        <v>1008.206</v>
      </c>
      <c r="H133" s="32"/>
    </row>
    <row r="134" spans="2:8" s="1" customFormat="1" ht="16.899999999999999" customHeight="1">
      <c r="B134" s="32"/>
      <c r="C134" s="195" t="s">
        <v>142</v>
      </c>
      <c r="D134" s="196" t="s">
        <v>143</v>
      </c>
      <c r="E134" s="197" t="s">
        <v>1</v>
      </c>
      <c r="F134" s="198">
        <v>8.7780000000000005</v>
      </c>
      <c r="H134" s="32"/>
    </row>
    <row r="135" spans="2:8" s="1" customFormat="1" ht="16.899999999999999" customHeight="1">
      <c r="B135" s="32"/>
      <c r="C135" s="199" t="s">
        <v>1</v>
      </c>
      <c r="D135" s="199" t="s">
        <v>293</v>
      </c>
      <c r="E135" s="17" t="s">
        <v>1</v>
      </c>
      <c r="F135" s="200">
        <v>8.7780000000000005</v>
      </c>
      <c r="H135" s="32"/>
    </row>
    <row r="136" spans="2:8" s="1" customFormat="1" ht="16.899999999999999" customHeight="1">
      <c r="B136" s="32"/>
      <c r="C136" s="199" t="s">
        <v>142</v>
      </c>
      <c r="D136" s="199" t="s">
        <v>294</v>
      </c>
      <c r="E136" s="17" t="s">
        <v>1</v>
      </c>
      <c r="F136" s="200">
        <v>8.7780000000000005</v>
      </c>
      <c r="H136" s="32"/>
    </row>
    <row r="137" spans="2:8" s="1" customFormat="1" ht="16.899999999999999" customHeight="1">
      <c r="B137" s="32"/>
      <c r="C137" s="201" t="s">
        <v>3722</v>
      </c>
      <c r="H137" s="32"/>
    </row>
    <row r="138" spans="2:8" s="1" customFormat="1" ht="16.899999999999999" customHeight="1">
      <c r="B138" s="32"/>
      <c r="C138" s="199" t="s">
        <v>290</v>
      </c>
      <c r="D138" s="199" t="s">
        <v>291</v>
      </c>
      <c r="E138" s="17" t="s">
        <v>263</v>
      </c>
      <c r="F138" s="200">
        <v>12.601000000000001</v>
      </c>
      <c r="H138" s="32"/>
    </row>
    <row r="139" spans="2:8" s="1" customFormat="1" ht="16.899999999999999" customHeight="1">
      <c r="B139" s="32"/>
      <c r="C139" s="199" t="s">
        <v>261</v>
      </c>
      <c r="D139" s="199" t="s">
        <v>262</v>
      </c>
      <c r="E139" s="17" t="s">
        <v>263</v>
      </c>
      <c r="F139" s="200">
        <v>2.1949999999999998</v>
      </c>
      <c r="H139" s="32"/>
    </row>
    <row r="140" spans="2:8" s="1" customFormat="1" ht="16.899999999999999" customHeight="1">
      <c r="B140" s="32"/>
      <c r="C140" s="199" t="s">
        <v>273</v>
      </c>
      <c r="D140" s="199" t="s">
        <v>274</v>
      </c>
      <c r="E140" s="17" t="s">
        <v>263</v>
      </c>
      <c r="F140" s="200">
        <v>2.1949999999999998</v>
      </c>
      <c r="H140" s="32"/>
    </row>
    <row r="141" spans="2:8" s="1" customFormat="1" ht="22.5">
      <c r="B141" s="32"/>
      <c r="C141" s="199" t="s">
        <v>276</v>
      </c>
      <c r="D141" s="199" t="s">
        <v>277</v>
      </c>
      <c r="E141" s="17" t="s">
        <v>263</v>
      </c>
      <c r="F141" s="200">
        <v>2.1949999999999998</v>
      </c>
      <c r="H141" s="32"/>
    </row>
    <row r="142" spans="2:8" s="1" customFormat="1" ht="22.5">
      <c r="B142" s="32"/>
      <c r="C142" s="199" t="s">
        <v>279</v>
      </c>
      <c r="D142" s="199" t="s">
        <v>280</v>
      </c>
      <c r="E142" s="17" t="s">
        <v>263</v>
      </c>
      <c r="F142" s="200">
        <v>2.1949999999999998</v>
      </c>
      <c r="H142" s="32"/>
    </row>
    <row r="143" spans="2:8" s="1" customFormat="1" ht="22.5">
      <c r="B143" s="32"/>
      <c r="C143" s="199" t="s">
        <v>282</v>
      </c>
      <c r="D143" s="199" t="s">
        <v>283</v>
      </c>
      <c r="E143" s="17" t="s">
        <v>263</v>
      </c>
      <c r="F143" s="200">
        <v>21.95</v>
      </c>
      <c r="H143" s="32"/>
    </row>
    <row r="144" spans="2:8" s="1" customFormat="1" ht="16.899999999999999" customHeight="1">
      <c r="B144" s="32"/>
      <c r="C144" s="195" t="s">
        <v>165</v>
      </c>
      <c r="D144" s="196" t="s">
        <v>166</v>
      </c>
      <c r="E144" s="197" t="s">
        <v>1</v>
      </c>
      <c r="F144" s="198">
        <v>200.524</v>
      </c>
      <c r="H144" s="32"/>
    </row>
    <row r="145" spans="2:8" s="1" customFormat="1" ht="16.899999999999999" customHeight="1">
      <c r="B145" s="32"/>
      <c r="C145" s="199" t="s">
        <v>1</v>
      </c>
      <c r="D145" s="199" t="s">
        <v>1276</v>
      </c>
      <c r="E145" s="17" t="s">
        <v>1</v>
      </c>
      <c r="F145" s="200">
        <v>142.405</v>
      </c>
      <c r="H145" s="32"/>
    </row>
    <row r="146" spans="2:8" s="1" customFormat="1" ht="16.899999999999999" customHeight="1">
      <c r="B146" s="32"/>
      <c r="C146" s="199" t="s">
        <v>1</v>
      </c>
      <c r="D146" s="199" t="s">
        <v>1277</v>
      </c>
      <c r="E146" s="17" t="s">
        <v>1</v>
      </c>
      <c r="F146" s="200">
        <v>5.5890000000000004</v>
      </c>
      <c r="H146" s="32"/>
    </row>
    <row r="147" spans="2:8" s="1" customFormat="1" ht="16.899999999999999" customHeight="1">
      <c r="B147" s="32"/>
      <c r="C147" s="199" t="s">
        <v>1</v>
      </c>
      <c r="D147" s="199" t="s">
        <v>1278</v>
      </c>
      <c r="E147" s="17" t="s">
        <v>1</v>
      </c>
      <c r="F147" s="200">
        <v>-1.4</v>
      </c>
      <c r="H147" s="32"/>
    </row>
    <row r="148" spans="2:8" s="1" customFormat="1" ht="16.899999999999999" customHeight="1">
      <c r="B148" s="32"/>
      <c r="C148" s="199" t="s">
        <v>1</v>
      </c>
      <c r="D148" s="199" t="s">
        <v>1279</v>
      </c>
      <c r="E148" s="17" t="s">
        <v>1</v>
      </c>
      <c r="F148" s="200">
        <v>63.21</v>
      </c>
      <c r="H148" s="32"/>
    </row>
    <row r="149" spans="2:8" s="1" customFormat="1" ht="16.899999999999999" customHeight="1">
      <c r="B149" s="32"/>
      <c r="C149" s="199" t="s">
        <v>1</v>
      </c>
      <c r="D149" s="199" t="s">
        <v>1280</v>
      </c>
      <c r="E149" s="17" t="s">
        <v>1</v>
      </c>
      <c r="F149" s="200">
        <v>-9.2799999999999994</v>
      </c>
      <c r="H149" s="32"/>
    </row>
    <row r="150" spans="2:8" s="1" customFormat="1" ht="16.899999999999999" customHeight="1">
      <c r="B150" s="32"/>
      <c r="C150" s="199" t="s">
        <v>165</v>
      </c>
      <c r="D150" s="199" t="s">
        <v>272</v>
      </c>
      <c r="E150" s="17" t="s">
        <v>1</v>
      </c>
      <c r="F150" s="200">
        <v>200.524</v>
      </c>
      <c r="H150" s="32"/>
    </row>
    <row r="151" spans="2:8" s="1" customFormat="1" ht="16.899999999999999" customHeight="1">
      <c r="B151" s="32"/>
      <c r="C151" s="201" t="s">
        <v>3722</v>
      </c>
      <c r="H151" s="32"/>
    </row>
    <row r="152" spans="2:8" s="1" customFormat="1" ht="16.899999999999999" customHeight="1">
      <c r="B152" s="32"/>
      <c r="C152" s="199" t="s">
        <v>1273</v>
      </c>
      <c r="D152" s="199" t="s">
        <v>1274</v>
      </c>
      <c r="E152" s="17" t="s">
        <v>343</v>
      </c>
      <c r="F152" s="200">
        <v>100.262</v>
      </c>
      <c r="H152" s="32"/>
    </row>
    <row r="153" spans="2:8" s="1" customFormat="1" ht="22.5">
      <c r="B153" s="32"/>
      <c r="C153" s="199" t="s">
        <v>1025</v>
      </c>
      <c r="D153" s="199" t="s">
        <v>1026</v>
      </c>
      <c r="E153" s="17" t="s">
        <v>343</v>
      </c>
      <c r="F153" s="200">
        <v>219.63399999999999</v>
      </c>
      <c r="H153" s="32"/>
    </row>
    <row r="154" spans="2:8" s="1" customFormat="1" ht="16.899999999999999" customHeight="1">
      <c r="B154" s="32"/>
      <c r="C154" s="199" t="s">
        <v>1037</v>
      </c>
      <c r="D154" s="199" t="s">
        <v>1038</v>
      </c>
      <c r="E154" s="17" t="s">
        <v>343</v>
      </c>
      <c r="F154" s="200">
        <v>243.59399999999999</v>
      </c>
      <c r="H154" s="32"/>
    </row>
    <row r="155" spans="2:8" s="1" customFormat="1" ht="16.899999999999999" customHeight="1">
      <c r="B155" s="32"/>
      <c r="C155" s="199" t="s">
        <v>1249</v>
      </c>
      <c r="D155" s="199" t="s">
        <v>1250</v>
      </c>
      <c r="E155" s="17" t="s">
        <v>343</v>
      </c>
      <c r="F155" s="200">
        <v>219.63399999999999</v>
      </c>
      <c r="H155" s="32"/>
    </row>
    <row r="156" spans="2:8" s="1" customFormat="1" ht="16.899999999999999" customHeight="1">
      <c r="B156" s="32"/>
      <c r="C156" s="199" t="s">
        <v>1283</v>
      </c>
      <c r="D156" s="199" t="s">
        <v>1284</v>
      </c>
      <c r="E156" s="17" t="s">
        <v>343</v>
      </c>
      <c r="F156" s="200">
        <v>100.262</v>
      </c>
      <c r="H156" s="32"/>
    </row>
    <row r="157" spans="2:8" s="1" customFormat="1" ht="16.899999999999999" customHeight="1">
      <c r="B157" s="32"/>
      <c r="C157" s="199" t="s">
        <v>1041</v>
      </c>
      <c r="D157" s="199" t="s">
        <v>1042</v>
      </c>
      <c r="E157" s="17" t="s">
        <v>343</v>
      </c>
      <c r="F157" s="200">
        <v>292.31299999999999</v>
      </c>
      <c r="H157" s="32"/>
    </row>
    <row r="158" spans="2:8" s="1" customFormat="1" ht="16.899999999999999" customHeight="1">
      <c r="B158" s="32"/>
      <c r="C158" s="199" t="s">
        <v>1253</v>
      </c>
      <c r="D158" s="199" t="s">
        <v>1254</v>
      </c>
      <c r="E158" s="17" t="s">
        <v>263</v>
      </c>
      <c r="F158" s="200">
        <v>3</v>
      </c>
      <c r="H158" s="32"/>
    </row>
    <row r="159" spans="2:8" s="1" customFormat="1" ht="16.899999999999999" customHeight="1">
      <c r="B159" s="32"/>
      <c r="C159" s="199" t="s">
        <v>1259</v>
      </c>
      <c r="D159" s="199" t="s">
        <v>1260</v>
      </c>
      <c r="E159" s="17" t="s">
        <v>263</v>
      </c>
      <c r="F159" s="200">
        <v>2.798</v>
      </c>
      <c r="H159" s="32"/>
    </row>
    <row r="160" spans="2:8" s="1" customFormat="1" ht="16.899999999999999" customHeight="1">
      <c r="B160" s="32"/>
      <c r="C160" s="199" t="s">
        <v>1020</v>
      </c>
      <c r="D160" s="199" t="s">
        <v>1021</v>
      </c>
      <c r="E160" s="17" t="s">
        <v>343</v>
      </c>
      <c r="F160" s="200">
        <v>230.61600000000001</v>
      </c>
      <c r="H160" s="32"/>
    </row>
    <row r="161" spans="2:8" s="1" customFormat="1" ht="16.899999999999999" customHeight="1">
      <c r="B161" s="32"/>
      <c r="C161" s="199" t="s">
        <v>1033</v>
      </c>
      <c r="D161" s="199" t="s">
        <v>1034</v>
      </c>
      <c r="E161" s="17" t="s">
        <v>343</v>
      </c>
      <c r="F161" s="200">
        <v>230.61600000000001</v>
      </c>
      <c r="H161" s="32"/>
    </row>
    <row r="162" spans="2:8" s="1" customFormat="1" ht="16.899999999999999" customHeight="1">
      <c r="B162" s="32"/>
      <c r="C162" s="195" t="s">
        <v>201</v>
      </c>
      <c r="D162" s="196" t="s">
        <v>202</v>
      </c>
      <c r="E162" s="197" t="s">
        <v>1</v>
      </c>
      <c r="F162" s="198">
        <v>22.5</v>
      </c>
      <c r="H162" s="32"/>
    </row>
    <row r="163" spans="2:8" s="1" customFormat="1" ht="16.899999999999999" customHeight="1">
      <c r="B163" s="32"/>
      <c r="C163" s="199" t="s">
        <v>1</v>
      </c>
      <c r="D163" s="199" t="s">
        <v>627</v>
      </c>
      <c r="E163" s="17" t="s">
        <v>1</v>
      </c>
      <c r="F163" s="200">
        <v>9.9</v>
      </c>
      <c r="H163" s="32"/>
    </row>
    <row r="164" spans="2:8" s="1" customFormat="1" ht="16.899999999999999" customHeight="1">
      <c r="B164" s="32"/>
      <c r="C164" s="199" t="s">
        <v>1</v>
      </c>
      <c r="D164" s="199" t="s">
        <v>628</v>
      </c>
      <c r="E164" s="17" t="s">
        <v>1</v>
      </c>
      <c r="F164" s="200">
        <v>12.6</v>
      </c>
      <c r="H164" s="32"/>
    </row>
    <row r="165" spans="2:8" s="1" customFormat="1" ht="16.899999999999999" customHeight="1">
      <c r="B165" s="32"/>
      <c r="C165" s="199" t="s">
        <v>201</v>
      </c>
      <c r="D165" s="199" t="s">
        <v>272</v>
      </c>
      <c r="E165" s="17" t="s">
        <v>1</v>
      </c>
      <c r="F165" s="200">
        <v>22.5</v>
      </c>
      <c r="H165" s="32"/>
    </row>
    <row r="166" spans="2:8" s="1" customFormat="1" ht="16.899999999999999" customHeight="1">
      <c r="B166" s="32"/>
      <c r="C166" s="201" t="s">
        <v>3722</v>
      </c>
      <c r="H166" s="32"/>
    </row>
    <row r="167" spans="2:8" s="1" customFormat="1" ht="16.899999999999999" customHeight="1">
      <c r="B167" s="32"/>
      <c r="C167" s="199" t="s">
        <v>624</v>
      </c>
      <c r="D167" s="199" t="s">
        <v>625</v>
      </c>
      <c r="E167" s="17" t="s">
        <v>343</v>
      </c>
      <c r="F167" s="200">
        <v>22.5</v>
      </c>
      <c r="H167" s="32"/>
    </row>
    <row r="168" spans="2:8" s="1" customFormat="1" ht="22.5">
      <c r="B168" s="32"/>
      <c r="C168" s="199" t="s">
        <v>630</v>
      </c>
      <c r="D168" s="199" t="s">
        <v>631</v>
      </c>
      <c r="E168" s="17" t="s">
        <v>343</v>
      </c>
      <c r="F168" s="200">
        <v>22.5</v>
      </c>
      <c r="H168" s="32"/>
    </row>
    <row r="169" spans="2:8" s="1" customFormat="1" ht="22.5">
      <c r="B169" s="32"/>
      <c r="C169" s="199" t="s">
        <v>634</v>
      </c>
      <c r="D169" s="199" t="s">
        <v>635</v>
      </c>
      <c r="E169" s="17" t="s">
        <v>343</v>
      </c>
      <c r="F169" s="200">
        <v>22.5</v>
      </c>
      <c r="H169" s="32"/>
    </row>
    <row r="170" spans="2:8" s="1" customFormat="1" ht="16.899999999999999" customHeight="1">
      <c r="B170" s="32"/>
      <c r="C170" s="199" t="s">
        <v>638</v>
      </c>
      <c r="D170" s="199" t="s">
        <v>639</v>
      </c>
      <c r="E170" s="17" t="s">
        <v>343</v>
      </c>
      <c r="F170" s="200">
        <v>22.5</v>
      </c>
      <c r="H170" s="32"/>
    </row>
    <row r="171" spans="2:8" s="1" customFormat="1" ht="16.899999999999999" customHeight="1">
      <c r="B171" s="32"/>
      <c r="C171" s="199" t="s">
        <v>1965</v>
      </c>
      <c r="D171" s="199" t="s">
        <v>1966</v>
      </c>
      <c r="E171" s="17" t="s">
        <v>343</v>
      </c>
      <c r="F171" s="200">
        <v>299.10899999999998</v>
      </c>
      <c r="H171" s="32"/>
    </row>
    <row r="172" spans="2:8" s="1" customFormat="1" ht="16.899999999999999" customHeight="1">
      <c r="B172" s="32"/>
      <c r="C172" s="199" t="s">
        <v>1974</v>
      </c>
      <c r="D172" s="199" t="s">
        <v>1975</v>
      </c>
      <c r="E172" s="17" t="s">
        <v>343</v>
      </c>
      <c r="F172" s="200">
        <v>299.10899999999998</v>
      </c>
      <c r="H172" s="32"/>
    </row>
    <row r="173" spans="2:8" s="1" customFormat="1" ht="16.899999999999999" customHeight="1">
      <c r="B173" s="32"/>
      <c r="C173" s="195" t="s">
        <v>180</v>
      </c>
      <c r="D173" s="196" t="s">
        <v>181</v>
      </c>
      <c r="E173" s="197" t="s">
        <v>1</v>
      </c>
      <c r="F173" s="198">
        <v>74.569999999999993</v>
      </c>
      <c r="H173" s="32"/>
    </row>
    <row r="174" spans="2:8" s="1" customFormat="1" ht="16.899999999999999" customHeight="1">
      <c r="B174" s="32"/>
      <c r="C174" s="199" t="s">
        <v>1</v>
      </c>
      <c r="D174" s="199" t="s">
        <v>585</v>
      </c>
      <c r="E174" s="17" t="s">
        <v>1</v>
      </c>
      <c r="F174" s="200">
        <v>32.25</v>
      </c>
      <c r="H174" s="32"/>
    </row>
    <row r="175" spans="2:8" s="1" customFormat="1" ht="16.899999999999999" customHeight="1">
      <c r="B175" s="32"/>
      <c r="C175" s="199" t="s">
        <v>1</v>
      </c>
      <c r="D175" s="199" t="s">
        <v>586</v>
      </c>
      <c r="E175" s="17" t="s">
        <v>1</v>
      </c>
      <c r="F175" s="200">
        <v>20.9</v>
      </c>
      <c r="H175" s="32"/>
    </row>
    <row r="176" spans="2:8" s="1" customFormat="1" ht="16.899999999999999" customHeight="1">
      <c r="B176" s="32"/>
      <c r="C176" s="199" t="s">
        <v>1</v>
      </c>
      <c r="D176" s="199" t="s">
        <v>587</v>
      </c>
      <c r="E176" s="17" t="s">
        <v>1</v>
      </c>
      <c r="F176" s="200">
        <v>21.42</v>
      </c>
      <c r="H176" s="32"/>
    </row>
    <row r="177" spans="2:8" s="1" customFormat="1" ht="16.899999999999999" customHeight="1">
      <c r="B177" s="32"/>
      <c r="C177" s="199" t="s">
        <v>180</v>
      </c>
      <c r="D177" s="199" t="s">
        <v>589</v>
      </c>
      <c r="E177" s="17" t="s">
        <v>1</v>
      </c>
      <c r="F177" s="200">
        <v>74.569999999999993</v>
      </c>
      <c r="H177" s="32"/>
    </row>
    <row r="178" spans="2:8" s="1" customFormat="1" ht="16.899999999999999" customHeight="1">
      <c r="B178" s="32"/>
      <c r="C178" s="201" t="s">
        <v>3722</v>
      </c>
      <c r="H178" s="32"/>
    </row>
    <row r="179" spans="2:8" s="1" customFormat="1" ht="16.899999999999999" customHeight="1">
      <c r="B179" s="32"/>
      <c r="C179" s="199" t="s">
        <v>582</v>
      </c>
      <c r="D179" s="199" t="s">
        <v>583</v>
      </c>
      <c r="E179" s="17" t="s">
        <v>343</v>
      </c>
      <c r="F179" s="200">
        <v>74.569999999999993</v>
      </c>
      <c r="H179" s="32"/>
    </row>
    <row r="180" spans="2:8" s="1" customFormat="1" ht="16.899999999999999" customHeight="1">
      <c r="B180" s="32"/>
      <c r="C180" s="199" t="s">
        <v>591</v>
      </c>
      <c r="D180" s="199" t="s">
        <v>592</v>
      </c>
      <c r="E180" s="17" t="s">
        <v>343</v>
      </c>
      <c r="F180" s="200">
        <v>74.569999999999993</v>
      </c>
      <c r="H180" s="32"/>
    </row>
    <row r="181" spans="2:8" s="1" customFormat="1" ht="16.899999999999999" customHeight="1">
      <c r="B181" s="32"/>
      <c r="C181" s="199" t="s">
        <v>595</v>
      </c>
      <c r="D181" s="199" t="s">
        <v>596</v>
      </c>
      <c r="E181" s="17" t="s">
        <v>343</v>
      </c>
      <c r="F181" s="200">
        <v>74.569999999999993</v>
      </c>
      <c r="H181" s="32"/>
    </row>
    <row r="182" spans="2:8" s="1" customFormat="1" ht="16.899999999999999" customHeight="1">
      <c r="B182" s="32"/>
      <c r="C182" s="199" t="s">
        <v>599</v>
      </c>
      <c r="D182" s="199" t="s">
        <v>600</v>
      </c>
      <c r="E182" s="17" t="s">
        <v>343</v>
      </c>
      <c r="F182" s="200">
        <v>74.569999999999993</v>
      </c>
      <c r="H182" s="32"/>
    </row>
    <row r="183" spans="2:8" s="1" customFormat="1" ht="16.899999999999999" customHeight="1">
      <c r="B183" s="32"/>
      <c r="C183" s="199" t="s">
        <v>1965</v>
      </c>
      <c r="D183" s="199" t="s">
        <v>1966</v>
      </c>
      <c r="E183" s="17" t="s">
        <v>343</v>
      </c>
      <c r="F183" s="200">
        <v>299.10899999999998</v>
      </c>
      <c r="H183" s="32"/>
    </row>
    <row r="184" spans="2:8" s="1" customFormat="1" ht="16.899999999999999" customHeight="1">
      <c r="B184" s="32"/>
      <c r="C184" s="199" t="s">
        <v>1974</v>
      </c>
      <c r="D184" s="199" t="s">
        <v>1975</v>
      </c>
      <c r="E184" s="17" t="s">
        <v>343</v>
      </c>
      <c r="F184" s="200">
        <v>299.10899999999998</v>
      </c>
      <c r="H184" s="32"/>
    </row>
    <row r="185" spans="2:8" s="1" customFormat="1" ht="16.899999999999999" customHeight="1">
      <c r="B185" s="32"/>
      <c r="C185" s="195" t="s">
        <v>183</v>
      </c>
      <c r="D185" s="196" t="s">
        <v>184</v>
      </c>
      <c r="E185" s="197" t="s">
        <v>1</v>
      </c>
      <c r="F185" s="198">
        <v>9</v>
      </c>
      <c r="H185" s="32"/>
    </row>
    <row r="186" spans="2:8" s="1" customFormat="1" ht="16.899999999999999" customHeight="1">
      <c r="B186" s="32"/>
      <c r="C186" s="199" t="s">
        <v>1</v>
      </c>
      <c r="D186" s="199" t="s">
        <v>610</v>
      </c>
      <c r="E186" s="17" t="s">
        <v>1</v>
      </c>
      <c r="F186" s="200">
        <v>9</v>
      </c>
      <c r="H186" s="32"/>
    </row>
    <row r="187" spans="2:8" s="1" customFormat="1" ht="16.899999999999999" customHeight="1">
      <c r="B187" s="32"/>
      <c r="C187" s="199" t="s">
        <v>183</v>
      </c>
      <c r="D187" s="199" t="s">
        <v>272</v>
      </c>
      <c r="E187" s="17" t="s">
        <v>1</v>
      </c>
      <c r="F187" s="200">
        <v>9</v>
      </c>
      <c r="H187" s="32"/>
    </row>
    <row r="188" spans="2:8" s="1" customFormat="1" ht="16.899999999999999" customHeight="1">
      <c r="B188" s="32"/>
      <c r="C188" s="201" t="s">
        <v>3722</v>
      </c>
      <c r="H188" s="32"/>
    </row>
    <row r="189" spans="2:8" s="1" customFormat="1" ht="16.899999999999999" customHeight="1">
      <c r="B189" s="32"/>
      <c r="C189" s="199" t="s">
        <v>607</v>
      </c>
      <c r="D189" s="199" t="s">
        <v>608</v>
      </c>
      <c r="E189" s="17" t="s">
        <v>343</v>
      </c>
      <c r="F189" s="200">
        <v>9</v>
      </c>
      <c r="H189" s="32"/>
    </row>
    <row r="190" spans="2:8" s="1" customFormat="1" ht="16.899999999999999" customHeight="1">
      <c r="B190" s="32"/>
      <c r="C190" s="199" t="s">
        <v>603</v>
      </c>
      <c r="D190" s="199" t="s">
        <v>604</v>
      </c>
      <c r="E190" s="17" t="s">
        <v>343</v>
      </c>
      <c r="F190" s="200">
        <v>9</v>
      </c>
      <c r="H190" s="32"/>
    </row>
    <row r="191" spans="2:8" s="1" customFormat="1" ht="16.899999999999999" customHeight="1">
      <c r="B191" s="32"/>
      <c r="C191" s="199" t="s">
        <v>612</v>
      </c>
      <c r="D191" s="199" t="s">
        <v>613</v>
      </c>
      <c r="E191" s="17" t="s">
        <v>343</v>
      </c>
      <c r="F191" s="200">
        <v>9</v>
      </c>
      <c r="H191" s="32"/>
    </row>
    <row r="192" spans="2:8" s="1" customFormat="1" ht="16.899999999999999" customHeight="1">
      <c r="B192" s="32"/>
      <c r="C192" s="199" t="s">
        <v>616</v>
      </c>
      <c r="D192" s="199" t="s">
        <v>617</v>
      </c>
      <c r="E192" s="17" t="s">
        <v>343</v>
      </c>
      <c r="F192" s="200">
        <v>9</v>
      </c>
      <c r="H192" s="32"/>
    </row>
    <row r="193" spans="2:8" s="1" customFormat="1" ht="16.899999999999999" customHeight="1">
      <c r="B193" s="32"/>
      <c r="C193" s="199" t="s">
        <v>620</v>
      </c>
      <c r="D193" s="199" t="s">
        <v>621</v>
      </c>
      <c r="E193" s="17" t="s">
        <v>343</v>
      </c>
      <c r="F193" s="200">
        <v>9</v>
      </c>
      <c r="H193" s="32"/>
    </row>
    <row r="194" spans="2:8" s="1" customFormat="1" ht="16.899999999999999" customHeight="1">
      <c r="B194" s="32"/>
      <c r="C194" s="199" t="s">
        <v>1965</v>
      </c>
      <c r="D194" s="199" t="s">
        <v>1966</v>
      </c>
      <c r="E194" s="17" t="s">
        <v>343</v>
      </c>
      <c r="F194" s="200">
        <v>299.10899999999998</v>
      </c>
      <c r="H194" s="32"/>
    </row>
    <row r="195" spans="2:8" s="1" customFormat="1" ht="16.899999999999999" customHeight="1">
      <c r="B195" s="32"/>
      <c r="C195" s="199" t="s">
        <v>1974</v>
      </c>
      <c r="D195" s="199" t="s">
        <v>1975</v>
      </c>
      <c r="E195" s="17" t="s">
        <v>343</v>
      </c>
      <c r="F195" s="200">
        <v>299.10899999999998</v>
      </c>
      <c r="H195" s="32"/>
    </row>
    <row r="196" spans="2:8" s="1" customFormat="1" ht="16.899999999999999" customHeight="1">
      <c r="B196" s="32"/>
      <c r="C196" s="195" t="s">
        <v>186</v>
      </c>
      <c r="D196" s="196" t="s">
        <v>187</v>
      </c>
      <c r="E196" s="197" t="s">
        <v>1</v>
      </c>
      <c r="F196" s="198">
        <v>39.222000000000001</v>
      </c>
      <c r="H196" s="32"/>
    </row>
    <row r="197" spans="2:8" s="1" customFormat="1" ht="16.899999999999999" customHeight="1">
      <c r="B197" s="32"/>
      <c r="C197" s="199" t="s">
        <v>1</v>
      </c>
      <c r="D197" s="199" t="s">
        <v>691</v>
      </c>
      <c r="E197" s="17" t="s">
        <v>1</v>
      </c>
      <c r="F197" s="200">
        <v>1.768</v>
      </c>
      <c r="H197" s="32"/>
    </row>
    <row r="198" spans="2:8" s="1" customFormat="1" ht="16.899999999999999" customHeight="1">
      <c r="B198" s="32"/>
      <c r="C198" s="199" t="s">
        <v>1</v>
      </c>
      <c r="D198" s="199" t="s">
        <v>692</v>
      </c>
      <c r="E198" s="17" t="s">
        <v>1</v>
      </c>
      <c r="F198" s="200">
        <v>1.768</v>
      </c>
      <c r="H198" s="32"/>
    </row>
    <row r="199" spans="2:8" s="1" customFormat="1" ht="16.899999999999999" customHeight="1">
      <c r="B199" s="32"/>
      <c r="C199" s="199" t="s">
        <v>1</v>
      </c>
      <c r="D199" s="199" t="s">
        <v>693</v>
      </c>
      <c r="E199" s="17" t="s">
        <v>1</v>
      </c>
      <c r="F199" s="200">
        <v>3.45</v>
      </c>
      <c r="H199" s="32"/>
    </row>
    <row r="200" spans="2:8" s="1" customFormat="1" ht="16.899999999999999" customHeight="1">
      <c r="B200" s="32"/>
      <c r="C200" s="199" t="s">
        <v>1</v>
      </c>
      <c r="D200" s="199" t="s">
        <v>694</v>
      </c>
      <c r="E200" s="17" t="s">
        <v>1</v>
      </c>
      <c r="F200" s="200">
        <v>2.0129999999999999</v>
      </c>
      <c r="H200" s="32"/>
    </row>
    <row r="201" spans="2:8" s="1" customFormat="1" ht="16.899999999999999" customHeight="1">
      <c r="B201" s="32"/>
      <c r="C201" s="199" t="s">
        <v>1</v>
      </c>
      <c r="D201" s="199" t="s">
        <v>695</v>
      </c>
      <c r="E201" s="17" t="s">
        <v>1</v>
      </c>
      <c r="F201" s="200">
        <v>1.84</v>
      </c>
      <c r="H201" s="32"/>
    </row>
    <row r="202" spans="2:8" s="1" customFormat="1" ht="16.899999999999999" customHeight="1">
      <c r="B202" s="32"/>
      <c r="C202" s="199" t="s">
        <v>1</v>
      </c>
      <c r="D202" s="199" t="s">
        <v>696</v>
      </c>
      <c r="E202" s="17" t="s">
        <v>1</v>
      </c>
      <c r="F202" s="200">
        <v>2.2400000000000002</v>
      </c>
      <c r="H202" s="32"/>
    </row>
    <row r="203" spans="2:8" s="1" customFormat="1" ht="16.899999999999999" customHeight="1">
      <c r="B203" s="32"/>
      <c r="C203" s="199" t="s">
        <v>1</v>
      </c>
      <c r="D203" s="199" t="s">
        <v>697</v>
      </c>
      <c r="E203" s="17" t="s">
        <v>1</v>
      </c>
      <c r="F203" s="200">
        <v>0.49</v>
      </c>
      <c r="H203" s="32"/>
    </row>
    <row r="204" spans="2:8" s="1" customFormat="1" ht="16.899999999999999" customHeight="1">
      <c r="B204" s="32"/>
      <c r="C204" s="199" t="s">
        <v>1</v>
      </c>
      <c r="D204" s="199" t="s">
        <v>698</v>
      </c>
      <c r="E204" s="17" t="s">
        <v>1</v>
      </c>
      <c r="F204" s="200">
        <v>2.8</v>
      </c>
      <c r="H204" s="32"/>
    </row>
    <row r="205" spans="2:8" s="1" customFormat="1" ht="16.899999999999999" customHeight="1">
      <c r="B205" s="32"/>
      <c r="C205" s="199" t="s">
        <v>1</v>
      </c>
      <c r="D205" s="199" t="s">
        <v>699</v>
      </c>
      <c r="E205" s="17" t="s">
        <v>1</v>
      </c>
      <c r="F205" s="200">
        <v>0.94399999999999995</v>
      </c>
      <c r="H205" s="32"/>
    </row>
    <row r="206" spans="2:8" s="1" customFormat="1" ht="16.899999999999999" customHeight="1">
      <c r="B206" s="32"/>
      <c r="C206" s="199" t="s">
        <v>1</v>
      </c>
      <c r="D206" s="199" t="s">
        <v>700</v>
      </c>
      <c r="E206" s="17" t="s">
        <v>1</v>
      </c>
      <c r="F206" s="200">
        <v>1.29</v>
      </c>
      <c r="H206" s="32"/>
    </row>
    <row r="207" spans="2:8" s="1" customFormat="1" ht="16.899999999999999" customHeight="1">
      <c r="B207" s="32"/>
      <c r="C207" s="199" t="s">
        <v>1</v>
      </c>
      <c r="D207" s="199" t="s">
        <v>701</v>
      </c>
      <c r="E207" s="17" t="s">
        <v>1</v>
      </c>
      <c r="F207" s="200">
        <v>1.1279999999999999</v>
      </c>
      <c r="H207" s="32"/>
    </row>
    <row r="208" spans="2:8" s="1" customFormat="1" ht="16.899999999999999" customHeight="1">
      <c r="B208" s="32"/>
      <c r="C208" s="199" t="s">
        <v>1</v>
      </c>
      <c r="D208" s="199" t="s">
        <v>702</v>
      </c>
      <c r="E208" s="17" t="s">
        <v>1</v>
      </c>
      <c r="F208" s="200">
        <v>0.85</v>
      </c>
      <c r="H208" s="32"/>
    </row>
    <row r="209" spans="2:8" s="1" customFormat="1" ht="16.899999999999999" customHeight="1">
      <c r="B209" s="32"/>
      <c r="C209" s="199" t="s">
        <v>1</v>
      </c>
      <c r="D209" s="199" t="s">
        <v>703</v>
      </c>
      <c r="E209" s="17" t="s">
        <v>1</v>
      </c>
      <c r="F209" s="200">
        <v>3.4079999999999999</v>
      </c>
      <c r="H209" s="32"/>
    </row>
    <row r="210" spans="2:8" s="1" customFormat="1" ht="16.899999999999999" customHeight="1">
      <c r="B210" s="32"/>
      <c r="C210" s="199" t="s">
        <v>1</v>
      </c>
      <c r="D210" s="199" t="s">
        <v>704</v>
      </c>
      <c r="E210" s="17" t="s">
        <v>1</v>
      </c>
      <c r="F210" s="200">
        <v>2.08</v>
      </c>
      <c r="H210" s="32"/>
    </row>
    <row r="211" spans="2:8" s="1" customFormat="1" ht="16.899999999999999" customHeight="1">
      <c r="B211" s="32"/>
      <c r="C211" s="199" t="s">
        <v>1</v>
      </c>
      <c r="D211" s="199" t="s">
        <v>705</v>
      </c>
      <c r="E211" s="17" t="s">
        <v>1</v>
      </c>
      <c r="F211" s="200">
        <v>3.6560000000000001</v>
      </c>
      <c r="H211" s="32"/>
    </row>
    <row r="212" spans="2:8" s="1" customFormat="1" ht="16.899999999999999" customHeight="1">
      <c r="B212" s="32"/>
      <c r="C212" s="199" t="s">
        <v>1</v>
      </c>
      <c r="D212" s="199" t="s">
        <v>706</v>
      </c>
      <c r="E212" s="17" t="s">
        <v>1</v>
      </c>
      <c r="F212" s="200">
        <v>5.8920000000000003</v>
      </c>
      <c r="H212" s="32"/>
    </row>
    <row r="213" spans="2:8" s="1" customFormat="1" ht="16.899999999999999" customHeight="1">
      <c r="B213" s="32"/>
      <c r="C213" s="199" t="s">
        <v>1</v>
      </c>
      <c r="D213" s="199" t="s">
        <v>707</v>
      </c>
      <c r="E213" s="17" t="s">
        <v>1</v>
      </c>
      <c r="F213" s="200">
        <v>3.605</v>
      </c>
      <c r="H213" s="32"/>
    </row>
    <row r="214" spans="2:8" s="1" customFormat="1" ht="16.899999999999999" customHeight="1">
      <c r="B214" s="32"/>
      <c r="C214" s="199" t="s">
        <v>186</v>
      </c>
      <c r="D214" s="199" t="s">
        <v>364</v>
      </c>
      <c r="E214" s="17" t="s">
        <v>1</v>
      </c>
      <c r="F214" s="200">
        <v>39.222000000000001</v>
      </c>
      <c r="H214" s="32"/>
    </row>
    <row r="215" spans="2:8" s="1" customFormat="1" ht="16.899999999999999" customHeight="1">
      <c r="B215" s="32"/>
      <c r="C215" s="201" t="s">
        <v>3722</v>
      </c>
      <c r="H215" s="32"/>
    </row>
    <row r="216" spans="2:8" s="1" customFormat="1" ht="22.5">
      <c r="B216" s="32"/>
      <c r="C216" s="199" t="s">
        <v>688</v>
      </c>
      <c r="D216" s="199" t="s">
        <v>689</v>
      </c>
      <c r="E216" s="17" t="s">
        <v>343</v>
      </c>
      <c r="F216" s="200">
        <v>39.222000000000001</v>
      </c>
      <c r="H216" s="32"/>
    </row>
    <row r="217" spans="2:8" s="1" customFormat="1" ht="16.899999999999999" customHeight="1">
      <c r="B217" s="32"/>
      <c r="C217" s="199" t="s">
        <v>642</v>
      </c>
      <c r="D217" s="199" t="s">
        <v>643</v>
      </c>
      <c r="E217" s="17" t="s">
        <v>343</v>
      </c>
      <c r="F217" s="200">
        <v>39.222000000000001</v>
      </c>
      <c r="H217" s="32"/>
    </row>
    <row r="218" spans="2:8" s="1" customFormat="1" ht="16.899999999999999" customHeight="1">
      <c r="B218" s="32"/>
      <c r="C218" s="195" t="s">
        <v>189</v>
      </c>
      <c r="D218" s="196" t="s">
        <v>190</v>
      </c>
      <c r="E218" s="197" t="s">
        <v>1</v>
      </c>
      <c r="F218" s="198">
        <v>193.03899999999999</v>
      </c>
      <c r="H218" s="32"/>
    </row>
    <row r="219" spans="2:8" s="1" customFormat="1" ht="16.899999999999999" customHeight="1">
      <c r="B219" s="32"/>
      <c r="C219" s="199" t="s">
        <v>1</v>
      </c>
      <c r="D219" s="199" t="s">
        <v>676</v>
      </c>
      <c r="E219" s="17" t="s">
        <v>1</v>
      </c>
      <c r="F219" s="200">
        <v>33.825000000000003</v>
      </c>
      <c r="H219" s="32"/>
    </row>
    <row r="220" spans="2:8" s="1" customFormat="1" ht="16.899999999999999" customHeight="1">
      <c r="B220" s="32"/>
      <c r="C220" s="199" t="s">
        <v>1</v>
      </c>
      <c r="D220" s="199" t="s">
        <v>677</v>
      </c>
      <c r="E220" s="17" t="s">
        <v>1</v>
      </c>
      <c r="F220" s="200">
        <v>10.199999999999999</v>
      </c>
      <c r="H220" s="32"/>
    </row>
    <row r="221" spans="2:8" s="1" customFormat="1" ht="16.899999999999999" customHeight="1">
      <c r="B221" s="32"/>
      <c r="C221" s="199" t="s">
        <v>1</v>
      </c>
      <c r="D221" s="199" t="s">
        <v>678</v>
      </c>
      <c r="E221" s="17" t="s">
        <v>1</v>
      </c>
      <c r="F221" s="200">
        <v>21.51</v>
      </c>
      <c r="H221" s="32"/>
    </row>
    <row r="222" spans="2:8" s="1" customFormat="1" ht="16.899999999999999" customHeight="1">
      <c r="B222" s="32"/>
      <c r="C222" s="199" t="s">
        <v>1</v>
      </c>
      <c r="D222" s="199" t="s">
        <v>680</v>
      </c>
      <c r="E222" s="17" t="s">
        <v>1</v>
      </c>
      <c r="F222" s="200">
        <v>8.3699999999999992</v>
      </c>
      <c r="H222" s="32"/>
    </row>
    <row r="223" spans="2:8" s="1" customFormat="1" ht="16.899999999999999" customHeight="1">
      <c r="B223" s="32"/>
      <c r="C223" s="199" t="s">
        <v>1</v>
      </c>
      <c r="D223" s="199" t="s">
        <v>681</v>
      </c>
      <c r="E223" s="17" t="s">
        <v>1</v>
      </c>
      <c r="F223" s="200">
        <v>27.42</v>
      </c>
      <c r="H223" s="32"/>
    </row>
    <row r="224" spans="2:8" s="1" customFormat="1" ht="16.899999999999999" customHeight="1">
      <c r="B224" s="32"/>
      <c r="C224" s="199" t="s">
        <v>1</v>
      </c>
      <c r="D224" s="199" t="s">
        <v>683</v>
      </c>
      <c r="E224" s="17" t="s">
        <v>1</v>
      </c>
      <c r="F224" s="200">
        <v>41.244</v>
      </c>
      <c r="H224" s="32"/>
    </row>
    <row r="225" spans="2:8" s="1" customFormat="1" ht="16.899999999999999" customHeight="1">
      <c r="B225" s="32"/>
      <c r="C225" s="199" t="s">
        <v>1</v>
      </c>
      <c r="D225" s="199" t="s">
        <v>684</v>
      </c>
      <c r="E225" s="17" t="s">
        <v>1</v>
      </c>
      <c r="F225" s="200">
        <v>50.47</v>
      </c>
      <c r="H225" s="32"/>
    </row>
    <row r="226" spans="2:8" s="1" customFormat="1" ht="16.899999999999999" customHeight="1">
      <c r="B226" s="32"/>
      <c r="C226" s="199" t="s">
        <v>189</v>
      </c>
      <c r="D226" s="199" t="s">
        <v>686</v>
      </c>
      <c r="E226" s="17" t="s">
        <v>1</v>
      </c>
      <c r="F226" s="200">
        <v>193.03899999999999</v>
      </c>
      <c r="H226" s="32"/>
    </row>
    <row r="227" spans="2:8" s="1" customFormat="1" ht="16.899999999999999" customHeight="1">
      <c r="B227" s="32"/>
      <c r="C227" s="201" t="s">
        <v>3722</v>
      </c>
      <c r="H227" s="32"/>
    </row>
    <row r="228" spans="2:8" s="1" customFormat="1" ht="16.899999999999999" customHeight="1">
      <c r="B228" s="32"/>
      <c r="C228" s="199" t="s">
        <v>673</v>
      </c>
      <c r="D228" s="199" t="s">
        <v>674</v>
      </c>
      <c r="E228" s="17" t="s">
        <v>343</v>
      </c>
      <c r="F228" s="200">
        <v>193.03899999999999</v>
      </c>
      <c r="H228" s="32"/>
    </row>
    <row r="229" spans="2:8" s="1" customFormat="1" ht="16.899999999999999" customHeight="1">
      <c r="B229" s="32"/>
      <c r="C229" s="199" t="s">
        <v>1965</v>
      </c>
      <c r="D229" s="199" t="s">
        <v>1966</v>
      </c>
      <c r="E229" s="17" t="s">
        <v>343</v>
      </c>
      <c r="F229" s="200">
        <v>299.10899999999998</v>
      </c>
      <c r="H229" s="32"/>
    </row>
    <row r="230" spans="2:8" s="1" customFormat="1" ht="16.899999999999999" customHeight="1">
      <c r="B230" s="32"/>
      <c r="C230" s="199" t="s">
        <v>1974</v>
      </c>
      <c r="D230" s="199" t="s">
        <v>1975</v>
      </c>
      <c r="E230" s="17" t="s">
        <v>343</v>
      </c>
      <c r="F230" s="200">
        <v>299.10899999999998</v>
      </c>
      <c r="H230" s="32"/>
    </row>
    <row r="231" spans="2:8" s="1" customFormat="1" ht="16.899999999999999" customHeight="1">
      <c r="B231" s="32"/>
      <c r="C231" s="195" t="s">
        <v>162</v>
      </c>
      <c r="D231" s="196" t="s">
        <v>163</v>
      </c>
      <c r="E231" s="197" t="s">
        <v>1</v>
      </c>
      <c r="F231" s="198">
        <v>12.75</v>
      </c>
      <c r="H231" s="32"/>
    </row>
    <row r="232" spans="2:8" s="1" customFormat="1" ht="16.899999999999999" customHeight="1">
      <c r="B232" s="32"/>
      <c r="C232" s="199" t="s">
        <v>1</v>
      </c>
      <c r="D232" s="199" t="s">
        <v>1761</v>
      </c>
      <c r="E232" s="17" t="s">
        <v>1</v>
      </c>
      <c r="F232" s="200">
        <v>12.75</v>
      </c>
      <c r="H232" s="32"/>
    </row>
    <row r="233" spans="2:8" s="1" customFormat="1" ht="16.899999999999999" customHeight="1">
      <c r="B233" s="32"/>
      <c r="C233" s="199" t="s">
        <v>162</v>
      </c>
      <c r="D233" s="199" t="s">
        <v>1762</v>
      </c>
      <c r="E233" s="17" t="s">
        <v>1</v>
      </c>
      <c r="F233" s="200">
        <v>12.75</v>
      </c>
      <c r="H233" s="32"/>
    </row>
    <row r="234" spans="2:8" s="1" customFormat="1" ht="16.899999999999999" customHeight="1">
      <c r="B234" s="32"/>
      <c r="C234" s="201" t="s">
        <v>3722</v>
      </c>
      <c r="H234" s="32"/>
    </row>
    <row r="235" spans="2:8" s="1" customFormat="1" ht="16.899999999999999" customHeight="1">
      <c r="B235" s="32"/>
      <c r="C235" s="199" t="s">
        <v>1758</v>
      </c>
      <c r="D235" s="199" t="s">
        <v>1759</v>
      </c>
      <c r="E235" s="17" t="s">
        <v>343</v>
      </c>
      <c r="F235" s="200">
        <v>12.75</v>
      </c>
      <c r="H235" s="32"/>
    </row>
    <row r="236" spans="2:8" s="1" customFormat="1" ht="16.899999999999999" customHeight="1">
      <c r="B236" s="32"/>
      <c r="C236" s="199" t="s">
        <v>1764</v>
      </c>
      <c r="D236" s="199" t="s">
        <v>1765</v>
      </c>
      <c r="E236" s="17" t="s">
        <v>343</v>
      </c>
      <c r="F236" s="200">
        <v>12.75</v>
      </c>
      <c r="H236" s="32"/>
    </row>
    <row r="237" spans="2:8" s="1" customFormat="1" ht="16.899999999999999" customHeight="1">
      <c r="B237" s="32"/>
      <c r="C237" s="199" t="s">
        <v>1768</v>
      </c>
      <c r="D237" s="199" t="s">
        <v>1769</v>
      </c>
      <c r="E237" s="17" t="s">
        <v>343</v>
      </c>
      <c r="F237" s="200">
        <v>12.75</v>
      </c>
      <c r="H237" s="32"/>
    </row>
    <row r="238" spans="2:8" s="1" customFormat="1" ht="16.899999999999999" customHeight="1">
      <c r="B238" s="32"/>
      <c r="C238" s="199" t="s">
        <v>1772</v>
      </c>
      <c r="D238" s="199" t="s">
        <v>1773</v>
      </c>
      <c r="E238" s="17" t="s">
        <v>343</v>
      </c>
      <c r="F238" s="200">
        <v>12.75</v>
      </c>
      <c r="H238" s="32"/>
    </row>
    <row r="239" spans="2:8" s="1" customFormat="1" ht="16.899999999999999" customHeight="1">
      <c r="B239" s="32"/>
      <c r="C239" s="195" t="s">
        <v>168</v>
      </c>
      <c r="D239" s="196" t="s">
        <v>169</v>
      </c>
      <c r="E239" s="197" t="s">
        <v>1</v>
      </c>
      <c r="F239" s="198">
        <v>52.643000000000001</v>
      </c>
      <c r="H239" s="32"/>
    </row>
    <row r="240" spans="2:8" s="1" customFormat="1" ht="16.899999999999999" customHeight="1">
      <c r="B240" s="32"/>
      <c r="C240" s="199" t="s">
        <v>1</v>
      </c>
      <c r="D240" s="199" t="s">
        <v>1365</v>
      </c>
      <c r="E240" s="17" t="s">
        <v>1</v>
      </c>
      <c r="F240" s="200">
        <v>30.742999999999999</v>
      </c>
      <c r="H240" s="32"/>
    </row>
    <row r="241" spans="2:8" s="1" customFormat="1" ht="16.899999999999999" customHeight="1">
      <c r="B241" s="32"/>
      <c r="C241" s="199" t="s">
        <v>1</v>
      </c>
      <c r="D241" s="199" t="s">
        <v>1366</v>
      </c>
      <c r="E241" s="17" t="s">
        <v>1</v>
      </c>
      <c r="F241" s="200">
        <v>21.9</v>
      </c>
      <c r="H241" s="32"/>
    </row>
    <row r="242" spans="2:8" s="1" customFormat="1" ht="16.899999999999999" customHeight="1">
      <c r="B242" s="32"/>
      <c r="C242" s="199" t="s">
        <v>168</v>
      </c>
      <c r="D242" s="199" t="s">
        <v>1367</v>
      </c>
      <c r="E242" s="17" t="s">
        <v>1</v>
      </c>
      <c r="F242" s="200">
        <v>52.643000000000001</v>
      </c>
      <c r="H242" s="32"/>
    </row>
    <row r="243" spans="2:8" s="1" customFormat="1" ht="16.899999999999999" customHeight="1">
      <c r="B243" s="32"/>
      <c r="C243" s="201" t="s">
        <v>3722</v>
      </c>
      <c r="H243" s="32"/>
    </row>
    <row r="244" spans="2:8" s="1" customFormat="1" ht="16.899999999999999" customHeight="1">
      <c r="B244" s="32"/>
      <c r="C244" s="199" t="s">
        <v>1455</v>
      </c>
      <c r="D244" s="199" t="s">
        <v>1456</v>
      </c>
      <c r="E244" s="17" t="s">
        <v>343</v>
      </c>
      <c r="F244" s="200">
        <v>52.643000000000001</v>
      </c>
      <c r="H244" s="32"/>
    </row>
    <row r="245" spans="2:8" s="1" customFormat="1" ht="22.5">
      <c r="B245" s="32"/>
      <c r="C245" s="199" t="s">
        <v>1174</v>
      </c>
      <c r="D245" s="199" t="s">
        <v>1175</v>
      </c>
      <c r="E245" s="17" t="s">
        <v>343</v>
      </c>
      <c r="F245" s="200">
        <v>68.817999999999998</v>
      </c>
      <c r="H245" s="32"/>
    </row>
    <row r="246" spans="2:8" s="1" customFormat="1" ht="16.899999999999999" customHeight="1">
      <c r="B246" s="32"/>
      <c r="C246" s="199" t="s">
        <v>1184</v>
      </c>
      <c r="D246" s="199" t="s">
        <v>1185</v>
      </c>
      <c r="E246" s="17" t="s">
        <v>343</v>
      </c>
      <c r="F246" s="200">
        <v>68.817999999999998</v>
      </c>
      <c r="H246" s="32"/>
    </row>
    <row r="247" spans="2:8" s="1" customFormat="1" ht="16.899999999999999" customHeight="1">
      <c r="B247" s="32"/>
      <c r="C247" s="199" t="s">
        <v>1206</v>
      </c>
      <c r="D247" s="199" t="s">
        <v>1207</v>
      </c>
      <c r="E247" s="17" t="s">
        <v>263</v>
      </c>
      <c r="F247" s="200">
        <v>1.6519999999999999</v>
      </c>
      <c r="H247" s="32"/>
    </row>
    <row r="248" spans="2:8" s="1" customFormat="1" ht="16.899999999999999" customHeight="1">
      <c r="B248" s="32"/>
      <c r="C248" s="199" t="s">
        <v>1566</v>
      </c>
      <c r="D248" s="199" t="s">
        <v>1567</v>
      </c>
      <c r="E248" s="17" t="s">
        <v>343</v>
      </c>
      <c r="F248" s="200">
        <v>344.09199999999998</v>
      </c>
      <c r="H248" s="32"/>
    </row>
    <row r="249" spans="2:8" s="1" customFormat="1" ht="16.899999999999999" customHeight="1">
      <c r="B249" s="32"/>
      <c r="C249" s="199" t="s">
        <v>1570</v>
      </c>
      <c r="D249" s="199" t="s">
        <v>1571</v>
      </c>
      <c r="E249" s="17" t="s">
        <v>343</v>
      </c>
      <c r="F249" s="200">
        <v>344.09199999999998</v>
      </c>
      <c r="H249" s="32"/>
    </row>
    <row r="250" spans="2:8" s="1" customFormat="1" ht="22.5">
      <c r="B250" s="32"/>
      <c r="C250" s="199" t="s">
        <v>1918</v>
      </c>
      <c r="D250" s="199" t="s">
        <v>1919</v>
      </c>
      <c r="E250" s="17" t="s">
        <v>343</v>
      </c>
      <c r="F250" s="200">
        <v>344.09199999999998</v>
      </c>
      <c r="H250" s="32"/>
    </row>
    <row r="251" spans="2:8" s="1" customFormat="1" ht="22.5">
      <c r="B251" s="32"/>
      <c r="C251" s="199" t="s">
        <v>1927</v>
      </c>
      <c r="D251" s="199" t="s">
        <v>1928</v>
      </c>
      <c r="E251" s="17" t="s">
        <v>343</v>
      </c>
      <c r="F251" s="200">
        <v>944.85199999999998</v>
      </c>
      <c r="H251" s="32"/>
    </row>
    <row r="252" spans="2:8" s="1" customFormat="1" ht="16.899999999999999" customHeight="1">
      <c r="B252" s="32"/>
      <c r="C252" s="199" t="s">
        <v>1179</v>
      </c>
      <c r="D252" s="199" t="s">
        <v>1180</v>
      </c>
      <c r="E252" s="17" t="s">
        <v>263</v>
      </c>
      <c r="F252" s="200">
        <v>1.8169999999999999</v>
      </c>
      <c r="H252" s="32"/>
    </row>
    <row r="253" spans="2:8" s="1" customFormat="1" ht="16.899999999999999" customHeight="1">
      <c r="B253" s="32"/>
      <c r="C253" s="199" t="s">
        <v>1574</v>
      </c>
      <c r="D253" s="199" t="s">
        <v>1575</v>
      </c>
      <c r="E253" s="17" t="s">
        <v>343</v>
      </c>
      <c r="F253" s="200">
        <v>378.50099999999998</v>
      </c>
      <c r="H253" s="32"/>
    </row>
    <row r="254" spans="2:8" s="1" customFormat="1" ht="16.899999999999999" customHeight="1">
      <c r="B254" s="32"/>
      <c r="C254" s="195" t="s">
        <v>171</v>
      </c>
      <c r="D254" s="196" t="s">
        <v>172</v>
      </c>
      <c r="E254" s="197" t="s">
        <v>1</v>
      </c>
      <c r="F254" s="198">
        <v>32.781999999999996</v>
      </c>
      <c r="H254" s="32"/>
    </row>
    <row r="255" spans="2:8" s="1" customFormat="1" ht="16.899999999999999" customHeight="1">
      <c r="B255" s="32"/>
      <c r="C255" s="199" t="s">
        <v>1</v>
      </c>
      <c r="D255" s="199" t="s">
        <v>1368</v>
      </c>
      <c r="E255" s="17" t="s">
        <v>1</v>
      </c>
      <c r="F255" s="200">
        <v>9.6809999999999992</v>
      </c>
      <c r="H255" s="32"/>
    </row>
    <row r="256" spans="2:8" s="1" customFormat="1" ht="16.899999999999999" customHeight="1">
      <c r="B256" s="32"/>
      <c r="C256" s="199" t="s">
        <v>1</v>
      </c>
      <c r="D256" s="199" t="s">
        <v>1369</v>
      </c>
      <c r="E256" s="17" t="s">
        <v>1</v>
      </c>
      <c r="F256" s="200">
        <v>10.676</v>
      </c>
      <c r="H256" s="32"/>
    </row>
    <row r="257" spans="2:8" s="1" customFormat="1" ht="16.899999999999999" customHeight="1">
      <c r="B257" s="32"/>
      <c r="C257" s="199" t="s">
        <v>1</v>
      </c>
      <c r="D257" s="199" t="s">
        <v>1370</v>
      </c>
      <c r="E257" s="17" t="s">
        <v>1</v>
      </c>
      <c r="F257" s="200">
        <v>6.3650000000000002</v>
      </c>
      <c r="H257" s="32"/>
    </row>
    <row r="258" spans="2:8" s="1" customFormat="1" ht="16.899999999999999" customHeight="1">
      <c r="B258" s="32"/>
      <c r="C258" s="199" t="s">
        <v>1</v>
      </c>
      <c r="D258" s="199" t="s">
        <v>1371</v>
      </c>
      <c r="E258" s="17" t="s">
        <v>1</v>
      </c>
      <c r="F258" s="200">
        <v>3.01</v>
      </c>
      <c r="H258" s="32"/>
    </row>
    <row r="259" spans="2:8" s="1" customFormat="1" ht="16.899999999999999" customHeight="1">
      <c r="B259" s="32"/>
      <c r="C259" s="199" t="s">
        <v>1</v>
      </c>
      <c r="D259" s="199" t="s">
        <v>1462</v>
      </c>
      <c r="E259" s="17" t="s">
        <v>1</v>
      </c>
      <c r="F259" s="200">
        <v>3.05</v>
      </c>
      <c r="H259" s="32"/>
    </row>
    <row r="260" spans="2:8" s="1" customFormat="1" ht="16.899999999999999" customHeight="1">
      <c r="B260" s="32"/>
      <c r="C260" s="199" t="s">
        <v>171</v>
      </c>
      <c r="D260" s="199" t="s">
        <v>1372</v>
      </c>
      <c r="E260" s="17" t="s">
        <v>1</v>
      </c>
      <c r="F260" s="200">
        <v>32.781999999999996</v>
      </c>
      <c r="H260" s="32"/>
    </row>
    <row r="261" spans="2:8" s="1" customFormat="1" ht="16.899999999999999" customHeight="1">
      <c r="B261" s="32"/>
      <c r="C261" s="201" t="s">
        <v>3722</v>
      </c>
      <c r="H261" s="32"/>
    </row>
    <row r="262" spans="2:8" s="1" customFormat="1" ht="16.899999999999999" customHeight="1">
      <c r="B262" s="32"/>
      <c r="C262" s="199" t="s">
        <v>1459</v>
      </c>
      <c r="D262" s="199" t="s">
        <v>1460</v>
      </c>
      <c r="E262" s="17" t="s">
        <v>343</v>
      </c>
      <c r="F262" s="200">
        <v>32.781999999999996</v>
      </c>
      <c r="H262" s="32"/>
    </row>
    <row r="263" spans="2:8" s="1" customFormat="1" ht="22.5">
      <c r="B263" s="32"/>
      <c r="C263" s="199" t="s">
        <v>1174</v>
      </c>
      <c r="D263" s="199" t="s">
        <v>1175</v>
      </c>
      <c r="E263" s="17" t="s">
        <v>343</v>
      </c>
      <c r="F263" s="200">
        <v>68.817999999999998</v>
      </c>
      <c r="H263" s="32"/>
    </row>
    <row r="264" spans="2:8" s="1" customFormat="1" ht="16.899999999999999" customHeight="1">
      <c r="B264" s="32"/>
      <c r="C264" s="199" t="s">
        <v>1184</v>
      </c>
      <c r="D264" s="199" t="s">
        <v>1185</v>
      </c>
      <c r="E264" s="17" t="s">
        <v>343</v>
      </c>
      <c r="F264" s="200">
        <v>68.817999999999998</v>
      </c>
      <c r="H264" s="32"/>
    </row>
    <row r="265" spans="2:8" s="1" customFormat="1" ht="16.899999999999999" customHeight="1">
      <c r="B265" s="32"/>
      <c r="C265" s="199" t="s">
        <v>1206</v>
      </c>
      <c r="D265" s="199" t="s">
        <v>1207</v>
      </c>
      <c r="E265" s="17" t="s">
        <v>263</v>
      </c>
      <c r="F265" s="200">
        <v>1.6519999999999999</v>
      </c>
      <c r="H265" s="32"/>
    </row>
    <row r="266" spans="2:8" s="1" customFormat="1" ht="16.899999999999999" customHeight="1">
      <c r="B266" s="32"/>
      <c r="C266" s="199" t="s">
        <v>1566</v>
      </c>
      <c r="D266" s="199" t="s">
        <v>1567</v>
      </c>
      <c r="E266" s="17" t="s">
        <v>343</v>
      </c>
      <c r="F266" s="200">
        <v>344.09199999999998</v>
      </c>
      <c r="H266" s="32"/>
    </row>
    <row r="267" spans="2:8" s="1" customFormat="1" ht="16.899999999999999" customHeight="1">
      <c r="B267" s="32"/>
      <c r="C267" s="199" t="s">
        <v>1570</v>
      </c>
      <c r="D267" s="199" t="s">
        <v>1571</v>
      </c>
      <c r="E267" s="17" t="s">
        <v>343</v>
      </c>
      <c r="F267" s="200">
        <v>344.09199999999998</v>
      </c>
      <c r="H267" s="32"/>
    </row>
    <row r="268" spans="2:8" s="1" customFormat="1" ht="22.5">
      <c r="B268" s="32"/>
      <c r="C268" s="199" t="s">
        <v>1918</v>
      </c>
      <c r="D268" s="199" t="s">
        <v>1919</v>
      </c>
      <c r="E268" s="17" t="s">
        <v>343</v>
      </c>
      <c r="F268" s="200">
        <v>344.09199999999998</v>
      </c>
      <c r="H268" s="32"/>
    </row>
    <row r="269" spans="2:8" s="1" customFormat="1" ht="22.5">
      <c r="B269" s="32"/>
      <c r="C269" s="199" t="s">
        <v>1927</v>
      </c>
      <c r="D269" s="199" t="s">
        <v>1928</v>
      </c>
      <c r="E269" s="17" t="s">
        <v>343</v>
      </c>
      <c r="F269" s="200">
        <v>944.85199999999998</v>
      </c>
      <c r="H269" s="32"/>
    </row>
    <row r="270" spans="2:8" s="1" customFormat="1" ht="16.899999999999999" customHeight="1">
      <c r="B270" s="32"/>
      <c r="C270" s="199" t="s">
        <v>1179</v>
      </c>
      <c r="D270" s="199" t="s">
        <v>1180</v>
      </c>
      <c r="E270" s="17" t="s">
        <v>263</v>
      </c>
      <c r="F270" s="200">
        <v>1.8169999999999999</v>
      </c>
      <c r="H270" s="32"/>
    </row>
    <row r="271" spans="2:8" s="1" customFormat="1" ht="16.899999999999999" customHeight="1">
      <c r="B271" s="32"/>
      <c r="C271" s="199" t="s">
        <v>1574</v>
      </c>
      <c r="D271" s="199" t="s">
        <v>1575</v>
      </c>
      <c r="E271" s="17" t="s">
        <v>343</v>
      </c>
      <c r="F271" s="200">
        <v>378.50099999999998</v>
      </c>
      <c r="H271" s="32"/>
    </row>
    <row r="272" spans="2:8" s="1" customFormat="1" ht="16.899999999999999" customHeight="1">
      <c r="B272" s="32"/>
      <c r="C272" s="195" t="s">
        <v>174</v>
      </c>
      <c r="D272" s="196" t="s">
        <v>175</v>
      </c>
      <c r="E272" s="197" t="s">
        <v>1</v>
      </c>
      <c r="F272" s="198">
        <v>4.9000000000000004</v>
      </c>
      <c r="H272" s="32"/>
    </row>
    <row r="273" spans="2:8" s="1" customFormat="1" ht="16.899999999999999" customHeight="1">
      <c r="B273" s="32"/>
      <c r="C273" s="199" t="s">
        <v>1</v>
      </c>
      <c r="D273" s="199" t="s">
        <v>1467</v>
      </c>
      <c r="E273" s="17" t="s">
        <v>1</v>
      </c>
      <c r="F273" s="200">
        <v>2.5</v>
      </c>
      <c r="H273" s="32"/>
    </row>
    <row r="274" spans="2:8" s="1" customFormat="1" ht="16.899999999999999" customHeight="1">
      <c r="B274" s="32"/>
      <c r="C274" s="199" t="s">
        <v>1</v>
      </c>
      <c r="D274" s="199" t="s">
        <v>1374</v>
      </c>
      <c r="E274" s="17" t="s">
        <v>1</v>
      </c>
      <c r="F274" s="200">
        <v>2.4</v>
      </c>
      <c r="H274" s="32"/>
    </row>
    <row r="275" spans="2:8" s="1" customFormat="1" ht="16.899999999999999" customHeight="1">
      <c r="B275" s="32"/>
      <c r="C275" s="199" t="s">
        <v>174</v>
      </c>
      <c r="D275" s="199" t="s">
        <v>1375</v>
      </c>
      <c r="E275" s="17" t="s">
        <v>1</v>
      </c>
      <c r="F275" s="200">
        <v>4.9000000000000004</v>
      </c>
      <c r="H275" s="32"/>
    </row>
    <row r="276" spans="2:8" s="1" customFormat="1" ht="16.899999999999999" customHeight="1">
      <c r="B276" s="32"/>
      <c r="C276" s="201" t="s">
        <v>3722</v>
      </c>
      <c r="H276" s="32"/>
    </row>
    <row r="277" spans="2:8" s="1" customFormat="1" ht="16.899999999999999" customHeight="1">
      <c r="B277" s="32"/>
      <c r="C277" s="199" t="s">
        <v>1464</v>
      </c>
      <c r="D277" s="199" t="s">
        <v>1465</v>
      </c>
      <c r="E277" s="17" t="s">
        <v>343</v>
      </c>
      <c r="F277" s="200">
        <v>4.9000000000000004</v>
      </c>
      <c r="H277" s="32"/>
    </row>
    <row r="278" spans="2:8" s="1" customFormat="1" ht="22.5">
      <c r="B278" s="32"/>
      <c r="C278" s="199" t="s">
        <v>1174</v>
      </c>
      <c r="D278" s="199" t="s">
        <v>1175</v>
      </c>
      <c r="E278" s="17" t="s">
        <v>343</v>
      </c>
      <c r="F278" s="200">
        <v>68.817999999999998</v>
      </c>
      <c r="H278" s="32"/>
    </row>
    <row r="279" spans="2:8" s="1" customFormat="1" ht="16.899999999999999" customHeight="1">
      <c r="B279" s="32"/>
      <c r="C279" s="199" t="s">
        <v>1184</v>
      </c>
      <c r="D279" s="199" t="s">
        <v>1185</v>
      </c>
      <c r="E279" s="17" t="s">
        <v>343</v>
      </c>
      <c r="F279" s="200">
        <v>68.817999999999998</v>
      </c>
      <c r="H279" s="32"/>
    </row>
    <row r="280" spans="2:8" s="1" customFormat="1" ht="16.899999999999999" customHeight="1">
      <c r="B280" s="32"/>
      <c r="C280" s="199" t="s">
        <v>1206</v>
      </c>
      <c r="D280" s="199" t="s">
        <v>1207</v>
      </c>
      <c r="E280" s="17" t="s">
        <v>263</v>
      </c>
      <c r="F280" s="200">
        <v>1.6519999999999999</v>
      </c>
      <c r="H280" s="32"/>
    </row>
    <row r="281" spans="2:8" s="1" customFormat="1" ht="16.899999999999999" customHeight="1">
      <c r="B281" s="32"/>
      <c r="C281" s="199" t="s">
        <v>1566</v>
      </c>
      <c r="D281" s="199" t="s">
        <v>1567</v>
      </c>
      <c r="E281" s="17" t="s">
        <v>343</v>
      </c>
      <c r="F281" s="200">
        <v>344.09199999999998</v>
      </c>
      <c r="H281" s="32"/>
    </row>
    <row r="282" spans="2:8" s="1" customFormat="1" ht="16.899999999999999" customHeight="1">
      <c r="B282" s="32"/>
      <c r="C282" s="199" t="s">
        <v>1570</v>
      </c>
      <c r="D282" s="199" t="s">
        <v>1571</v>
      </c>
      <c r="E282" s="17" t="s">
        <v>343</v>
      </c>
      <c r="F282" s="200">
        <v>344.09199999999998</v>
      </c>
      <c r="H282" s="32"/>
    </row>
    <row r="283" spans="2:8" s="1" customFormat="1" ht="22.5">
      <c r="B283" s="32"/>
      <c r="C283" s="199" t="s">
        <v>1918</v>
      </c>
      <c r="D283" s="199" t="s">
        <v>1919</v>
      </c>
      <c r="E283" s="17" t="s">
        <v>343</v>
      </c>
      <c r="F283" s="200">
        <v>344.09199999999998</v>
      </c>
      <c r="H283" s="32"/>
    </row>
    <row r="284" spans="2:8" s="1" customFormat="1" ht="22.5">
      <c r="B284" s="32"/>
      <c r="C284" s="199" t="s">
        <v>1927</v>
      </c>
      <c r="D284" s="199" t="s">
        <v>1928</v>
      </c>
      <c r="E284" s="17" t="s">
        <v>343</v>
      </c>
      <c r="F284" s="200">
        <v>944.85199999999998</v>
      </c>
      <c r="H284" s="32"/>
    </row>
    <row r="285" spans="2:8" s="1" customFormat="1" ht="16.899999999999999" customHeight="1">
      <c r="B285" s="32"/>
      <c r="C285" s="199" t="s">
        <v>1179</v>
      </c>
      <c r="D285" s="199" t="s">
        <v>1180</v>
      </c>
      <c r="E285" s="17" t="s">
        <v>263</v>
      </c>
      <c r="F285" s="200">
        <v>1.8169999999999999</v>
      </c>
      <c r="H285" s="32"/>
    </row>
    <row r="286" spans="2:8" s="1" customFormat="1" ht="16.899999999999999" customHeight="1">
      <c r="B286" s="32"/>
      <c r="C286" s="199" t="s">
        <v>1574</v>
      </c>
      <c r="D286" s="199" t="s">
        <v>1575</v>
      </c>
      <c r="E286" s="17" t="s">
        <v>343</v>
      </c>
      <c r="F286" s="200">
        <v>378.50099999999998</v>
      </c>
      <c r="H286" s="32"/>
    </row>
    <row r="287" spans="2:8" s="1" customFormat="1" ht="16.899999999999999" customHeight="1">
      <c r="B287" s="32"/>
      <c r="C287" s="195" t="s">
        <v>177</v>
      </c>
      <c r="D287" s="196" t="s">
        <v>178</v>
      </c>
      <c r="E287" s="197" t="s">
        <v>1</v>
      </c>
      <c r="F287" s="198">
        <v>253.767</v>
      </c>
      <c r="H287" s="32"/>
    </row>
    <row r="288" spans="2:8" s="1" customFormat="1" ht="16.899999999999999" customHeight="1">
      <c r="B288" s="32"/>
      <c r="C288" s="199" t="s">
        <v>1</v>
      </c>
      <c r="D288" s="199" t="s">
        <v>1472</v>
      </c>
      <c r="E288" s="17" t="s">
        <v>1</v>
      </c>
      <c r="F288" s="200">
        <v>84.566000000000003</v>
      </c>
      <c r="H288" s="32"/>
    </row>
    <row r="289" spans="2:8" s="1" customFormat="1" ht="16.899999999999999" customHeight="1">
      <c r="B289" s="32"/>
      <c r="C289" s="199" t="s">
        <v>1</v>
      </c>
      <c r="D289" s="199" t="s">
        <v>1473</v>
      </c>
      <c r="E289" s="17" t="s">
        <v>1</v>
      </c>
      <c r="F289" s="200">
        <v>55.472000000000001</v>
      </c>
      <c r="H289" s="32"/>
    </row>
    <row r="290" spans="2:8" s="1" customFormat="1" ht="16.899999999999999" customHeight="1">
      <c r="B290" s="32"/>
      <c r="C290" s="199" t="s">
        <v>1</v>
      </c>
      <c r="D290" s="199" t="s">
        <v>1474</v>
      </c>
      <c r="E290" s="17" t="s">
        <v>1</v>
      </c>
      <c r="F290" s="200">
        <v>43.412999999999997</v>
      </c>
      <c r="H290" s="32"/>
    </row>
    <row r="291" spans="2:8" s="1" customFormat="1" ht="16.899999999999999" customHeight="1">
      <c r="B291" s="32"/>
      <c r="C291" s="199" t="s">
        <v>1</v>
      </c>
      <c r="D291" s="199" t="s">
        <v>1475</v>
      </c>
      <c r="E291" s="17" t="s">
        <v>1</v>
      </c>
      <c r="F291" s="200">
        <v>35.935000000000002</v>
      </c>
      <c r="H291" s="32"/>
    </row>
    <row r="292" spans="2:8" s="1" customFormat="1" ht="16.899999999999999" customHeight="1">
      <c r="B292" s="32"/>
      <c r="C292" s="199" t="s">
        <v>1</v>
      </c>
      <c r="D292" s="199" t="s">
        <v>1476</v>
      </c>
      <c r="E292" s="17" t="s">
        <v>1</v>
      </c>
      <c r="F292" s="200">
        <v>28.111000000000001</v>
      </c>
      <c r="H292" s="32"/>
    </row>
    <row r="293" spans="2:8" s="1" customFormat="1" ht="16.899999999999999" customHeight="1">
      <c r="B293" s="32"/>
      <c r="C293" s="199" t="s">
        <v>1</v>
      </c>
      <c r="D293" s="199" t="s">
        <v>1477</v>
      </c>
      <c r="E293" s="17" t="s">
        <v>1</v>
      </c>
      <c r="F293" s="200">
        <v>6.27</v>
      </c>
      <c r="H293" s="32"/>
    </row>
    <row r="294" spans="2:8" s="1" customFormat="1" ht="16.899999999999999" customHeight="1">
      <c r="B294" s="32"/>
      <c r="C294" s="199" t="s">
        <v>177</v>
      </c>
      <c r="D294" s="199" t="s">
        <v>1478</v>
      </c>
      <c r="E294" s="17" t="s">
        <v>1</v>
      </c>
      <c r="F294" s="200">
        <v>253.767</v>
      </c>
      <c r="H294" s="32"/>
    </row>
    <row r="295" spans="2:8" s="1" customFormat="1" ht="16.899999999999999" customHeight="1">
      <c r="B295" s="32"/>
      <c r="C295" s="201" t="s">
        <v>3722</v>
      </c>
      <c r="H295" s="32"/>
    </row>
    <row r="296" spans="2:8" s="1" customFormat="1" ht="16.899999999999999" customHeight="1">
      <c r="B296" s="32"/>
      <c r="C296" s="199" t="s">
        <v>1469</v>
      </c>
      <c r="D296" s="199" t="s">
        <v>1470</v>
      </c>
      <c r="E296" s="17" t="s">
        <v>343</v>
      </c>
      <c r="F296" s="200">
        <v>253.767</v>
      </c>
      <c r="H296" s="32"/>
    </row>
    <row r="297" spans="2:8" s="1" customFormat="1" ht="22.5">
      <c r="B297" s="32"/>
      <c r="C297" s="199" t="s">
        <v>1174</v>
      </c>
      <c r="D297" s="199" t="s">
        <v>1175</v>
      </c>
      <c r="E297" s="17" t="s">
        <v>343</v>
      </c>
      <c r="F297" s="200">
        <v>68.817999999999998</v>
      </c>
      <c r="H297" s="32"/>
    </row>
    <row r="298" spans="2:8" s="1" customFormat="1" ht="16.899999999999999" customHeight="1">
      <c r="B298" s="32"/>
      <c r="C298" s="199" t="s">
        <v>1184</v>
      </c>
      <c r="D298" s="199" t="s">
        <v>1185</v>
      </c>
      <c r="E298" s="17" t="s">
        <v>343</v>
      </c>
      <c r="F298" s="200">
        <v>68.817999999999998</v>
      </c>
      <c r="H298" s="32"/>
    </row>
    <row r="299" spans="2:8" s="1" customFormat="1" ht="16.899999999999999" customHeight="1">
      <c r="B299" s="32"/>
      <c r="C299" s="199" t="s">
        <v>1206</v>
      </c>
      <c r="D299" s="199" t="s">
        <v>1207</v>
      </c>
      <c r="E299" s="17" t="s">
        <v>263</v>
      </c>
      <c r="F299" s="200">
        <v>1.6519999999999999</v>
      </c>
      <c r="H299" s="32"/>
    </row>
    <row r="300" spans="2:8" s="1" customFormat="1" ht="16.899999999999999" customHeight="1">
      <c r="B300" s="32"/>
      <c r="C300" s="199" t="s">
        <v>1566</v>
      </c>
      <c r="D300" s="199" t="s">
        <v>1567</v>
      </c>
      <c r="E300" s="17" t="s">
        <v>343</v>
      </c>
      <c r="F300" s="200">
        <v>344.09199999999998</v>
      </c>
      <c r="H300" s="32"/>
    </row>
    <row r="301" spans="2:8" s="1" customFormat="1" ht="16.899999999999999" customHeight="1">
      <c r="B301" s="32"/>
      <c r="C301" s="199" t="s">
        <v>1570</v>
      </c>
      <c r="D301" s="199" t="s">
        <v>1571</v>
      </c>
      <c r="E301" s="17" t="s">
        <v>343</v>
      </c>
      <c r="F301" s="200">
        <v>344.09199999999998</v>
      </c>
      <c r="H301" s="32"/>
    </row>
    <row r="302" spans="2:8" s="1" customFormat="1" ht="22.5">
      <c r="B302" s="32"/>
      <c r="C302" s="199" t="s">
        <v>1918</v>
      </c>
      <c r="D302" s="199" t="s">
        <v>1919</v>
      </c>
      <c r="E302" s="17" t="s">
        <v>343</v>
      </c>
      <c r="F302" s="200">
        <v>344.09199999999998</v>
      </c>
      <c r="H302" s="32"/>
    </row>
    <row r="303" spans="2:8" s="1" customFormat="1" ht="22.5">
      <c r="B303" s="32"/>
      <c r="C303" s="199" t="s">
        <v>1927</v>
      </c>
      <c r="D303" s="199" t="s">
        <v>1928</v>
      </c>
      <c r="E303" s="17" t="s">
        <v>343</v>
      </c>
      <c r="F303" s="200">
        <v>944.85199999999998</v>
      </c>
      <c r="H303" s="32"/>
    </row>
    <row r="304" spans="2:8" s="1" customFormat="1" ht="16.899999999999999" customHeight="1">
      <c r="B304" s="32"/>
      <c r="C304" s="199" t="s">
        <v>1179</v>
      </c>
      <c r="D304" s="199" t="s">
        <v>1180</v>
      </c>
      <c r="E304" s="17" t="s">
        <v>263</v>
      </c>
      <c r="F304" s="200">
        <v>1.8169999999999999</v>
      </c>
      <c r="H304" s="32"/>
    </row>
    <row r="305" spans="2:8" s="1" customFormat="1" ht="16.899999999999999" customHeight="1">
      <c r="B305" s="32"/>
      <c r="C305" s="199" t="s">
        <v>1574</v>
      </c>
      <c r="D305" s="199" t="s">
        <v>1575</v>
      </c>
      <c r="E305" s="17" t="s">
        <v>343</v>
      </c>
      <c r="F305" s="200">
        <v>378.50099999999998</v>
      </c>
      <c r="H305" s="32"/>
    </row>
    <row r="306" spans="2:8" s="1" customFormat="1" ht="16.899999999999999" customHeight="1">
      <c r="B306" s="32"/>
      <c r="C306" s="195" t="s">
        <v>192</v>
      </c>
      <c r="D306" s="196" t="s">
        <v>193</v>
      </c>
      <c r="E306" s="197" t="s">
        <v>1</v>
      </c>
      <c r="F306" s="198">
        <v>176.54400000000001</v>
      </c>
      <c r="H306" s="32"/>
    </row>
    <row r="307" spans="2:8" s="1" customFormat="1" ht="16.899999999999999" customHeight="1">
      <c r="B307" s="32"/>
      <c r="C307" s="199" t="s">
        <v>1</v>
      </c>
      <c r="D307" s="199" t="s">
        <v>1864</v>
      </c>
      <c r="E307" s="17" t="s">
        <v>1</v>
      </c>
      <c r="F307" s="200">
        <v>15.6</v>
      </c>
      <c r="H307" s="32"/>
    </row>
    <row r="308" spans="2:8" s="1" customFormat="1" ht="16.899999999999999" customHeight="1">
      <c r="B308" s="32"/>
      <c r="C308" s="199" t="s">
        <v>1</v>
      </c>
      <c r="D308" s="199" t="s">
        <v>1865</v>
      </c>
      <c r="E308" s="17" t="s">
        <v>1</v>
      </c>
      <c r="F308" s="200">
        <v>5.67</v>
      </c>
      <c r="H308" s="32"/>
    </row>
    <row r="309" spans="2:8" s="1" customFormat="1" ht="16.899999999999999" customHeight="1">
      <c r="B309" s="32"/>
      <c r="C309" s="199" t="s">
        <v>1</v>
      </c>
      <c r="D309" s="199" t="s">
        <v>1866</v>
      </c>
      <c r="E309" s="17" t="s">
        <v>1</v>
      </c>
      <c r="F309" s="200">
        <v>0.6</v>
      </c>
      <c r="H309" s="32"/>
    </row>
    <row r="310" spans="2:8" s="1" customFormat="1" ht="16.899999999999999" customHeight="1">
      <c r="B310" s="32"/>
      <c r="C310" s="199" t="s">
        <v>1</v>
      </c>
      <c r="D310" s="199" t="s">
        <v>1867</v>
      </c>
      <c r="E310" s="17" t="s">
        <v>1</v>
      </c>
      <c r="F310" s="200">
        <v>2.16</v>
      </c>
      <c r="H310" s="32"/>
    </row>
    <row r="311" spans="2:8" s="1" customFormat="1" ht="16.899999999999999" customHeight="1">
      <c r="B311" s="32"/>
      <c r="C311" s="199" t="s">
        <v>1</v>
      </c>
      <c r="D311" s="199" t="s">
        <v>1868</v>
      </c>
      <c r="E311" s="17" t="s">
        <v>1</v>
      </c>
      <c r="F311" s="200">
        <v>12.96</v>
      </c>
      <c r="H311" s="32"/>
    </row>
    <row r="312" spans="2:8" s="1" customFormat="1" ht="16.899999999999999" customHeight="1">
      <c r="B312" s="32"/>
      <c r="C312" s="199" t="s">
        <v>1</v>
      </c>
      <c r="D312" s="199" t="s">
        <v>1869</v>
      </c>
      <c r="E312" s="17" t="s">
        <v>1</v>
      </c>
      <c r="F312" s="200">
        <v>3.12</v>
      </c>
      <c r="H312" s="32"/>
    </row>
    <row r="313" spans="2:8" s="1" customFormat="1" ht="16.899999999999999" customHeight="1">
      <c r="B313" s="32"/>
      <c r="C313" s="199" t="s">
        <v>1</v>
      </c>
      <c r="D313" s="199" t="s">
        <v>1870</v>
      </c>
      <c r="E313" s="17" t="s">
        <v>1</v>
      </c>
      <c r="F313" s="200">
        <v>1.28</v>
      </c>
      <c r="H313" s="32"/>
    </row>
    <row r="314" spans="2:8" s="1" customFormat="1" ht="16.899999999999999" customHeight="1">
      <c r="B314" s="32"/>
      <c r="C314" s="199" t="s">
        <v>1</v>
      </c>
      <c r="D314" s="199" t="s">
        <v>1871</v>
      </c>
      <c r="E314" s="17" t="s">
        <v>1</v>
      </c>
      <c r="F314" s="200">
        <v>8.64</v>
      </c>
      <c r="H314" s="32"/>
    </row>
    <row r="315" spans="2:8" s="1" customFormat="1" ht="16.899999999999999" customHeight="1">
      <c r="B315" s="32"/>
      <c r="C315" s="199" t="s">
        <v>1</v>
      </c>
      <c r="D315" s="199" t="s">
        <v>1872</v>
      </c>
      <c r="E315" s="17" t="s">
        <v>1</v>
      </c>
      <c r="F315" s="200">
        <v>6.8</v>
      </c>
      <c r="H315" s="32"/>
    </row>
    <row r="316" spans="2:8" s="1" customFormat="1" ht="16.899999999999999" customHeight="1">
      <c r="B316" s="32"/>
      <c r="C316" s="199" t="s">
        <v>1</v>
      </c>
      <c r="D316" s="199" t="s">
        <v>1873</v>
      </c>
      <c r="E316" s="17" t="s">
        <v>1</v>
      </c>
      <c r="F316" s="200">
        <v>6.4</v>
      </c>
      <c r="H316" s="32"/>
    </row>
    <row r="317" spans="2:8" s="1" customFormat="1" ht="16.899999999999999" customHeight="1">
      <c r="B317" s="32"/>
      <c r="C317" s="199" t="s">
        <v>1</v>
      </c>
      <c r="D317" s="199" t="s">
        <v>1874</v>
      </c>
      <c r="E317" s="17" t="s">
        <v>1</v>
      </c>
      <c r="F317" s="200">
        <v>5.2</v>
      </c>
      <c r="H317" s="32"/>
    </row>
    <row r="318" spans="2:8" s="1" customFormat="1" ht="16.899999999999999" customHeight="1">
      <c r="B318" s="32"/>
      <c r="C318" s="199" t="s">
        <v>1</v>
      </c>
      <c r="D318" s="199" t="s">
        <v>1875</v>
      </c>
      <c r="E318" s="17" t="s">
        <v>1</v>
      </c>
      <c r="F318" s="200">
        <v>9.6</v>
      </c>
      <c r="H318" s="32"/>
    </row>
    <row r="319" spans="2:8" s="1" customFormat="1" ht="16.899999999999999" customHeight="1">
      <c r="B319" s="32"/>
      <c r="C319" s="199" t="s">
        <v>1</v>
      </c>
      <c r="D319" s="199" t="s">
        <v>1876</v>
      </c>
      <c r="E319" s="17" t="s">
        <v>1</v>
      </c>
      <c r="F319" s="200">
        <v>2.52</v>
      </c>
      <c r="H319" s="32"/>
    </row>
    <row r="320" spans="2:8" s="1" customFormat="1" ht="16.899999999999999" customHeight="1">
      <c r="B320" s="32"/>
      <c r="C320" s="199" t="s">
        <v>1</v>
      </c>
      <c r="D320" s="199" t="s">
        <v>1877</v>
      </c>
      <c r="E320" s="17" t="s">
        <v>1</v>
      </c>
      <c r="F320" s="200">
        <v>0.64</v>
      </c>
      <c r="H320" s="32"/>
    </row>
    <row r="321" spans="2:8" s="1" customFormat="1" ht="16.899999999999999" customHeight="1">
      <c r="B321" s="32"/>
      <c r="C321" s="199" t="s">
        <v>1</v>
      </c>
      <c r="D321" s="199" t="s">
        <v>1878</v>
      </c>
      <c r="E321" s="17" t="s">
        <v>1</v>
      </c>
      <c r="F321" s="200">
        <v>1.2</v>
      </c>
      <c r="H321" s="32"/>
    </row>
    <row r="322" spans="2:8" s="1" customFormat="1" ht="16.899999999999999" customHeight="1">
      <c r="B322" s="32"/>
      <c r="C322" s="199" t="s">
        <v>1</v>
      </c>
      <c r="D322" s="199" t="s">
        <v>1864</v>
      </c>
      <c r="E322" s="17" t="s">
        <v>1</v>
      </c>
      <c r="F322" s="200">
        <v>15.6</v>
      </c>
      <c r="H322" s="32"/>
    </row>
    <row r="323" spans="2:8" s="1" customFormat="1" ht="16.899999999999999" customHeight="1">
      <c r="B323" s="32"/>
      <c r="C323" s="199" t="s">
        <v>1</v>
      </c>
      <c r="D323" s="199" t="s">
        <v>1879</v>
      </c>
      <c r="E323" s="17" t="s">
        <v>1</v>
      </c>
      <c r="F323" s="200">
        <v>3.9140000000000001</v>
      </c>
      <c r="H323" s="32"/>
    </row>
    <row r="324" spans="2:8" s="1" customFormat="1" ht="16.899999999999999" customHeight="1">
      <c r="B324" s="32"/>
      <c r="C324" s="199" t="s">
        <v>1</v>
      </c>
      <c r="D324" s="199" t="s">
        <v>1880</v>
      </c>
      <c r="E324" s="17" t="s">
        <v>1</v>
      </c>
      <c r="F324" s="200">
        <v>5.98</v>
      </c>
      <c r="H324" s="32"/>
    </row>
    <row r="325" spans="2:8" s="1" customFormat="1" ht="16.899999999999999" customHeight="1">
      <c r="B325" s="32"/>
      <c r="C325" s="199" t="s">
        <v>1</v>
      </c>
      <c r="D325" s="199" t="s">
        <v>1881</v>
      </c>
      <c r="E325" s="17" t="s">
        <v>1</v>
      </c>
      <c r="F325" s="200">
        <v>13.6</v>
      </c>
      <c r="H325" s="32"/>
    </row>
    <row r="326" spans="2:8" s="1" customFormat="1" ht="16.899999999999999" customHeight="1">
      <c r="B326" s="32"/>
      <c r="C326" s="199" t="s">
        <v>1</v>
      </c>
      <c r="D326" s="199" t="s">
        <v>1882</v>
      </c>
      <c r="E326" s="17" t="s">
        <v>1</v>
      </c>
      <c r="F326" s="200">
        <v>14.56</v>
      </c>
      <c r="H326" s="32"/>
    </row>
    <row r="327" spans="2:8" s="1" customFormat="1" ht="16.899999999999999" customHeight="1">
      <c r="B327" s="32"/>
      <c r="C327" s="199" t="s">
        <v>1</v>
      </c>
      <c r="D327" s="199" t="s">
        <v>1883</v>
      </c>
      <c r="E327" s="17" t="s">
        <v>1</v>
      </c>
      <c r="F327" s="200">
        <v>21.6</v>
      </c>
      <c r="H327" s="32"/>
    </row>
    <row r="328" spans="2:8" s="1" customFormat="1" ht="16.899999999999999" customHeight="1">
      <c r="B328" s="32"/>
      <c r="C328" s="199" t="s">
        <v>1</v>
      </c>
      <c r="D328" s="199" t="s">
        <v>1884</v>
      </c>
      <c r="E328" s="17" t="s">
        <v>1</v>
      </c>
      <c r="F328" s="200">
        <v>18.899999999999999</v>
      </c>
      <c r="H328" s="32"/>
    </row>
    <row r="329" spans="2:8" s="1" customFormat="1" ht="16.899999999999999" customHeight="1">
      <c r="B329" s="32"/>
      <c r="C329" s="199" t="s">
        <v>192</v>
      </c>
      <c r="D329" s="199" t="s">
        <v>1885</v>
      </c>
      <c r="E329" s="17" t="s">
        <v>1</v>
      </c>
      <c r="F329" s="200">
        <v>176.54400000000001</v>
      </c>
      <c r="H329" s="32"/>
    </row>
    <row r="330" spans="2:8" s="1" customFormat="1" ht="16.899999999999999" customHeight="1">
      <c r="B330" s="32"/>
      <c r="C330" s="201" t="s">
        <v>3722</v>
      </c>
      <c r="H330" s="32"/>
    </row>
    <row r="331" spans="2:8" s="1" customFormat="1" ht="16.899999999999999" customHeight="1">
      <c r="B331" s="32"/>
      <c r="C331" s="199" t="s">
        <v>1861</v>
      </c>
      <c r="D331" s="199" t="s">
        <v>1862</v>
      </c>
      <c r="E331" s="17" t="s">
        <v>343</v>
      </c>
      <c r="F331" s="200">
        <v>176.54400000000001</v>
      </c>
      <c r="H331" s="32"/>
    </row>
    <row r="332" spans="2:8" s="1" customFormat="1" ht="16.899999999999999" customHeight="1">
      <c r="B332" s="32"/>
      <c r="C332" s="199" t="s">
        <v>1891</v>
      </c>
      <c r="D332" s="199" t="s">
        <v>1892</v>
      </c>
      <c r="E332" s="17" t="s">
        <v>343</v>
      </c>
      <c r="F332" s="200">
        <v>176.54400000000001</v>
      </c>
      <c r="H332" s="32"/>
    </row>
    <row r="333" spans="2:8" s="1" customFormat="1" ht="16.899999999999999" customHeight="1">
      <c r="B333" s="32"/>
      <c r="C333" s="199" t="s">
        <v>1895</v>
      </c>
      <c r="D333" s="199" t="s">
        <v>1896</v>
      </c>
      <c r="E333" s="17" t="s">
        <v>343</v>
      </c>
      <c r="F333" s="200">
        <v>176.54400000000001</v>
      </c>
      <c r="H333" s="32"/>
    </row>
    <row r="334" spans="2:8" s="1" customFormat="1" ht="16.899999999999999" customHeight="1">
      <c r="B334" s="32"/>
      <c r="C334" s="199" t="s">
        <v>1899</v>
      </c>
      <c r="D334" s="199" t="s">
        <v>1900</v>
      </c>
      <c r="E334" s="17" t="s">
        <v>343</v>
      </c>
      <c r="F334" s="200">
        <v>176.54400000000001</v>
      </c>
      <c r="H334" s="32"/>
    </row>
    <row r="335" spans="2:8" s="1" customFormat="1" ht="16.899999999999999" customHeight="1">
      <c r="B335" s="32"/>
      <c r="C335" s="195" t="s">
        <v>195</v>
      </c>
      <c r="D335" s="196" t="s">
        <v>196</v>
      </c>
      <c r="E335" s="197" t="s">
        <v>1</v>
      </c>
      <c r="F335" s="198">
        <v>193.22900000000001</v>
      </c>
      <c r="H335" s="32"/>
    </row>
    <row r="336" spans="2:8" s="1" customFormat="1" ht="16.899999999999999" customHeight="1">
      <c r="B336" s="32"/>
      <c r="C336" s="199" t="s">
        <v>1</v>
      </c>
      <c r="D336" s="199" t="s">
        <v>1906</v>
      </c>
      <c r="E336" s="17" t="s">
        <v>1</v>
      </c>
      <c r="F336" s="200">
        <v>31.71</v>
      </c>
      <c r="H336" s="32"/>
    </row>
    <row r="337" spans="2:8" s="1" customFormat="1" ht="16.899999999999999" customHeight="1">
      <c r="B337" s="32"/>
      <c r="C337" s="199" t="s">
        <v>1</v>
      </c>
      <c r="D337" s="199" t="s">
        <v>1907</v>
      </c>
      <c r="E337" s="17" t="s">
        <v>1</v>
      </c>
      <c r="F337" s="200">
        <v>21.14</v>
      </c>
      <c r="H337" s="32"/>
    </row>
    <row r="338" spans="2:8" s="1" customFormat="1" ht="16.899999999999999" customHeight="1">
      <c r="B338" s="32"/>
      <c r="C338" s="199" t="s">
        <v>1</v>
      </c>
      <c r="D338" s="199" t="s">
        <v>1909</v>
      </c>
      <c r="E338" s="17" t="s">
        <v>1</v>
      </c>
      <c r="F338" s="200">
        <v>33</v>
      </c>
      <c r="H338" s="32"/>
    </row>
    <row r="339" spans="2:8" s="1" customFormat="1" ht="16.899999999999999" customHeight="1">
      <c r="B339" s="32"/>
      <c r="C339" s="199" t="s">
        <v>1</v>
      </c>
      <c r="D339" s="199" t="s">
        <v>1910</v>
      </c>
      <c r="E339" s="17" t="s">
        <v>1</v>
      </c>
      <c r="F339" s="200">
        <v>28.524999999999999</v>
      </c>
      <c r="H339" s="32"/>
    </row>
    <row r="340" spans="2:8" s="1" customFormat="1" ht="16.899999999999999" customHeight="1">
      <c r="B340" s="32"/>
      <c r="C340" s="199" t="s">
        <v>1</v>
      </c>
      <c r="D340" s="199" t="s">
        <v>1912</v>
      </c>
      <c r="E340" s="17" t="s">
        <v>1</v>
      </c>
      <c r="F340" s="200">
        <v>49.14</v>
      </c>
      <c r="H340" s="32"/>
    </row>
    <row r="341" spans="2:8" s="1" customFormat="1" ht="16.899999999999999" customHeight="1">
      <c r="B341" s="32"/>
      <c r="C341" s="199" t="s">
        <v>1</v>
      </c>
      <c r="D341" s="199" t="s">
        <v>1913</v>
      </c>
      <c r="E341" s="17" t="s">
        <v>1</v>
      </c>
      <c r="F341" s="200">
        <v>5.4089999999999998</v>
      </c>
      <c r="H341" s="32"/>
    </row>
    <row r="342" spans="2:8" s="1" customFormat="1" ht="16.899999999999999" customHeight="1">
      <c r="B342" s="32"/>
      <c r="C342" s="199" t="s">
        <v>1</v>
      </c>
      <c r="D342" s="199" t="s">
        <v>1914</v>
      </c>
      <c r="E342" s="17" t="s">
        <v>1</v>
      </c>
      <c r="F342" s="200">
        <v>24.305</v>
      </c>
      <c r="H342" s="32"/>
    </row>
    <row r="343" spans="2:8" s="1" customFormat="1" ht="16.899999999999999" customHeight="1">
      <c r="B343" s="32"/>
      <c r="C343" s="199" t="s">
        <v>195</v>
      </c>
      <c r="D343" s="199" t="s">
        <v>1916</v>
      </c>
      <c r="E343" s="17" t="s">
        <v>1</v>
      </c>
      <c r="F343" s="200">
        <v>193.22900000000001</v>
      </c>
      <c r="H343" s="32"/>
    </row>
    <row r="344" spans="2:8" s="1" customFormat="1" ht="16.899999999999999" customHeight="1">
      <c r="B344" s="32"/>
      <c r="C344" s="201" t="s">
        <v>3722</v>
      </c>
      <c r="H344" s="32"/>
    </row>
    <row r="345" spans="2:8" s="1" customFormat="1" ht="16.899999999999999" customHeight="1">
      <c r="B345" s="32"/>
      <c r="C345" s="199" t="s">
        <v>1903</v>
      </c>
      <c r="D345" s="199" t="s">
        <v>1904</v>
      </c>
      <c r="E345" s="17" t="s">
        <v>343</v>
      </c>
      <c r="F345" s="200">
        <v>193.22900000000001</v>
      </c>
      <c r="H345" s="32"/>
    </row>
    <row r="346" spans="2:8" s="1" customFormat="1" ht="22.5">
      <c r="B346" s="32"/>
      <c r="C346" s="199" t="s">
        <v>1923</v>
      </c>
      <c r="D346" s="199" t="s">
        <v>1924</v>
      </c>
      <c r="E346" s="17" t="s">
        <v>343</v>
      </c>
      <c r="F346" s="200">
        <v>193.22900000000001</v>
      </c>
      <c r="H346" s="32"/>
    </row>
    <row r="347" spans="2:8" s="1" customFormat="1" ht="16.899999999999999" customHeight="1">
      <c r="B347" s="32"/>
      <c r="C347" s="199" t="s">
        <v>1942</v>
      </c>
      <c r="D347" s="199" t="s">
        <v>1943</v>
      </c>
      <c r="E347" s="17" t="s">
        <v>343</v>
      </c>
      <c r="F347" s="200">
        <v>193.22900000000001</v>
      </c>
      <c r="H347" s="32"/>
    </row>
    <row r="348" spans="2:8" s="1" customFormat="1" ht="16.899999999999999" customHeight="1">
      <c r="B348" s="32"/>
      <c r="C348" s="199" t="s">
        <v>1946</v>
      </c>
      <c r="D348" s="199" t="s">
        <v>1947</v>
      </c>
      <c r="E348" s="17" t="s">
        <v>343</v>
      </c>
      <c r="F348" s="200">
        <v>193.22900000000001</v>
      </c>
      <c r="H348" s="32"/>
    </row>
    <row r="349" spans="2:8" s="1" customFormat="1" ht="16.899999999999999" customHeight="1">
      <c r="B349" s="32"/>
      <c r="C349" s="195" t="s">
        <v>198</v>
      </c>
      <c r="D349" s="196" t="s">
        <v>199</v>
      </c>
      <c r="E349" s="197" t="s">
        <v>1</v>
      </c>
      <c r="F349" s="198">
        <v>5.89</v>
      </c>
      <c r="H349" s="32"/>
    </row>
    <row r="350" spans="2:8" s="1" customFormat="1" ht="16.899999999999999" customHeight="1">
      <c r="B350" s="32"/>
      <c r="C350" s="199" t="s">
        <v>1</v>
      </c>
      <c r="D350" s="199" t="s">
        <v>1953</v>
      </c>
      <c r="E350" s="17" t="s">
        <v>1</v>
      </c>
      <c r="F350" s="200">
        <v>4</v>
      </c>
      <c r="H350" s="32"/>
    </row>
    <row r="351" spans="2:8" s="1" customFormat="1" ht="16.899999999999999" customHeight="1">
      <c r="B351" s="32"/>
      <c r="C351" s="199" t="s">
        <v>1</v>
      </c>
      <c r="D351" s="199" t="s">
        <v>1954</v>
      </c>
      <c r="E351" s="17" t="s">
        <v>1</v>
      </c>
      <c r="F351" s="200">
        <v>1</v>
      </c>
      <c r="H351" s="32"/>
    </row>
    <row r="352" spans="2:8" s="1" customFormat="1" ht="16.899999999999999" customHeight="1">
      <c r="B352" s="32"/>
      <c r="C352" s="199" t="s">
        <v>1</v>
      </c>
      <c r="D352" s="199" t="s">
        <v>1955</v>
      </c>
      <c r="E352" s="17" t="s">
        <v>1</v>
      </c>
      <c r="F352" s="200">
        <v>0.89</v>
      </c>
      <c r="H352" s="32"/>
    </row>
    <row r="353" spans="2:8" s="1" customFormat="1" ht="16.899999999999999" customHeight="1">
      <c r="B353" s="32"/>
      <c r="C353" s="199" t="s">
        <v>198</v>
      </c>
      <c r="D353" s="199" t="s">
        <v>272</v>
      </c>
      <c r="E353" s="17" t="s">
        <v>1</v>
      </c>
      <c r="F353" s="200">
        <v>5.89</v>
      </c>
      <c r="H353" s="32"/>
    </row>
    <row r="354" spans="2:8" s="1" customFormat="1" ht="16.899999999999999" customHeight="1">
      <c r="B354" s="32"/>
      <c r="C354" s="201" t="s">
        <v>3722</v>
      </c>
      <c r="H354" s="32"/>
    </row>
    <row r="355" spans="2:8" s="1" customFormat="1" ht="16.899999999999999" customHeight="1">
      <c r="B355" s="32"/>
      <c r="C355" s="199" t="s">
        <v>1950</v>
      </c>
      <c r="D355" s="199" t="s">
        <v>1951</v>
      </c>
      <c r="E355" s="17" t="s">
        <v>343</v>
      </c>
      <c r="F355" s="200">
        <v>5.89</v>
      </c>
      <c r="H355" s="32"/>
    </row>
    <row r="356" spans="2:8" s="1" customFormat="1" ht="16.899999999999999" customHeight="1">
      <c r="B356" s="32"/>
      <c r="C356" s="199" t="s">
        <v>1957</v>
      </c>
      <c r="D356" s="199" t="s">
        <v>1958</v>
      </c>
      <c r="E356" s="17" t="s">
        <v>343</v>
      </c>
      <c r="F356" s="200">
        <v>5.89</v>
      </c>
      <c r="H356" s="32"/>
    </row>
    <row r="357" spans="2:8" s="1" customFormat="1" ht="16.899999999999999" customHeight="1">
      <c r="B357" s="32"/>
      <c r="C357" s="199" t="s">
        <v>1961</v>
      </c>
      <c r="D357" s="199" t="s">
        <v>1962</v>
      </c>
      <c r="E357" s="17" t="s">
        <v>343</v>
      </c>
      <c r="F357" s="200">
        <v>5.89</v>
      </c>
      <c r="H357" s="32"/>
    </row>
    <row r="358" spans="2:8" s="1" customFormat="1" ht="16.899999999999999" customHeight="1">
      <c r="B358" s="32"/>
      <c r="C358" s="195" t="s">
        <v>159</v>
      </c>
      <c r="D358" s="196" t="s">
        <v>160</v>
      </c>
      <c r="E358" s="197" t="s">
        <v>1</v>
      </c>
      <c r="F358" s="198">
        <v>46.12</v>
      </c>
      <c r="H358" s="32"/>
    </row>
    <row r="359" spans="2:8" s="1" customFormat="1" ht="16.899999999999999" customHeight="1">
      <c r="B359" s="32"/>
      <c r="C359" s="199" t="s">
        <v>1</v>
      </c>
      <c r="D359" s="199" t="s">
        <v>1832</v>
      </c>
      <c r="E359" s="17" t="s">
        <v>1</v>
      </c>
      <c r="F359" s="200">
        <v>26.08</v>
      </c>
      <c r="H359" s="32"/>
    </row>
    <row r="360" spans="2:8" s="1" customFormat="1" ht="16.899999999999999" customHeight="1">
      <c r="B360" s="32"/>
      <c r="C360" s="199" t="s">
        <v>1</v>
      </c>
      <c r="D360" s="199" t="s">
        <v>1833</v>
      </c>
      <c r="E360" s="17" t="s">
        <v>1</v>
      </c>
      <c r="F360" s="200">
        <v>20.04</v>
      </c>
      <c r="H360" s="32"/>
    </row>
    <row r="361" spans="2:8" s="1" customFormat="1" ht="16.899999999999999" customHeight="1">
      <c r="B361" s="32"/>
      <c r="C361" s="199" t="s">
        <v>159</v>
      </c>
      <c r="D361" s="199" t="s">
        <v>272</v>
      </c>
      <c r="E361" s="17" t="s">
        <v>1</v>
      </c>
      <c r="F361" s="200">
        <v>46.12</v>
      </c>
      <c r="H361" s="32"/>
    </row>
    <row r="362" spans="2:8" s="1" customFormat="1" ht="16.899999999999999" customHeight="1">
      <c r="B362" s="32"/>
      <c r="C362" s="201" t="s">
        <v>3722</v>
      </c>
      <c r="H362" s="32"/>
    </row>
    <row r="363" spans="2:8" s="1" customFormat="1" ht="22.5">
      <c r="B363" s="32"/>
      <c r="C363" s="199" t="s">
        <v>1829</v>
      </c>
      <c r="D363" s="199" t="s">
        <v>1830</v>
      </c>
      <c r="E363" s="17" t="s">
        <v>343</v>
      </c>
      <c r="F363" s="200">
        <v>46.12</v>
      </c>
      <c r="H363" s="32"/>
    </row>
    <row r="364" spans="2:8" s="1" customFormat="1" ht="16.899999999999999" customHeight="1">
      <c r="B364" s="32"/>
      <c r="C364" s="199" t="s">
        <v>1816</v>
      </c>
      <c r="D364" s="199" t="s">
        <v>1817</v>
      </c>
      <c r="E364" s="17" t="s">
        <v>343</v>
      </c>
      <c r="F364" s="200">
        <v>46.12</v>
      </c>
      <c r="H364" s="32"/>
    </row>
    <row r="365" spans="2:8" s="1" customFormat="1" ht="16.899999999999999" customHeight="1">
      <c r="B365" s="32"/>
      <c r="C365" s="199" t="s">
        <v>1820</v>
      </c>
      <c r="D365" s="199" t="s">
        <v>1821</v>
      </c>
      <c r="E365" s="17" t="s">
        <v>343</v>
      </c>
      <c r="F365" s="200">
        <v>46.12</v>
      </c>
      <c r="H365" s="32"/>
    </row>
    <row r="366" spans="2:8" s="1" customFormat="1" ht="22.5">
      <c r="B366" s="32"/>
      <c r="C366" s="199" t="s">
        <v>1835</v>
      </c>
      <c r="D366" s="199" t="s">
        <v>1836</v>
      </c>
      <c r="E366" s="17" t="s">
        <v>343</v>
      </c>
      <c r="F366" s="200">
        <v>53.037999999999997</v>
      </c>
      <c r="H366" s="32"/>
    </row>
    <row r="367" spans="2:8" s="1" customFormat="1" ht="16.899999999999999" customHeight="1">
      <c r="B367" s="32"/>
      <c r="C367" s="195" t="s">
        <v>210</v>
      </c>
      <c r="D367" s="196" t="s">
        <v>211</v>
      </c>
      <c r="E367" s="197" t="s">
        <v>1</v>
      </c>
      <c r="F367" s="198">
        <v>23.06</v>
      </c>
      <c r="H367" s="32"/>
    </row>
    <row r="368" spans="2:8" s="1" customFormat="1" ht="16.899999999999999" customHeight="1">
      <c r="B368" s="32"/>
      <c r="C368" s="199" t="s">
        <v>1</v>
      </c>
      <c r="D368" s="199" t="s">
        <v>1843</v>
      </c>
      <c r="E368" s="17" t="s">
        <v>1</v>
      </c>
      <c r="F368" s="200">
        <v>13.04</v>
      </c>
      <c r="H368" s="32"/>
    </row>
    <row r="369" spans="2:8" s="1" customFormat="1" ht="16.899999999999999" customHeight="1">
      <c r="B369" s="32"/>
      <c r="C369" s="199" t="s">
        <v>1</v>
      </c>
      <c r="D369" s="199" t="s">
        <v>1844</v>
      </c>
      <c r="E369" s="17" t="s">
        <v>1</v>
      </c>
      <c r="F369" s="200">
        <v>10.02</v>
      </c>
      <c r="H369" s="32"/>
    </row>
    <row r="370" spans="2:8" s="1" customFormat="1" ht="16.899999999999999" customHeight="1">
      <c r="B370" s="32"/>
      <c r="C370" s="199" t="s">
        <v>210</v>
      </c>
      <c r="D370" s="199" t="s">
        <v>272</v>
      </c>
      <c r="E370" s="17" t="s">
        <v>1</v>
      </c>
      <c r="F370" s="200">
        <v>23.06</v>
      </c>
      <c r="H370" s="32"/>
    </row>
    <row r="371" spans="2:8" s="1" customFormat="1" ht="16.899999999999999" customHeight="1">
      <c r="B371" s="32"/>
      <c r="C371" s="201" t="s">
        <v>3722</v>
      </c>
      <c r="H371" s="32"/>
    </row>
    <row r="372" spans="2:8" s="1" customFormat="1" ht="16.899999999999999" customHeight="1">
      <c r="B372" s="32"/>
      <c r="C372" s="199" t="s">
        <v>1840</v>
      </c>
      <c r="D372" s="199" t="s">
        <v>1841</v>
      </c>
      <c r="E372" s="17" t="s">
        <v>420</v>
      </c>
      <c r="F372" s="200">
        <v>23.06</v>
      </c>
      <c r="H372" s="32"/>
    </row>
    <row r="373" spans="2:8" s="1" customFormat="1" ht="16.899999999999999" customHeight="1">
      <c r="B373" s="32"/>
      <c r="C373" s="199" t="s">
        <v>1790</v>
      </c>
      <c r="D373" s="199" t="s">
        <v>1791</v>
      </c>
      <c r="E373" s="17" t="s">
        <v>420</v>
      </c>
      <c r="F373" s="200">
        <v>25.366</v>
      </c>
      <c r="H373" s="32"/>
    </row>
    <row r="374" spans="2:8" s="1" customFormat="1" ht="16.899999999999999" customHeight="1">
      <c r="B374" s="32"/>
      <c r="C374" s="195" t="s">
        <v>106</v>
      </c>
      <c r="D374" s="196" t="s">
        <v>107</v>
      </c>
      <c r="E374" s="197" t="s">
        <v>1</v>
      </c>
      <c r="F374" s="198">
        <v>37.756</v>
      </c>
      <c r="H374" s="32"/>
    </row>
    <row r="375" spans="2:8" s="1" customFormat="1" ht="16.899999999999999" customHeight="1">
      <c r="B375" s="32"/>
      <c r="C375" s="199" t="s">
        <v>1</v>
      </c>
      <c r="D375" s="199" t="s">
        <v>401</v>
      </c>
      <c r="E375" s="17" t="s">
        <v>1</v>
      </c>
      <c r="F375" s="200">
        <v>31.155000000000001</v>
      </c>
      <c r="H375" s="32"/>
    </row>
    <row r="376" spans="2:8" s="1" customFormat="1" ht="16.899999999999999" customHeight="1">
      <c r="B376" s="32"/>
      <c r="C376" s="199" t="s">
        <v>1</v>
      </c>
      <c r="D376" s="199" t="s">
        <v>402</v>
      </c>
      <c r="E376" s="17" t="s">
        <v>1</v>
      </c>
      <c r="F376" s="200">
        <v>-2.9550000000000001</v>
      </c>
      <c r="H376" s="32"/>
    </row>
    <row r="377" spans="2:8" s="1" customFormat="1" ht="16.899999999999999" customHeight="1">
      <c r="B377" s="32"/>
      <c r="C377" s="199" t="s">
        <v>1</v>
      </c>
      <c r="D377" s="199" t="s">
        <v>403</v>
      </c>
      <c r="E377" s="17" t="s">
        <v>1</v>
      </c>
      <c r="F377" s="200">
        <v>10.935</v>
      </c>
      <c r="H377" s="32"/>
    </row>
    <row r="378" spans="2:8" s="1" customFormat="1" ht="16.899999999999999" customHeight="1">
      <c r="B378" s="32"/>
      <c r="C378" s="199" t="s">
        <v>1</v>
      </c>
      <c r="D378" s="199" t="s">
        <v>404</v>
      </c>
      <c r="E378" s="17" t="s">
        <v>1</v>
      </c>
      <c r="F378" s="200">
        <v>-1.379</v>
      </c>
      <c r="H378" s="32"/>
    </row>
    <row r="379" spans="2:8" s="1" customFormat="1" ht="16.899999999999999" customHeight="1">
      <c r="B379" s="32"/>
      <c r="C379" s="199" t="s">
        <v>106</v>
      </c>
      <c r="D379" s="199" t="s">
        <v>272</v>
      </c>
      <c r="E379" s="17" t="s">
        <v>1</v>
      </c>
      <c r="F379" s="200">
        <v>37.756</v>
      </c>
      <c r="H379" s="32"/>
    </row>
    <row r="380" spans="2:8" s="1" customFormat="1" ht="16.899999999999999" customHeight="1">
      <c r="B380" s="32"/>
      <c r="C380" s="201" t="s">
        <v>3722</v>
      </c>
      <c r="H380" s="32"/>
    </row>
    <row r="381" spans="2:8" s="1" customFormat="1" ht="16.899999999999999" customHeight="1">
      <c r="B381" s="32"/>
      <c r="C381" s="199" t="s">
        <v>398</v>
      </c>
      <c r="D381" s="199" t="s">
        <v>399</v>
      </c>
      <c r="E381" s="17" t="s">
        <v>343</v>
      </c>
      <c r="F381" s="200">
        <v>37.756</v>
      </c>
      <c r="H381" s="32"/>
    </row>
    <row r="382" spans="2:8" s="1" customFormat="1" ht="16.899999999999999" customHeight="1">
      <c r="B382" s="32"/>
      <c r="C382" s="199" t="s">
        <v>566</v>
      </c>
      <c r="D382" s="199" t="s">
        <v>567</v>
      </c>
      <c r="E382" s="17" t="s">
        <v>343</v>
      </c>
      <c r="F382" s="200">
        <v>85.552000000000007</v>
      </c>
      <c r="H382" s="32"/>
    </row>
    <row r="383" spans="2:8" s="1" customFormat="1" ht="16.899999999999999" customHeight="1">
      <c r="B383" s="32"/>
      <c r="C383" s="195" t="s">
        <v>109</v>
      </c>
      <c r="D383" s="196" t="s">
        <v>110</v>
      </c>
      <c r="E383" s="197" t="s">
        <v>1</v>
      </c>
      <c r="F383" s="198">
        <v>5.0199999999999996</v>
      </c>
      <c r="H383" s="32"/>
    </row>
    <row r="384" spans="2:8" s="1" customFormat="1" ht="16.899999999999999" customHeight="1">
      <c r="B384" s="32"/>
      <c r="C384" s="199" t="s">
        <v>1</v>
      </c>
      <c r="D384" s="199" t="s">
        <v>409</v>
      </c>
      <c r="E384" s="17" t="s">
        <v>1</v>
      </c>
      <c r="F384" s="200">
        <v>7.82</v>
      </c>
      <c r="H384" s="32"/>
    </row>
    <row r="385" spans="2:8" s="1" customFormat="1" ht="16.899999999999999" customHeight="1">
      <c r="B385" s="32"/>
      <c r="C385" s="199" t="s">
        <v>1</v>
      </c>
      <c r="D385" s="199" t="s">
        <v>410</v>
      </c>
      <c r="E385" s="17" t="s">
        <v>1</v>
      </c>
      <c r="F385" s="200">
        <v>-2.8</v>
      </c>
      <c r="H385" s="32"/>
    </row>
    <row r="386" spans="2:8" s="1" customFormat="1" ht="16.899999999999999" customHeight="1">
      <c r="B386" s="32"/>
      <c r="C386" s="199" t="s">
        <v>109</v>
      </c>
      <c r="D386" s="199" t="s">
        <v>272</v>
      </c>
      <c r="E386" s="17" t="s">
        <v>1</v>
      </c>
      <c r="F386" s="200">
        <v>5.0199999999999996</v>
      </c>
      <c r="H386" s="32"/>
    </row>
    <row r="387" spans="2:8" s="1" customFormat="1" ht="16.899999999999999" customHeight="1">
      <c r="B387" s="32"/>
      <c r="C387" s="201" t="s">
        <v>3722</v>
      </c>
      <c r="H387" s="32"/>
    </row>
    <row r="388" spans="2:8" s="1" customFormat="1" ht="16.899999999999999" customHeight="1">
      <c r="B388" s="32"/>
      <c r="C388" s="199" t="s">
        <v>406</v>
      </c>
      <c r="D388" s="199" t="s">
        <v>407</v>
      </c>
      <c r="E388" s="17" t="s">
        <v>343</v>
      </c>
      <c r="F388" s="200">
        <v>5.0199999999999996</v>
      </c>
      <c r="H388" s="32"/>
    </row>
    <row r="389" spans="2:8" s="1" customFormat="1" ht="16.899999999999999" customHeight="1">
      <c r="B389" s="32"/>
      <c r="C389" s="199" t="s">
        <v>566</v>
      </c>
      <c r="D389" s="199" t="s">
        <v>567</v>
      </c>
      <c r="E389" s="17" t="s">
        <v>343</v>
      </c>
      <c r="F389" s="200">
        <v>85.552000000000007</v>
      </c>
      <c r="H389" s="32"/>
    </row>
    <row r="390" spans="2:8" s="1" customFormat="1" ht="16.899999999999999" customHeight="1">
      <c r="B390" s="32"/>
      <c r="C390" s="195" t="s">
        <v>204</v>
      </c>
      <c r="D390" s="196" t="s">
        <v>205</v>
      </c>
      <c r="E390" s="197" t="s">
        <v>1</v>
      </c>
      <c r="F390" s="198">
        <v>535.54</v>
      </c>
      <c r="H390" s="32"/>
    </row>
    <row r="391" spans="2:8" s="1" customFormat="1" ht="16.899999999999999" customHeight="1">
      <c r="B391" s="32"/>
      <c r="C391" s="199" t="s">
        <v>1</v>
      </c>
      <c r="D391" s="199" t="s">
        <v>756</v>
      </c>
      <c r="E391" s="17" t="s">
        <v>1</v>
      </c>
      <c r="F391" s="200">
        <v>519.54</v>
      </c>
      <c r="H391" s="32"/>
    </row>
    <row r="392" spans="2:8" s="1" customFormat="1" ht="16.899999999999999" customHeight="1">
      <c r="B392" s="32"/>
      <c r="C392" s="199" t="s">
        <v>1</v>
      </c>
      <c r="D392" s="199" t="s">
        <v>757</v>
      </c>
      <c r="E392" s="17" t="s">
        <v>1</v>
      </c>
      <c r="F392" s="200">
        <v>16</v>
      </c>
      <c r="H392" s="32"/>
    </row>
    <row r="393" spans="2:8" s="1" customFormat="1" ht="16.899999999999999" customHeight="1">
      <c r="B393" s="32"/>
      <c r="C393" s="199" t="s">
        <v>204</v>
      </c>
      <c r="D393" s="199" t="s">
        <v>272</v>
      </c>
      <c r="E393" s="17" t="s">
        <v>1</v>
      </c>
      <c r="F393" s="200">
        <v>535.54</v>
      </c>
      <c r="H393" s="32"/>
    </row>
    <row r="394" spans="2:8" s="1" customFormat="1" ht="16.899999999999999" customHeight="1">
      <c r="B394" s="32"/>
      <c r="C394" s="201" t="s">
        <v>3722</v>
      </c>
      <c r="H394" s="32"/>
    </row>
    <row r="395" spans="2:8" s="1" customFormat="1" ht="22.5">
      <c r="B395" s="32"/>
      <c r="C395" s="199" t="s">
        <v>753</v>
      </c>
      <c r="D395" s="199" t="s">
        <v>754</v>
      </c>
      <c r="E395" s="17" t="s">
        <v>343</v>
      </c>
      <c r="F395" s="200">
        <v>535.54</v>
      </c>
      <c r="H395" s="32"/>
    </row>
    <row r="396" spans="2:8" s="1" customFormat="1" ht="22.5">
      <c r="B396" s="32"/>
      <c r="C396" s="199" t="s">
        <v>759</v>
      </c>
      <c r="D396" s="199" t="s">
        <v>760</v>
      </c>
      <c r="E396" s="17" t="s">
        <v>343</v>
      </c>
      <c r="F396" s="200">
        <v>96397.2</v>
      </c>
      <c r="H396" s="32"/>
    </row>
    <row r="397" spans="2:8" s="1" customFormat="1" ht="22.5">
      <c r="B397" s="32"/>
      <c r="C397" s="199" t="s">
        <v>764</v>
      </c>
      <c r="D397" s="199" t="s">
        <v>765</v>
      </c>
      <c r="E397" s="17" t="s">
        <v>343</v>
      </c>
      <c r="F397" s="200">
        <v>535.54</v>
      </c>
      <c r="H397" s="32"/>
    </row>
    <row r="398" spans="2:8" s="1" customFormat="1" ht="16.899999999999999" customHeight="1">
      <c r="B398" s="32"/>
      <c r="C398" s="199" t="s">
        <v>768</v>
      </c>
      <c r="D398" s="199" t="s">
        <v>769</v>
      </c>
      <c r="E398" s="17" t="s">
        <v>343</v>
      </c>
      <c r="F398" s="200">
        <v>535.54</v>
      </c>
      <c r="H398" s="32"/>
    </row>
    <row r="399" spans="2:8" s="1" customFormat="1" ht="16.899999999999999" customHeight="1">
      <c r="B399" s="32"/>
      <c r="C399" s="199" t="s">
        <v>772</v>
      </c>
      <c r="D399" s="199" t="s">
        <v>773</v>
      </c>
      <c r="E399" s="17" t="s">
        <v>343</v>
      </c>
      <c r="F399" s="200">
        <v>96397.2</v>
      </c>
      <c r="H399" s="32"/>
    </row>
    <row r="400" spans="2:8" s="1" customFormat="1" ht="16.899999999999999" customHeight="1">
      <c r="B400" s="32"/>
      <c r="C400" s="199" t="s">
        <v>776</v>
      </c>
      <c r="D400" s="199" t="s">
        <v>777</v>
      </c>
      <c r="E400" s="17" t="s">
        <v>343</v>
      </c>
      <c r="F400" s="200">
        <v>535.54</v>
      </c>
      <c r="H400" s="32"/>
    </row>
    <row r="401" spans="2:8" s="1" customFormat="1" ht="16.899999999999999" customHeight="1">
      <c r="B401" s="32"/>
      <c r="C401" s="195" t="s">
        <v>145</v>
      </c>
      <c r="D401" s="196" t="s">
        <v>145</v>
      </c>
      <c r="E401" s="197" t="s">
        <v>1</v>
      </c>
      <c r="F401" s="198">
        <v>76.83</v>
      </c>
      <c r="H401" s="32"/>
    </row>
    <row r="402" spans="2:8" s="1" customFormat="1" ht="16.899999999999999" customHeight="1">
      <c r="B402" s="32"/>
      <c r="C402" s="199" t="s">
        <v>1</v>
      </c>
      <c r="D402" s="199" t="s">
        <v>712</v>
      </c>
      <c r="E402" s="17" t="s">
        <v>1</v>
      </c>
      <c r="F402" s="200">
        <v>76.83</v>
      </c>
      <c r="H402" s="32"/>
    </row>
    <row r="403" spans="2:8" s="1" customFormat="1" ht="16.899999999999999" customHeight="1">
      <c r="B403" s="32"/>
      <c r="C403" s="199" t="s">
        <v>145</v>
      </c>
      <c r="D403" s="199" t="s">
        <v>713</v>
      </c>
      <c r="E403" s="17" t="s">
        <v>1</v>
      </c>
      <c r="F403" s="200">
        <v>76.83</v>
      </c>
      <c r="H403" s="32"/>
    </row>
    <row r="404" spans="2:8" s="1" customFormat="1" ht="16.899999999999999" customHeight="1">
      <c r="B404" s="32"/>
      <c r="C404" s="201" t="s">
        <v>3722</v>
      </c>
      <c r="H404" s="32"/>
    </row>
    <row r="405" spans="2:8" s="1" customFormat="1" ht="16.899999999999999" customHeight="1">
      <c r="B405" s="32"/>
      <c r="C405" s="199" t="s">
        <v>709</v>
      </c>
      <c r="D405" s="199" t="s">
        <v>710</v>
      </c>
      <c r="E405" s="17" t="s">
        <v>343</v>
      </c>
      <c r="F405" s="200">
        <v>261.74</v>
      </c>
      <c r="H405" s="32"/>
    </row>
    <row r="406" spans="2:8" s="1" customFormat="1" ht="16.899999999999999" customHeight="1">
      <c r="B406" s="32"/>
      <c r="C406" s="199" t="s">
        <v>1719</v>
      </c>
      <c r="D406" s="199" t="s">
        <v>1720</v>
      </c>
      <c r="E406" s="17" t="s">
        <v>343</v>
      </c>
      <c r="F406" s="200">
        <v>90.07</v>
      </c>
      <c r="H406" s="32"/>
    </row>
    <row r="407" spans="2:8" s="1" customFormat="1" ht="16.899999999999999" customHeight="1">
      <c r="B407" s="32"/>
      <c r="C407" s="199" t="s">
        <v>1723</v>
      </c>
      <c r="D407" s="199" t="s">
        <v>1724</v>
      </c>
      <c r="E407" s="17" t="s">
        <v>420</v>
      </c>
      <c r="F407" s="200">
        <v>85.38</v>
      </c>
      <c r="H407" s="32"/>
    </row>
    <row r="408" spans="2:8" s="1" customFormat="1" ht="22.5">
      <c r="B408" s="32"/>
      <c r="C408" s="199" t="s">
        <v>1727</v>
      </c>
      <c r="D408" s="199" t="s">
        <v>1728</v>
      </c>
      <c r="E408" s="17" t="s">
        <v>343</v>
      </c>
      <c r="F408" s="200">
        <v>85.38</v>
      </c>
      <c r="H408" s="32"/>
    </row>
    <row r="409" spans="2:8" s="1" customFormat="1" ht="22.5">
      <c r="B409" s="32"/>
      <c r="C409" s="199" t="s">
        <v>1731</v>
      </c>
      <c r="D409" s="199" t="s">
        <v>1732</v>
      </c>
      <c r="E409" s="17" t="s">
        <v>343</v>
      </c>
      <c r="F409" s="200">
        <v>103.098</v>
      </c>
      <c r="H409" s="32"/>
    </row>
    <row r="410" spans="2:8" s="1" customFormat="1" ht="16.899999999999999" customHeight="1">
      <c r="B410" s="32"/>
      <c r="C410" s="195" t="s">
        <v>147</v>
      </c>
      <c r="D410" s="196" t="s">
        <v>147</v>
      </c>
      <c r="E410" s="197" t="s">
        <v>1</v>
      </c>
      <c r="F410" s="198">
        <v>8.5500000000000007</v>
      </c>
      <c r="H410" s="32"/>
    </row>
    <row r="411" spans="2:8" s="1" customFormat="1" ht="16.899999999999999" customHeight="1">
      <c r="B411" s="32"/>
      <c r="C411" s="199" t="s">
        <v>1</v>
      </c>
      <c r="D411" s="199" t="s">
        <v>148</v>
      </c>
      <c r="E411" s="17" t="s">
        <v>1</v>
      </c>
      <c r="F411" s="200">
        <v>8.5500000000000007</v>
      </c>
      <c r="H411" s="32"/>
    </row>
    <row r="412" spans="2:8" s="1" customFormat="1" ht="16.899999999999999" customHeight="1">
      <c r="B412" s="32"/>
      <c r="C412" s="199" t="s">
        <v>147</v>
      </c>
      <c r="D412" s="199" t="s">
        <v>714</v>
      </c>
      <c r="E412" s="17" t="s">
        <v>1</v>
      </c>
      <c r="F412" s="200">
        <v>8.5500000000000007</v>
      </c>
      <c r="H412" s="32"/>
    </row>
    <row r="413" spans="2:8" s="1" customFormat="1" ht="16.899999999999999" customHeight="1">
      <c r="B413" s="32"/>
      <c r="C413" s="201" t="s">
        <v>3722</v>
      </c>
      <c r="H413" s="32"/>
    </row>
    <row r="414" spans="2:8" s="1" customFormat="1" ht="16.899999999999999" customHeight="1">
      <c r="B414" s="32"/>
      <c r="C414" s="199" t="s">
        <v>709</v>
      </c>
      <c r="D414" s="199" t="s">
        <v>710</v>
      </c>
      <c r="E414" s="17" t="s">
        <v>343</v>
      </c>
      <c r="F414" s="200">
        <v>261.74</v>
      </c>
      <c r="H414" s="32"/>
    </row>
    <row r="415" spans="2:8" s="1" customFormat="1" ht="16.899999999999999" customHeight="1">
      <c r="B415" s="32"/>
      <c r="C415" s="199" t="s">
        <v>1719</v>
      </c>
      <c r="D415" s="199" t="s">
        <v>1720</v>
      </c>
      <c r="E415" s="17" t="s">
        <v>343</v>
      </c>
      <c r="F415" s="200">
        <v>90.07</v>
      </c>
      <c r="H415" s="32"/>
    </row>
    <row r="416" spans="2:8" s="1" customFormat="1" ht="16.899999999999999" customHeight="1">
      <c r="B416" s="32"/>
      <c r="C416" s="199" t="s">
        <v>1723</v>
      </c>
      <c r="D416" s="199" t="s">
        <v>1724</v>
      </c>
      <c r="E416" s="17" t="s">
        <v>420</v>
      </c>
      <c r="F416" s="200">
        <v>85.38</v>
      </c>
      <c r="H416" s="32"/>
    </row>
    <row r="417" spans="2:8" s="1" customFormat="1" ht="22.5">
      <c r="B417" s="32"/>
      <c r="C417" s="199" t="s">
        <v>1727</v>
      </c>
      <c r="D417" s="199" t="s">
        <v>1728</v>
      </c>
      <c r="E417" s="17" t="s">
        <v>343</v>
      </c>
      <c r="F417" s="200">
        <v>85.38</v>
      </c>
      <c r="H417" s="32"/>
    </row>
    <row r="418" spans="2:8" s="1" customFormat="1" ht="22.5">
      <c r="B418" s="32"/>
      <c r="C418" s="199" t="s">
        <v>1731</v>
      </c>
      <c r="D418" s="199" t="s">
        <v>1732</v>
      </c>
      <c r="E418" s="17" t="s">
        <v>343</v>
      </c>
      <c r="F418" s="200">
        <v>103.098</v>
      </c>
      <c r="H418" s="32"/>
    </row>
    <row r="419" spans="2:8" s="1" customFormat="1" ht="16.899999999999999" customHeight="1">
      <c r="B419" s="32"/>
      <c r="C419" s="195" t="s">
        <v>716</v>
      </c>
      <c r="D419" s="196" t="s">
        <v>716</v>
      </c>
      <c r="E419" s="197" t="s">
        <v>1</v>
      </c>
      <c r="F419" s="198">
        <v>4</v>
      </c>
      <c r="H419" s="32"/>
    </row>
    <row r="420" spans="2:8" s="1" customFormat="1" ht="16.899999999999999" customHeight="1">
      <c r="B420" s="32"/>
      <c r="C420" s="199" t="s">
        <v>1</v>
      </c>
      <c r="D420" s="199" t="s">
        <v>715</v>
      </c>
      <c r="E420" s="17" t="s">
        <v>1</v>
      </c>
      <c r="F420" s="200">
        <v>4</v>
      </c>
      <c r="H420" s="32"/>
    </row>
    <row r="421" spans="2:8" s="1" customFormat="1" ht="16.899999999999999" customHeight="1">
      <c r="B421" s="32"/>
      <c r="C421" s="199" t="s">
        <v>716</v>
      </c>
      <c r="D421" s="199" t="s">
        <v>717</v>
      </c>
      <c r="E421" s="17" t="s">
        <v>1</v>
      </c>
      <c r="F421" s="200">
        <v>4</v>
      </c>
      <c r="H421" s="32"/>
    </row>
    <row r="422" spans="2:8" s="1" customFormat="1" ht="16.899999999999999" customHeight="1">
      <c r="B422" s="32"/>
      <c r="C422" s="195" t="s">
        <v>149</v>
      </c>
      <c r="D422" s="196" t="s">
        <v>149</v>
      </c>
      <c r="E422" s="197" t="s">
        <v>1</v>
      </c>
      <c r="F422" s="198">
        <v>88.23</v>
      </c>
      <c r="H422" s="32"/>
    </row>
    <row r="423" spans="2:8" s="1" customFormat="1" ht="16.899999999999999" customHeight="1">
      <c r="B423" s="32"/>
      <c r="C423" s="199" t="s">
        <v>1</v>
      </c>
      <c r="D423" s="199" t="s">
        <v>718</v>
      </c>
      <c r="E423" s="17" t="s">
        <v>1</v>
      </c>
      <c r="F423" s="200">
        <v>88.23</v>
      </c>
      <c r="H423" s="32"/>
    </row>
    <row r="424" spans="2:8" s="1" customFormat="1" ht="16.899999999999999" customHeight="1">
      <c r="B424" s="32"/>
      <c r="C424" s="199" t="s">
        <v>149</v>
      </c>
      <c r="D424" s="199" t="s">
        <v>719</v>
      </c>
      <c r="E424" s="17" t="s">
        <v>1</v>
      </c>
      <c r="F424" s="200">
        <v>88.23</v>
      </c>
      <c r="H424" s="32"/>
    </row>
    <row r="425" spans="2:8" s="1" customFormat="1" ht="16.899999999999999" customHeight="1">
      <c r="B425" s="32"/>
      <c r="C425" s="201" t="s">
        <v>3722</v>
      </c>
      <c r="H425" s="32"/>
    </row>
    <row r="426" spans="2:8" s="1" customFormat="1" ht="16.899999999999999" customHeight="1">
      <c r="B426" s="32"/>
      <c r="C426" s="199" t="s">
        <v>709</v>
      </c>
      <c r="D426" s="199" t="s">
        <v>710</v>
      </c>
      <c r="E426" s="17" t="s">
        <v>343</v>
      </c>
      <c r="F426" s="200">
        <v>261.74</v>
      </c>
      <c r="H426" s="32"/>
    </row>
    <row r="427" spans="2:8" s="1" customFormat="1" ht="16.899999999999999" customHeight="1">
      <c r="B427" s="32"/>
      <c r="C427" s="199" t="s">
        <v>1007</v>
      </c>
      <c r="D427" s="199" t="s">
        <v>1008</v>
      </c>
      <c r="E427" s="17" t="s">
        <v>343</v>
      </c>
      <c r="F427" s="200">
        <v>88.23</v>
      </c>
      <c r="H427" s="32"/>
    </row>
    <row r="428" spans="2:8" s="1" customFormat="1" ht="22.5">
      <c r="B428" s="32"/>
      <c r="C428" s="199" t="s">
        <v>1016</v>
      </c>
      <c r="D428" s="199" t="s">
        <v>1017</v>
      </c>
      <c r="E428" s="17" t="s">
        <v>343</v>
      </c>
      <c r="F428" s="200">
        <v>112.19</v>
      </c>
      <c r="H428" s="32"/>
    </row>
    <row r="429" spans="2:8" s="1" customFormat="1" ht="16.899999999999999" customHeight="1">
      <c r="B429" s="32"/>
      <c r="C429" s="199" t="s">
        <v>1227</v>
      </c>
      <c r="D429" s="199" t="s">
        <v>1228</v>
      </c>
      <c r="E429" s="17" t="s">
        <v>343</v>
      </c>
      <c r="F429" s="200">
        <v>88.23</v>
      </c>
      <c r="H429" s="32"/>
    </row>
    <row r="430" spans="2:8" s="1" customFormat="1" ht="16.899999999999999" customHeight="1">
      <c r="B430" s="32"/>
      <c r="C430" s="199" t="s">
        <v>1236</v>
      </c>
      <c r="D430" s="199" t="s">
        <v>1237</v>
      </c>
      <c r="E430" s="17" t="s">
        <v>343</v>
      </c>
      <c r="F430" s="200">
        <v>88.23</v>
      </c>
      <c r="H430" s="32"/>
    </row>
    <row r="431" spans="2:8" s="1" customFormat="1" ht="16.899999999999999" customHeight="1">
      <c r="B431" s="32"/>
      <c r="C431" s="199" t="s">
        <v>1245</v>
      </c>
      <c r="D431" s="199" t="s">
        <v>1246</v>
      </c>
      <c r="E431" s="17" t="s">
        <v>343</v>
      </c>
      <c r="F431" s="200">
        <v>107.34</v>
      </c>
      <c r="H431" s="32"/>
    </row>
    <row r="432" spans="2:8" s="1" customFormat="1" ht="16.899999999999999" customHeight="1">
      <c r="B432" s="32"/>
      <c r="C432" s="199" t="s">
        <v>1264</v>
      </c>
      <c r="D432" s="199" t="s">
        <v>1265</v>
      </c>
      <c r="E432" s="17" t="s">
        <v>343</v>
      </c>
      <c r="F432" s="200">
        <v>88.23</v>
      </c>
      <c r="H432" s="32"/>
    </row>
    <row r="433" spans="2:8" s="1" customFormat="1" ht="16.899999999999999" customHeight="1">
      <c r="B433" s="32"/>
      <c r="C433" s="199" t="s">
        <v>1978</v>
      </c>
      <c r="D433" s="199" t="s">
        <v>1979</v>
      </c>
      <c r="E433" s="17" t="s">
        <v>343</v>
      </c>
      <c r="F433" s="200">
        <v>88.23</v>
      </c>
      <c r="H433" s="32"/>
    </row>
    <row r="434" spans="2:8" s="1" customFormat="1" ht="16.899999999999999" customHeight="1">
      <c r="B434" s="32"/>
      <c r="C434" s="199" t="s">
        <v>1982</v>
      </c>
      <c r="D434" s="199" t="s">
        <v>1983</v>
      </c>
      <c r="E434" s="17" t="s">
        <v>343</v>
      </c>
      <c r="F434" s="200">
        <v>88.23</v>
      </c>
      <c r="H434" s="32"/>
    </row>
    <row r="435" spans="2:8" s="1" customFormat="1" ht="16.899999999999999" customHeight="1">
      <c r="B435" s="32"/>
      <c r="C435" s="199" t="s">
        <v>1268</v>
      </c>
      <c r="D435" s="199" t="s">
        <v>1269</v>
      </c>
      <c r="E435" s="17" t="s">
        <v>263</v>
      </c>
      <c r="F435" s="200">
        <v>3.3969999999999998</v>
      </c>
      <c r="H435" s="32"/>
    </row>
    <row r="436" spans="2:8" s="1" customFormat="1" ht="16.899999999999999" customHeight="1">
      <c r="B436" s="32"/>
      <c r="C436" s="199" t="s">
        <v>1240</v>
      </c>
      <c r="D436" s="199" t="s">
        <v>1241</v>
      </c>
      <c r="E436" s="17" t="s">
        <v>263</v>
      </c>
      <c r="F436" s="200">
        <v>0.95299999999999996</v>
      </c>
      <c r="H436" s="32"/>
    </row>
    <row r="437" spans="2:8" s="1" customFormat="1" ht="16.899999999999999" customHeight="1">
      <c r="B437" s="32"/>
      <c r="C437" s="199" t="s">
        <v>1231</v>
      </c>
      <c r="D437" s="199" t="s">
        <v>1232</v>
      </c>
      <c r="E437" s="17" t="s">
        <v>343</v>
      </c>
      <c r="F437" s="200">
        <v>97.052999999999997</v>
      </c>
      <c r="H437" s="32"/>
    </row>
    <row r="438" spans="2:8" s="1" customFormat="1" ht="16.899999999999999" customHeight="1">
      <c r="B438" s="32"/>
      <c r="C438" s="199" t="s">
        <v>1020</v>
      </c>
      <c r="D438" s="199" t="s">
        <v>1021</v>
      </c>
      <c r="E438" s="17" t="s">
        <v>343</v>
      </c>
      <c r="F438" s="200">
        <v>117.8</v>
      </c>
      <c r="H438" s="32"/>
    </row>
    <row r="439" spans="2:8" s="1" customFormat="1" ht="22.5">
      <c r="B439" s="32"/>
      <c r="C439" s="199" t="s">
        <v>1011</v>
      </c>
      <c r="D439" s="199" t="s">
        <v>1012</v>
      </c>
      <c r="E439" s="17" t="s">
        <v>343</v>
      </c>
      <c r="F439" s="200">
        <v>92.641999999999996</v>
      </c>
      <c r="H439" s="32"/>
    </row>
    <row r="440" spans="2:8" s="1" customFormat="1" ht="16.899999999999999" customHeight="1">
      <c r="B440" s="32"/>
      <c r="C440" s="195" t="s">
        <v>151</v>
      </c>
      <c r="D440" s="196" t="s">
        <v>151</v>
      </c>
      <c r="E440" s="197" t="s">
        <v>1</v>
      </c>
      <c r="F440" s="198">
        <v>23.96</v>
      </c>
      <c r="H440" s="32"/>
    </row>
    <row r="441" spans="2:8" s="1" customFormat="1" ht="16.899999999999999" customHeight="1">
      <c r="B441" s="32"/>
      <c r="C441" s="199" t="s">
        <v>1</v>
      </c>
      <c r="D441" s="199" t="s">
        <v>152</v>
      </c>
      <c r="E441" s="17" t="s">
        <v>1</v>
      </c>
      <c r="F441" s="200">
        <v>23.96</v>
      </c>
      <c r="H441" s="32"/>
    </row>
    <row r="442" spans="2:8" s="1" customFormat="1" ht="16.899999999999999" customHeight="1">
      <c r="B442" s="32"/>
      <c r="C442" s="199" t="s">
        <v>151</v>
      </c>
      <c r="D442" s="199" t="s">
        <v>720</v>
      </c>
      <c r="E442" s="17" t="s">
        <v>1</v>
      </c>
      <c r="F442" s="200">
        <v>23.96</v>
      </c>
      <c r="H442" s="32"/>
    </row>
    <row r="443" spans="2:8" s="1" customFormat="1" ht="16.899999999999999" customHeight="1">
      <c r="B443" s="32"/>
      <c r="C443" s="201" t="s">
        <v>3722</v>
      </c>
      <c r="H443" s="32"/>
    </row>
    <row r="444" spans="2:8" s="1" customFormat="1" ht="16.899999999999999" customHeight="1">
      <c r="B444" s="32"/>
      <c r="C444" s="199" t="s">
        <v>709</v>
      </c>
      <c r="D444" s="199" t="s">
        <v>710</v>
      </c>
      <c r="E444" s="17" t="s">
        <v>343</v>
      </c>
      <c r="F444" s="200">
        <v>261.74</v>
      </c>
      <c r="H444" s="32"/>
    </row>
    <row r="445" spans="2:8" s="1" customFormat="1" ht="22.5">
      <c r="B445" s="32"/>
      <c r="C445" s="199" t="s">
        <v>1016</v>
      </c>
      <c r="D445" s="199" t="s">
        <v>1017</v>
      </c>
      <c r="E445" s="17" t="s">
        <v>343</v>
      </c>
      <c r="F445" s="200">
        <v>112.19</v>
      </c>
      <c r="H445" s="32"/>
    </row>
    <row r="446" spans="2:8" s="1" customFormat="1" ht="16.899999999999999" customHeight="1">
      <c r="B446" s="32"/>
      <c r="C446" s="199" t="s">
        <v>1037</v>
      </c>
      <c r="D446" s="199" t="s">
        <v>1038</v>
      </c>
      <c r="E446" s="17" t="s">
        <v>343</v>
      </c>
      <c r="F446" s="200">
        <v>243.59399999999999</v>
      </c>
      <c r="H446" s="32"/>
    </row>
    <row r="447" spans="2:8" s="1" customFormat="1" ht="22.5">
      <c r="B447" s="32"/>
      <c r="C447" s="199" t="s">
        <v>1211</v>
      </c>
      <c r="D447" s="199" t="s">
        <v>1212</v>
      </c>
      <c r="E447" s="17" t="s">
        <v>343</v>
      </c>
      <c r="F447" s="200">
        <v>23.96</v>
      </c>
      <c r="H447" s="32"/>
    </row>
    <row r="448" spans="2:8" s="1" customFormat="1" ht="22.5">
      <c r="B448" s="32"/>
      <c r="C448" s="199" t="s">
        <v>1219</v>
      </c>
      <c r="D448" s="199" t="s">
        <v>1220</v>
      </c>
      <c r="E448" s="17" t="s">
        <v>343</v>
      </c>
      <c r="F448" s="200">
        <v>23.96</v>
      </c>
      <c r="H448" s="32"/>
    </row>
    <row r="449" spans="2:8" s="1" customFormat="1" ht="16.899999999999999" customHeight="1">
      <c r="B449" s="32"/>
      <c r="C449" s="199" t="s">
        <v>1782</v>
      </c>
      <c r="D449" s="199" t="s">
        <v>1783</v>
      </c>
      <c r="E449" s="17" t="s">
        <v>343</v>
      </c>
      <c r="F449" s="200">
        <v>79.44</v>
      </c>
      <c r="H449" s="32"/>
    </row>
    <row r="450" spans="2:8" s="1" customFormat="1" ht="16.899999999999999" customHeight="1">
      <c r="B450" s="32"/>
      <c r="C450" s="199" t="s">
        <v>1786</v>
      </c>
      <c r="D450" s="199" t="s">
        <v>1787</v>
      </c>
      <c r="E450" s="17" t="s">
        <v>420</v>
      </c>
      <c r="F450" s="200">
        <v>79.44</v>
      </c>
      <c r="H450" s="32"/>
    </row>
    <row r="451" spans="2:8" s="1" customFormat="1" ht="16.899999999999999" customHeight="1">
      <c r="B451" s="32"/>
      <c r="C451" s="199" t="s">
        <v>1802</v>
      </c>
      <c r="D451" s="199" t="s">
        <v>1803</v>
      </c>
      <c r="E451" s="17" t="s">
        <v>343</v>
      </c>
      <c r="F451" s="200">
        <v>79.44</v>
      </c>
      <c r="H451" s="32"/>
    </row>
    <row r="452" spans="2:8" s="1" customFormat="1" ht="16.899999999999999" customHeight="1">
      <c r="B452" s="32"/>
      <c r="C452" s="199" t="s">
        <v>1041</v>
      </c>
      <c r="D452" s="199" t="s">
        <v>1042</v>
      </c>
      <c r="E452" s="17" t="s">
        <v>343</v>
      </c>
      <c r="F452" s="200">
        <v>292.31299999999999</v>
      </c>
      <c r="H452" s="32"/>
    </row>
    <row r="453" spans="2:8" s="1" customFormat="1" ht="22.5">
      <c r="B453" s="32"/>
      <c r="C453" s="199" t="s">
        <v>1806</v>
      </c>
      <c r="D453" s="199" t="s">
        <v>1807</v>
      </c>
      <c r="E453" s="17" t="s">
        <v>343</v>
      </c>
      <c r="F453" s="200">
        <v>87.384</v>
      </c>
      <c r="H453" s="32"/>
    </row>
    <row r="454" spans="2:8" s="1" customFormat="1" ht="16.899999999999999" customHeight="1">
      <c r="B454" s="32"/>
      <c r="C454" s="199" t="s">
        <v>1790</v>
      </c>
      <c r="D454" s="199" t="s">
        <v>1791</v>
      </c>
      <c r="E454" s="17" t="s">
        <v>420</v>
      </c>
      <c r="F454" s="200">
        <v>87.384</v>
      </c>
      <c r="H454" s="32"/>
    </row>
    <row r="455" spans="2:8" s="1" customFormat="1" ht="16.899999999999999" customHeight="1">
      <c r="B455" s="32"/>
      <c r="C455" s="199" t="s">
        <v>1020</v>
      </c>
      <c r="D455" s="199" t="s">
        <v>1021</v>
      </c>
      <c r="E455" s="17" t="s">
        <v>343</v>
      </c>
      <c r="F455" s="200">
        <v>117.8</v>
      </c>
      <c r="H455" s="32"/>
    </row>
    <row r="456" spans="2:8" s="1" customFormat="1" ht="16.899999999999999" customHeight="1">
      <c r="B456" s="32"/>
      <c r="C456" s="195" t="s">
        <v>153</v>
      </c>
      <c r="D456" s="196" t="s">
        <v>153</v>
      </c>
      <c r="E456" s="197" t="s">
        <v>1</v>
      </c>
      <c r="F456" s="198">
        <v>19.11</v>
      </c>
      <c r="H456" s="32"/>
    </row>
    <row r="457" spans="2:8" s="1" customFormat="1" ht="16.899999999999999" customHeight="1">
      <c r="B457" s="32"/>
      <c r="C457" s="199" t="s">
        <v>1</v>
      </c>
      <c r="D457" s="199" t="s">
        <v>154</v>
      </c>
      <c r="E457" s="17" t="s">
        <v>1</v>
      </c>
      <c r="F457" s="200">
        <v>19.11</v>
      </c>
      <c r="H457" s="32"/>
    </row>
    <row r="458" spans="2:8" s="1" customFormat="1" ht="16.899999999999999" customHeight="1">
      <c r="B458" s="32"/>
      <c r="C458" s="199" t="s">
        <v>153</v>
      </c>
      <c r="D458" s="199" t="s">
        <v>721</v>
      </c>
      <c r="E458" s="17" t="s">
        <v>1</v>
      </c>
      <c r="F458" s="200">
        <v>19.11</v>
      </c>
      <c r="H458" s="32"/>
    </row>
    <row r="459" spans="2:8" s="1" customFormat="1" ht="16.899999999999999" customHeight="1">
      <c r="B459" s="32"/>
      <c r="C459" s="201" t="s">
        <v>3722</v>
      </c>
      <c r="H459" s="32"/>
    </row>
    <row r="460" spans="2:8" s="1" customFormat="1" ht="16.899999999999999" customHeight="1">
      <c r="B460" s="32"/>
      <c r="C460" s="199" t="s">
        <v>709</v>
      </c>
      <c r="D460" s="199" t="s">
        <v>710</v>
      </c>
      <c r="E460" s="17" t="s">
        <v>343</v>
      </c>
      <c r="F460" s="200">
        <v>261.74</v>
      </c>
      <c r="H460" s="32"/>
    </row>
    <row r="461" spans="2:8" s="1" customFormat="1" ht="22.5">
      <c r="B461" s="32"/>
      <c r="C461" s="199" t="s">
        <v>1025</v>
      </c>
      <c r="D461" s="199" t="s">
        <v>1026</v>
      </c>
      <c r="E461" s="17" t="s">
        <v>343</v>
      </c>
      <c r="F461" s="200">
        <v>219.63399999999999</v>
      </c>
      <c r="H461" s="32"/>
    </row>
    <row r="462" spans="2:8" s="1" customFormat="1" ht="16.899999999999999" customHeight="1">
      <c r="B462" s="32"/>
      <c r="C462" s="199" t="s">
        <v>1037</v>
      </c>
      <c r="D462" s="199" t="s">
        <v>1038</v>
      </c>
      <c r="E462" s="17" t="s">
        <v>343</v>
      </c>
      <c r="F462" s="200">
        <v>243.59399999999999</v>
      </c>
      <c r="H462" s="32"/>
    </row>
    <row r="463" spans="2:8" s="1" customFormat="1" ht="22.5">
      <c r="B463" s="32"/>
      <c r="C463" s="199" t="s">
        <v>1215</v>
      </c>
      <c r="D463" s="199" t="s">
        <v>1216</v>
      </c>
      <c r="E463" s="17" t="s">
        <v>343</v>
      </c>
      <c r="F463" s="200">
        <v>19.11</v>
      </c>
      <c r="H463" s="32"/>
    </row>
    <row r="464" spans="2:8" s="1" customFormat="1" ht="16.899999999999999" customHeight="1">
      <c r="B464" s="32"/>
      <c r="C464" s="199" t="s">
        <v>1245</v>
      </c>
      <c r="D464" s="199" t="s">
        <v>1246</v>
      </c>
      <c r="E464" s="17" t="s">
        <v>343</v>
      </c>
      <c r="F464" s="200">
        <v>107.34</v>
      </c>
      <c r="H464" s="32"/>
    </row>
    <row r="465" spans="2:8" s="1" customFormat="1" ht="16.899999999999999" customHeight="1">
      <c r="B465" s="32"/>
      <c r="C465" s="199" t="s">
        <v>1249</v>
      </c>
      <c r="D465" s="199" t="s">
        <v>1250</v>
      </c>
      <c r="E465" s="17" t="s">
        <v>343</v>
      </c>
      <c r="F465" s="200">
        <v>219.63399999999999</v>
      </c>
      <c r="H465" s="32"/>
    </row>
    <row r="466" spans="2:8" s="1" customFormat="1" ht="16.899999999999999" customHeight="1">
      <c r="B466" s="32"/>
      <c r="C466" s="199" t="s">
        <v>1782</v>
      </c>
      <c r="D466" s="199" t="s">
        <v>1783</v>
      </c>
      <c r="E466" s="17" t="s">
        <v>343</v>
      </c>
      <c r="F466" s="200">
        <v>79.44</v>
      </c>
      <c r="H466" s="32"/>
    </row>
    <row r="467" spans="2:8" s="1" customFormat="1" ht="16.899999999999999" customHeight="1">
      <c r="B467" s="32"/>
      <c r="C467" s="199" t="s">
        <v>1786</v>
      </c>
      <c r="D467" s="199" t="s">
        <v>1787</v>
      </c>
      <c r="E467" s="17" t="s">
        <v>420</v>
      </c>
      <c r="F467" s="200">
        <v>79.44</v>
      </c>
      <c r="H467" s="32"/>
    </row>
    <row r="468" spans="2:8" s="1" customFormat="1" ht="16.899999999999999" customHeight="1">
      <c r="B468" s="32"/>
      <c r="C468" s="199" t="s">
        <v>1802</v>
      </c>
      <c r="D468" s="199" t="s">
        <v>1803</v>
      </c>
      <c r="E468" s="17" t="s">
        <v>343</v>
      </c>
      <c r="F468" s="200">
        <v>79.44</v>
      </c>
      <c r="H468" s="32"/>
    </row>
    <row r="469" spans="2:8" s="1" customFormat="1" ht="22.5">
      <c r="B469" s="32"/>
      <c r="C469" s="199" t="s">
        <v>828</v>
      </c>
      <c r="D469" s="199" t="s">
        <v>829</v>
      </c>
      <c r="E469" s="17" t="s">
        <v>263</v>
      </c>
      <c r="F469" s="200">
        <v>0.95199999999999996</v>
      </c>
      <c r="H469" s="32"/>
    </row>
    <row r="470" spans="2:8" s="1" customFormat="1" ht="16.899999999999999" customHeight="1">
      <c r="B470" s="32"/>
      <c r="C470" s="199" t="s">
        <v>834</v>
      </c>
      <c r="D470" s="199" t="s">
        <v>835</v>
      </c>
      <c r="E470" s="17" t="s">
        <v>343</v>
      </c>
      <c r="F470" s="200">
        <v>23.8</v>
      </c>
      <c r="H470" s="32"/>
    </row>
    <row r="471" spans="2:8" s="1" customFormat="1" ht="16.899999999999999" customHeight="1">
      <c r="B471" s="32"/>
      <c r="C471" s="199" t="s">
        <v>1041</v>
      </c>
      <c r="D471" s="199" t="s">
        <v>1042</v>
      </c>
      <c r="E471" s="17" t="s">
        <v>343</v>
      </c>
      <c r="F471" s="200">
        <v>292.31299999999999</v>
      </c>
      <c r="H471" s="32"/>
    </row>
    <row r="472" spans="2:8" s="1" customFormat="1" ht="22.5">
      <c r="B472" s="32"/>
      <c r="C472" s="199" t="s">
        <v>1806</v>
      </c>
      <c r="D472" s="199" t="s">
        <v>1807</v>
      </c>
      <c r="E472" s="17" t="s">
        <v>343</v>
      </c>
      <c r="F472" s="200">
        <v>87.384</v>
      </c>
      <c r="H472" s="32"/>
    </row>
    <row r="473" spans="2:8" s="1" customFormat="1" ht="16.899999999999999" customHeight="1">
      <c r="B473" s="32"/>
      <c r="C473" s="199" t="s">
        <v>1253</v>
      </c>
      <c r="D473" s="199" t="s">
        <v>1254</v>
      </c>
      <c r="E473" s="17" t="s">
        <v>263</v>
      </c>
      <c r="F473" s="200">
        <v>3</v>
      </c>
      <c r="H473" s="32"/>
    </row>
    <row r="474" spans="2:8" s="1" customFormat="1" ht="16.899999999999999" customHeight="1">
      <c r="B474" s="32"/>
      <c r="C474" s="199" t="s">
        <v>1259</v>
      </c>
      <c r="D474" s="199" t="s">
        <v>1260</v>
      </c>
      <c r="E474" s="17" t="s">
        <v>263</v>
      </c>
      <c r="F474" s="200">
        <v>2.798</v>
      </c>
      <c r="H474" s="32"/>
    </row>
    <row r="475" spans="2:8" s="1" customFormat="1" ht="16.899999999999999" customHeight="1">
      <c r="B475" s="32"/>
      <c r="C475" s="199" t="s">
        <v>1790</v>
      </c>
      <c r="D475" s="199" t="s">
        <v>1791</v>
      </c>
      <c r="E475" s="17" t="s">
        <v>420</v>
      </c>
      <c r="F475" s="200">
        <v>87.384</v>
      </c>
      <c r="H475" s="32"/>
    </row>
    <row r="476" spans="2:8" s="1" customFormat="1" ht="16.899999999999999" customHeight="1">
      <c r="B476" s="32"/>
      <c r="C476" s="199" t="s">
        <v>1020</v>
      </c>
      <c r="D476" s="199" t="s">
        <v>1021</v>
      </c>
      <c r="E476" s="17" t="s">
        <v>343</v>
      </c>
      <c r="F476" s="200">
        <v>230.61600000000001</v>
      </c>
      <c r="H476" s="32"/>
    </row>
    <row r="477" spans="2:8" s="1" customFormat="1" ht="16.899999999999999" customHeight="1">
      <c r="B477" s="32"/>
      <c r="C477" s="199" t="s">
        <v>1033</v>
      </c>
      <c r="D477" s="199" t="s">
        <v>1034</v>
      </c>
      <c r="E477" s="17" t="s">
        <v>343</v>
      </c>
      <c r="F477" s="200">
        <v>230.61600000000001</v>
      </c>
      <c r="H477" s="32"/>
    </row>
    <row r="478" spans="2:8" s="1" customFormat="1" ht="16.899999999999999" customHeight="1">
      <c r="B478" s="32"/>
      <c r="C478" s="195" t="s">
        <v>155</v>
      </c>
      <c r="D478" s="196" t="s">
        <v>155</v>
      </c>
      <c r="E478" s="197" t="s">
        <v>1</v>
      </c>
      <c r="F478" s="198">
        <v>36.369999999999997</v>
      </c>
      <c r="H478" s="32"/>
    </row>
    <row r="479" spans="2:8" s="1" customFormat="1" ht="16.899999999999999" customHeight="1">
      <c r="B479" s="32"/>
      <c r="C479" s="199" t="s">
        <v>1</v>
      </c>
      <c r="D479" s="199" t="s">
        <v>722</v>
      </c>
      <c r="E479" s="17" t="s">
        <v>1</v>
      </c>
      <c r="F479" s="200">
        <v>36.369999999999997</v>
      </c>
      <c r="H479" s="32"/>
    </row>
    <row r="480" spans="2:8" s="1" customFormat="1" ht="16.899999999999999" customHeight="1">
      <c r="B480" s="32"/>
      <c r="C480" s="199" t="s">
        <v>155</v>
      </c>
      <c r="D480" s="199" t="s">
        <v>723</v>
      </c>
      <c r="E480" s="17" t="s">
        <v>1</v>
      </c>
      <c r="F480" s="200">
        <v>36.369999999999997</v>
      </c>
      <c r="H480" s="32"/>
    </row>
    <row r="481" spans="2:8" s="1" customFormat="1" ht="16.899999999999999" customHeight="1">
      <c r="B481" s="32"/>
      <c r="C481" s="201" t="s">
        <v>3722</v>
      </c>
      <c r="H481" s="32"/>
    </row>
    <row r="482" spans="2:8" s="1" customFormat="1" ht="16.899999999999999" customHeight="1">
      <c r="B482" s="32"/>
      <c r="C482" s="199" t="s">
        <v>709</v>
      </c>
      <c r="D482" s="199" t="s">
        <v>710</v>
      </c>
      <c r="E482" s="17" t="s">
        <v>343</v>
      </c>
      <c r="F482" s="200">
        <v>261.74</v>
      </c>
      <c r="H482" s="32"/>
    </row>
    <row r="483" spans="2:8" s="1" customFormat="1" ht="22.5">
      <c r="B483" s="32"/>
      <c r="C483" s="199" t="s">
        <v>726</v>
      </c>
      <c r="D483" s="199" t="s">
        <v>727</v>
      </c>
      <c r="E483" s="17" t="s">
        <v>263</v>
      </c>
      <c r="F483" s="200">
        <v>1.819</v>
      </c>
      <c r="H483" s="32"/>
    </row>
    <row r="484" spans="2:8" s="1" customFormat="1" ht="16.899999999999999" customHeight="1">
      <c r="B484" s="32"/>
      <c r="C484" s="199" t="s">
        <v>731</v>
      </c>
      <c r="D484" s="199" t="s">
        <v>732</v>
      </c>
      <c r="E484" s="17" t="s">
        <v>263</v>
      </c>
      <c r="F484" s="200">
        <v>1.819</v>
      </c>
      <c r="H484" s="32"/>
    </row>
    <row r="485" spans="2:8" s="1" customFormat="1" ht="22.5">
      <c r="B485" s="32"/>
      <c r="C485" s="199" t="s">
        <v>735</v>
      </c>
      <c r="D485" s="199" t="s">
        <v>736</v>
      </c>
      <c r="E485" s="17" t="s">
        <v>263</v>
      </c>
      <c r="F485" s="200">
        <v>1.819</v>
      </c>
      <c r="H485" s="32"/>
    </row>
    <row r="486" spans="2:8" s="1" customFormat="1" ht="16.899999999999999" customHeight="1">
      <c r="B486" s="32"/>
      <c r="C486" s="199" t="s">
        <v>739</v>
      </c>
      <c r="D486" s="199" t="s">
        <v>740</v>
      </c>
      <c r="E486" s="17" t="s">
        <v>308</v>
      </c>
      <c r="F486" s="200">
        <v>0.19400000000000001</v>
      </c>
      <c r="H486" s="32"/>
    </row>
    <row r="487" spans="2:8" s="1" customFormat="1" ht="16.899999999999999" customHeight="1">
      <c r="B487" s="32"/>
      <c r="C487" s="199" t="s">
        <v>1223</v>
      </c>
      <c r="D487" s="199" t="s">
        <v>1224</v>
      </c>
      <c r="E487" s="17" t="s">
        <v>343</v>
      </c>
      <c r="F487" s="200">
        <v>36.369999999999997</v>
      </c>
      <c r="H487" s="32"/>
    </row>
    <row r="488" spans="2:8" s="1" customFormat="1" ht="16.899999999999999" customHeight="1">
      <c r="B488" s="32"/>
      <c r="C488" s="199" t="s">
        <v>1782</v>
      </c>
      <c r="D488" s="199" t="s">
        <v>1783</v>
      </c>
      <c r="E488" s="17" t="s">
        <v>343</v>
      </c>
      <c r="F488" s="200">
        <v>79.44</v>
      </c>
      <c r="H488" s="32"/>
    </row>
    <row r="489" spans="2:8" s="1" customFormat="1" ht="16.899999999999999" customHeight="1">
      <c r="B489" s="32"/>
      <c r="C489" s="199" t="s">
        <v>1786</v>
      </c>
      <c r="D489" s="199" t="s">
        <v>1787</v>
      </c>
      <c r="E489" s="17" t="s">
        <v>420</v>
      </c>
      <c r="F489" s="200">
        <v>79.44</v>
      </c>
      <c r="H489" s="32"/>
    </row>
    <row r="490" spans="2:8" s="1" customFormat="1" ht="16.899999999999999" customHeight="1">
      <c r="B490" s="32"/>
      <c r="C490" s="199" t="s">
        <v>1802</v>
      </c>
      <c r="D490" s="199" t="s">
        <v>1803</v>
      </c>
      <c r="E490" s="17" t="s">
        <v>343</v>
      </c>
      <c r="F490" s="200">
        <v>79.44</v>
      </c>
      <c r="H490" s="32"/>
    </row>
    <row r="491" spans="2:8" s="1" customFormat="1" ht="22.5">
      <c r="B491" s="32"/>
      <c r="C491" s="199" t="s">
        <v>1806</v>
      </c>
      <c r="D491" s="199" t="s">
        <v>1807</v>
      </c>
      <c r="E491" s="17" t="s">
        <v>343</v>
      </c>
      <c r="F491" s="200">
        <v>87.384</v>
      </c>
      <c r="H491" s="32"/>
    </row>
    <row r="492" spans="2:8" s="1" customFormat="1" ht="16.899999999999999" customHeight="1">
      <c r="B492" s="32"/>
      <c r="C492" s="199" t="s">
        <v>1790</v>
      </c>
      <c r="D492" s="199" t="s">
        <v>1791</v>
      </c>
      <c r="E492" s="17" t="s">
        <v>420</v>
      </c>
      <c r="F492" s="200">
        <v>87.384</v>
      </c>
      <c r="H492" s="32"/>
    </row>
    <row r="493" spans="2:8" s="1" customFormat="1" ht="16.899999999999999" customHeight="1">
      <c r="B493" s="32"/>
      <c r="C493" s="195" t="s">
        <v>157</v>
      </c>
      <c r="D493" s="196" t="s">
        <v>157</v>
      </c>
      <c r="E493" s="197" t="s">
        <v>1</v>
      </c>
      <c r="F493" s="198">
        <v>4.6900000000000004</v>
      </c>
      <c r="H493" s="32"/>
    </row>
    <row r="494" spans="2:8" s="1" customFormat="1" ht="16.899999999999999" customHeight="1">
      <c r="B494" s="32"/>
      <c r="C494" s="199" t="s">
        <v>1</v>
      </c>
      <c r="D494" s="199" t="s">
        <v>158</v>
      </c>
      <c r="E494" s="17" t="s">
        <v>1</v>
      </c>
      <c r="F494" s="200">
        <v>4.6900000000000004</v>
      </c>
      <c r="H494" s="32"/>
    </row>
    <row r="495" spans="2:8" s="1" customFormat="1" ht="16.899999999999999" customHeight="1">
      <c r="B495" s="32"/>
      <c r="C495" s="199" t="s">
        <v>157</v>
      </c>
      <c r="D495" s="199" t="s">
        <v>724</v>
      </c>
      <c r="E495" s="17" t="s">
        <v>1</v>
      </c>
      <c r="F495" s="200">
        <v>4.6900000000000004</v>
      </c>
      <c r="H495" s="32"/>
    </row>
    <row r="496" spans="2:8" s="1" customFormat="1" ht="16.899999999999999" customHeight="1">
      <c r="B496" s="32"/>
      <c r="C496" s="201" t="s">
        <v>3722</v>
      </c>
      <c r="H496" s="32"/>
    </row>
    <row r="497" spans="2:8" s="1" customFormat="1" ht="16.899999999999999" customHeight="1">
      <c r="B497" s="32"/>
      <c r="C497" s="199" t="s">
        <v>709</v>
      </c>
      <c r="D497" s="199" t="s">
        <v>710</v>
      </c>
      <c r="E497" s="17" t="s">
        <v>343</v>
      </c>
      <c r="F497" s="200">
        <v>261.74</v>
      </c>
      <c r="H497" s="32"/>
    </row>
    <row r="498" spans="2:8" s="1" customFormat="1" ht="16.899999999999999" customHeight="1">
      <c r="B498" s="32"/>
      <c r="C498" s="199" t="s">
        <v>748</v>
      </c>
      <c r="D498" s="199" t="s">
        <v>749</v>
      </c>
      <c r="E498" s="17" t="s">
        <v>343</v>
      </c>
      <c r="F498" s="200">
        <v>4.6900000000000004</v>
      </c>
      <c r="H498" s="32"/>
    </row>
    <row r="499" spans="2:8" s="1" customFormat="1" ht="16.899999999999999" customHeight="1">
      <c r="B499" s="32"/>
      <c r="C499" s="199" t="s">
        <v>1719</v>
      </c>
      <c r="D499" s="199" t="s">
        <v>1720</v>
      </c>
      <c r="E499" s="17" t="s">
        <v>343</v>
      </c>
      <c r="F499" s="200">
        <v>90.07</v>
      </c>
      <c r="H499" s="32"/>
    </row>
    <row r="500" spans="2:8" s="1" customFormat="1" ht="22.5">
      <c r="B500" s="32"/>
      <c r="C500" s="199" t="s">
        <v>1739</v>
      </c>
      <c r="D500" s="199" t="s">
        <v>1740</v>
      </c>
      <c r="E500" s="17" t="s">
        <v>343</v>
      </c>
      <c r="F500" s="200">
        <v>4.6900000000000004</v>
      </c>
      <c r="H500" s="32"/>
    </row>
    <row r="501" spans="2:8" s="1" customFormat="1" ht="16.899999999999999" customHeight="1">
      <c r="B501" s="32"/>
      <c r="C501" s="199" t="s">
        <v>1748</v>
      </c>
      <c r="D501" s="199" t="s">
        <v>1749</v>
      </c>
      <c r="E501" s="17" t="s">
        <v>343</v>
      </c>
      <c r="F501" s="200">
        <v>4.6900000000000004</v>
      </c>
      <c r="H501" s="32"/>
    </row>
    <row r="502" spans="2:8" s="1" customFormat="1" ht="22.5">
      <c r="B502" s="32"/>
      <c r="C502" s="199" t="s">
        <v>828</v>
      </c>
      <c r="D502" s="199" t="s">
        <v>829</v>
      </c>
      <c r="E502" s="17" t="s">
        <v>263</v>
      </c>
      <c r="F502" s="200">
        <v>0.95199999999999996</v>
      </c>
      <c r="H502" s="32"/>
    </row>
    <row r="503" spans="2:8" s="1" customFormat="1" ht="16.899999999999999" customHeight="1">
      <c r="B503" s="32"/>
      <c r="C503" s="199" t="s">
        <v>834</v>
      </c>
      <c r="D503" s="199" t="s">
        <v>835</v>
      </c>
      <c r="E503" s="17" t="s">
        <v>343</v>
      </c>
      <c r="F503" s="200">
        <v>23.8</v>
      </c>
      <c r="H503" s="32"/>
    </row>
    <row r="504" spans="2:8" s="1" customFormat="1" ht="22.5">
      <c r="B504" s="32"/>
      <c r="C504" s="199" t="s">
        <v>1743</v>
      </c>
      <c r="D504" s="199" t="s">
        <v>1744</v>
      </c>
      <c r="E504" s="17" t="s">
        <v>343</v>
      </c>
      <c r="F504" s="200">
        <v>5.3940000000000001</v>
      </c>
      <c r="H504" s="32"/>
    </row>
    <row r="505" spans="2:8" s="1" customFormat="1" ht="26.45" customHeight="1">
      <c r="B505" s="32"/>
      <c r="C505" s="194" t="s">
        <v>3723</v>
      </c>
      <c r="D505" s="194" t="s">
        <v>86</v>
      </c>
      <c r="H505" s="32"/>
    </row>
    <row r="506" spans="2:8" s="1" customFormat="1" ht="16.899999999999999" customHeight="1">
      <c r="B506" s="32"/>
      <c r="C506" s="195" t="s">
        <v>139</v>
      </c>
      <c r="D506" s="196" t="s">
        <v>2023</v>
      </c>
      <c r="E506" s="197" t="s">
        <v>1</v>
      </c>
      <c r="F506" s="198">
        <v>211.12</v>
      </c>
      <c r="H506" s="32"/>
    </row>
    <row r="507" spans="2:8" s="1" customFormat="1" ht="16.899999999999999" customHeight="1">
      <c r="B507" s="32"/>
      <c r="C507" s="199" t="s">
        <v>1</v>
      </c>
      <c r="D507" s="199" t="s">
        <v>2069</v>
      </c>
      <c r="E507" s="17" t="s">
        <v>1</v>
      </c>
      <c r="F507" s="200">
        <v>110.25</v>
      </c>
      <c r="H507" s="32"/>
    </row>
    <row r="508" spans="2:8" s="1" customFormat="1" ht="16.899999999999999" customHeight="1">
      <c r="B508" s="32"/>
      <c r="C508" s="199" t="s">
        <v>1</v>
      </c>
      <c r="D508" s="199" t="s">
        <v>2070</v>
      </c>
      <c r="E508" s="17" t="s">
        <v>1</v>
      </c>
      <c r="F508" s="200">
        <v>32.47</v>
      </c>
      <c r="H508" s="32"/>
    </row>
    <row r="509" spans="2:8" s="1" customFormat="1" ht="16.899999999999999" customHeight="1">
      <c r="B509" s="32"/>
      <c r="C509" s="199" t="s">
        <v>1</v>
      </c>
      <c r="D509" s="199" t="s">
        <v>2071</v>
      </c>
      <c r="E509" s="17" t="s">
        <v>1</v>
      </c>
      <c r="F509" s="200">
        <v>18.149999999999999</v>
      </c>
      <c r="H509" s="32"/>
    </row>
    <row r="510" spans="2:8" s="1" customFormat="1" ht="16.899999999999999" customHeight="1">
      <c r="B510" s="32"/>
      <c r="C510" s="199" t="s">
        <v>1</v>
      </c>
      <c r="D510" s="199" t="s">
        <v>2072</v>
      </c>
      <c r="E510" s="17" t="s">
        <v>1</v>
      </c>
      <c r="F510" s="200">
        <v>35</v>
      </c>
      <c r="H510" s="32"/>
    </row>
    <row r="511" spans="2:8" s="1" customFormat="1" ht="16.899999999999999" customHeight="1">
      <c r="B511" s="32"/>
      <c r="C511" s="199" t="s">
        <v>1</v>
      </c>
      <c r="D511" s="199" t="s">
        <v>2073</v>
      </c>
      <c r="E511" s="17" t="s">
        <v>1</v>
      </c>
      <c r="F511" s="200">
        <v>8.2799999999999994</v>
      </c>
      <c r="H511" s="32"/>
    </row>
    <row r="512" spans="2:8" s="1" customFormat="1" ht="16.899999999999999" customHeight="1">
      <c r="B512" s="32"/>
      <c r="C512" s="199" t="s">
        <v>1</v>
      </c>
      <c r="D512" s="199" t="s">
        <v>2074</v>
      </c>
      <c r="E512" s="17" t="s">
        <v>1</v>
      </c>
      <c r="F512" s="200">
        <v>2.72</v>
      </c>
      <c r="H512" s="32"/>
    </row>
    <row r="513" spans="2:8" s="1" customFormat="1" ht="16.899999999999999" customHeight="1">
      <c r="B513" s="32"/>
      <c r="C513" s="199" t="s">
        <v>1</v>
      </c>
      <c r="D513" s="199" t="s">
        <v>2075</v>
      </c>
      <c r="E513" s="17" t="s">
        <v>1</v>
      </c>
      <c r="F513" s="200">
        <v>0.68</v>
      </c>
      <c r="H513" s="32"/>
    </row>
    <row r="514" spans="2:8" s="1" customFormat="1" ht="16.899999999999999" customHeight="1">
      <c r="B514" s="32"/>
      <c r="C514" s="199" t="s">
        <v>1</v>
      </c>
      <c r="D514" s="199" t="s">
        <v>2076</v>
      </c>
      <c r="E514" s="17" t="s">
        <v>1</v>
      </c>
      <c r="F514" s="200">
        <v>3.57</v>
      </c>
      <c r="H514" s="32"/>
    </row>
    <row r="515" spans="2:8" s="1" customFormat="1" ht="16.899999999999999" customHeight="1">
      <c r="B515" s="32"/>
      <c r="C515" s="199" t="s">
        <v>139</v>
      </c>
      <c r="D515" s="199" t="s">
        <v>272</v>
      </c>
      <c r="E515" s="17" t="s">
        <v>1</v>
      </c>
      <c r="F515" s="200">
        <v>211.12</v>
      </c>
      <c r="H515" s="32"/>
    </row>
    <row r="516" spans="2:8" s="1" customFormat="1" ht="16.899999999999999" customHeight="1">
      <c r="B516" s="32"/>
      <c r="C516" s="201" t="s">
        <v>3722</v>
      </c>
      <c r="H516" s="32"/>
    </row>
    <row r="517" spans="2:8" s="1" customFormat="1" ht="22.5">
      <c r="B517" s="32"/>
      <c r="C517" s="199" t="s">
        <v>2066</v>
      </c>
      <c r="D517" s="199" t="s">
        <v>2067</v>
      </c>
      <c r="E517" s="17" t="s">
        <v>263</v>
      </c>
      <c r="F517" s="200">
        <v>211.12</v>
      </c>
      <c r="H517" s="32"/>
    </row>
    <row r="518" spans="2:8" s="1" customFormat="1" ht="22.5">
      <c r="B518" s="32"/>
      <c r="C518" s="199" t="s">
        <v>279</v>
      </c>
      <c r="D518" s="199" t="s">
        <v>280</v>
      </c>
      <c r="E518" s="17" t="s">
        <v>263</v>
      </c>
      <c r="F518" s="200">
        <v>269.10500000000002</v>
      </c>
      <c r="H518" s="32"/>
    </row>
    <row r="519" spans="2:8" s="1" customFormat="1" ht="22.5">
      <c r="B519" s="32"/>
      <c r="C519" s="199" t="s">
        <v>282</v>
      </c>
      <c r="D519" s="199" t="s">
        <v>283</v>
      </c>
      <c r="E519" s="17" t="s">
        <v>263</v>
      </c>
      <c r="F519" s="200">
        <v>2691.05</v>
      </c>
      <c r="H519" s="32"/>
    </row>
    <row r="520" spans="2:8" s="1" customFormat="1" ht="22.5">
      <c r="B520" s="32"/>
      <c r="C520" s="199" t="s">
        <v>2104</v>
      </c>
      <c r="D520" s="199" t="s">
        <v>2105</v>
      </c>
      <c r="E520" s="17" t="s">
        <v>308</v>
      </c>
      <c r="F520" s="200">
        <v>484.38900000000001</v>
      </c>
      <c r="H520" s="32"/>
    </row>
    <row r="521" spans="2:8" s="1" customFormat="1" ht="16.899999999999999" customHeight="1">
      <c r="B521" s="32"/>
      <c r="C521" s="195" t="s">
        <v>142</v>
      </c>
      <c r="D521" s="196" t="s">
        <v>2025</v>
      </c>
      <c r="E521" s="197" t="s">
        <v>1</v>
      </c>
      <c r="F521" s="198">
        <v>8.3930000000000007</v>
      </c>
      <c r="H521" s="32"/>
    </row>
    <row r="522" spans="2:8" s="1" customFormat="1" ht="16.899999999999999" customHeight="1">
      <c r="B522" s="32"/>
      <c r="C522" s="199" t="s">
        <v>1</v>
      </c>
      <c r="D522" s="199" t="s">
        <v>2086</v>
      </c>
      <c r="E522" s="17" t="s">
        <v>1</v>
      </c>
      <c r="F522" s="200">
        <v>1.1000000000000001</v>
      </c>
      <c r="H522" s="32"/>
    </row>
    <row r="523" spans="2:8" s="1" customFormat="1" ht="16.899999999999999" customHeight="1">
      <c r="B523" s="32"/>
      <c r="C523" s="199" t="s">
        <v>1</v>
      </c>
      <c r="D523" s="199" t="s">
        <v>2087</v>
      </c>
      <c r="E523" s="17" t="s">
        <v>1</v>
      </c>
      <c r="F523" s="200">
        <v>1.353</v>
      </c>
      <c r="H523" s="32"/>
    </row>
    <row r="524" spans="2:8" s="1" customFormat="1" ht="16.899999999999999" customHeight="1">
      <c r="B524" s="32"/>
      <c r="C524" s="199" t="s">
        <v>1</v>
      </c>
      <c r="D524" s="199" t="s">
        <v>2088</v>
      </c>
      <c r="E524" s="17" t="s">
        <v>1</v>
      </c>
      <c r="F524" s="200">
        <v>5.94</v>
      </c>
      <c r="H524" s="32"/>
    </row>
    <row r="525" spans="2:8" s="1" customFormat="1" ht="16.899999999999999" customHeight="1">
      <c r="B525" s="32"/>
      <c r="C525" s="199" t="s">
        <v>142</v>
      </c>
      <c r="D525" s="199" t="s">
        <v>272</v>
      </c>
      <c r="E525" s="17" t="s">
        <v>1</v>
      </c>
      <c r="F525" s="200">
        <v>8.3930000000000007</v>
      </c>
      <c r="H525" s="32"/>
    </row>
    <row r="526" spans="2:8" s="1" customFormat="1" ht="16.899999999999999" customHeight="1">
      <c r="B526" s="32"/>
      <c r="C526" s="201" t="s">
        <v>3722</v>
      </c>
      <c r="H526" s="32"/>
    </row>
    <row r="527" spans="2:8" s="1" customFormat="1" ht="22.5">
      <c r="B527" s="32"/>
      <c r="C527" s="199" t="s">
        <v>268</v>
      </c>
      <c r="D527" s="199" t="s">
        <v>269</v>
      </c>
      <c r="E527" s="17" t="s">
        <v>263</v>
      </c>
      <c r="F527" s="200">
        <v>29.193000000000001</v>
      </c>
      <c r="H527" s="32"/>
    </row>
    <row r="528" spans="2:8" s="1" customFormat="1" ht="22.5">
      <c r="B528" s="32"/>
      <c r="C528" s="199" t="s">
        <v>279</v>
      </c>
      <c r="D528" s="199" t="s">
        <v>280</v>
      </c>
      <c r="E528" s="17" t="s">
        <v>263</v>
      </c>
      <c r="F528" s="200">
        <v>269.10500000000002</v>
      </c>
      <c r="H528" s="32"/>
    </row>
    <row r="529" spans="2:8" s="1" customFormat="1" ht="22.5">
      <c r="B529" s="32"/>
      <c r="C529" s="199" t="s">
        <v>282</v>
      </c>
      <c r="D529" s="199" t="s">
        <v>283</v>
      </c>
      <c r="E529" s="17" t="s">
        <v>263</v>
      </c>
      <c r="F529" s="200">
        <v>2691.05</v>
      </c>
      <c r="H529" s="32"/>
    </row>
    <row r="530" spans="2:8" s="1" customFormat="1" ht="22.5">
      <c r="B530" s="32"/>
      <c r="C530" s="199" t="s">
        <v>2104</v>
      </c>
      <c r="D530" s="199" t="s">
        <v>2105</v>
      </c>
      <c r="E530" s="17" t="s">
        <v>308</v>
      </c>
      <c r="F530" s="200">
        <v>484.38900000000001</v>
      </c>
      <c r="H530" s="32"/>
    </row>
    <row r="531" spans="2:8" s="1" customFormat="1" ht="16.899999999999999" customHeight="1">
      <c r="B531" s="32"/>
      <c r="C531" s="195" t="s">
        <v>2058</v>
      </c>
      <c r="D531" s="196" t="s">
        <v>2059</v>
      </c>
      <c r="E531" s="197" t="s">
        <v>1</v>
      </c>
      <c r="F531" s="198">
        <v>23.94</v>
      </c>
      <c r="H531" s="32"/>
    </row>
    <row r="532" spans="2:8" s="1" customFormat="1" ht="16.899999999999999" customHeight="1">
      <c r="B532" s="32"/>
      <c r="C532" s="199" t="s">
        <v>1</v>
      </c>
      <c r="D532" s="199" t="s">
        <v>2495</v>
      </c>
      <c r="E532" s="17" t="s">
        <v>1</v>
      </c>
      <c r="F532" s="200">
        <v>23.94</v>
      </c>
      <c r="H532" s="32"/>
    </row>
    <row r="533" spans="2:8" s="1" customFormat="1" ht="16.899999999999999" customHeight="1">
      <c r="B533" s="32"/>
      <c r="C533" s="199" t="s">
        <v>2058</v>
      </c>
      <c r="D533" s="199" t="s">
        <v>2496</v>
      </c>
      <c r="E533" s="17" t="s">
        <v>1</v>
      </c>
      <c r="F533" s="200">
        <v>23.94</v>
      </c>
      <c r="H533" s="32"/>
    </row>
    <row r="534" spans="2:8" s="1" customFormat="1" ht="16.899999999999999" customHeight="1">
      <c r="B534" s="32"/>
      <c r="C534" s="201" t="s">
        <v>3722</v>
      </c>
      <c r="H534" s="32"/>
    </row>
    <row r="535" spans="2:8" s="1" customFormat="1" ht="16.899999999999999" customHeight="1">
      <c r="B535" s="32"/>
      <c r="C535" s="199" t="s">
        <v>2492</v>
      </c>
      <c r="D535" s="199" t="s">
        <v>2493</v>
      </c>
      <c r="E535" s="17" t="s">
        <v>420</v>
      </c>
      <c r="F535" s="200">
        <v>23.94</v>
      </c>
      <c r="H535" s="32"/>
    </row>
    <row r="536" spans="2:8" s="1" customFormat="1" ht="16.899999999999999" customHeight="1">
      <c r="B536" s="32"/>
      <c r="C536" s="199" t="s">
        <v>2467</v>
      </c>
      <c r="D536" s="199" t="s">
        <v>2468</v>
      </c>
      <c r="E536" s="17" t="s">
        <v>263</v>
      </c>
      <c r="F536" s="200">
        <v>5.298</v>
      </c>
      <c r="H536" s="32"/>
    </row>
    <row r="537" spans="2:8" s="1" customFormat="1" ht="22.5">
      <c r="B537" s="32"/>
      <c r="C537" s="199" t="s">
        <v>2478</v>
      </c>
      <c r="D537" s="199" t="s">
        <v>2479</v>
      </c>
      <c r="E537" s="17" t="s">
        <v>263</v>
      </c>
      <c r="F537" s="200">
        <v>5.298</v>
      </c>
      <c r="H537" s="32"/>
    </row>
    <row r="538" spans="2:8" s="1" customFormat="1" ht="16.899999999999999" customHeight="1">
      <c r="B538" s="32"/>
      <c r="C538" s="199" t="s">
        <v>2502</v>
      </c>
      <c r="D538" s="199" t="s">
        <v>2503</v>
      </c>
      <c r="E538" s="17" t="s">
        <v>263</v>
      </c>
      <c r="F538" s="200">
        <v>1.8720000000000001</v>
      </c>
      <c r="H538" s="32"/>
    </row>
    <row r="539" spans="2:8" s="1" customFormat="1" ht="16.899999999999999" customHeight="1">
      <c r="B539" s="32"/>
      <c r="C539" s="199" t="s">
        <v>2651</v>
      </c>
      <c r="D539" s="199" t="s">
        <v>2652</v>
      </c>
      <c r="E539" s="17" t="s">
        <v>343</v>
      </c>
      <c r="F539" s="200">
        <v>227.226</v>
      </c>
      <c r="H539" s="32"/>
    </row>
    <row r="540" spans="2:8" s="1" customFormat="1" ht="16.899999999999999" customHeight="1">
      <c r="B540" s="32"/>
      <c r="C540" s="195" t="s">
        <v>165</v>
      </c>
      <c r="D540" s="196" t="s">
        <v>2038</v>
      </c>
      <c r="E540" s="197" t="s">
        <v>1</v>
      </c>
      <c r="F540" s="198">
        <v>33.404000000000003</v>
      </c>
      <c r="H540" s="32"/>
    </row>
    <row r="541" spans="2:8" s="1" customFormat="1" ht="16.899999999999999" customHeight="1">
      <c r="B541" s="32"/>
      <c r="C541" s="199" t="s">
        <v>1</v>
      </c>
      <c r="D541" s="199" t="s">
        <v>2500</v>
      </c>
      <c r="E541" s="17" t="s">
        <v>1</v>
      </c>
      <c r="F541" s="200">
        <v>14.96</v>
      </c>
      <c r="H541" s="32"/>
    </row>
    <row r="542" spans="2:8" s="1" customFormat="1" ht="16.899999999999999" customHeight="1">
      <c r="B542" s="32"/>
      <c r="C542" s="199" t="s">
        <v>1</v>
      </c>
      <c r="D542" s="199" t="s">
        <v>2501</v>
      </c>
      <c r="E542" s="17" t="s">
        <v>1</v>
      </c>
      <c r="F542" s="200">
        <v>18.443999999999999</v>
      </c>
      <c r="H542" s="32"/>
    </row>
    <row r="543" spans="2:8" s="1" customFormat="1" ht="16.899999999999999" customHeight="1">
      <c r="B543" s="32"/>
      <c r="C543" s="199" t="s">
        <v>165</v>
      </c>
      <c r="D543" s="199" t="s">
        <v>272</v>
      </c>
      <c r="E543" s="17" t="s">
        <v>1</v>
      </c>
      <c r="F543" s="200">
        <v>33.404000000000003</v>
      </c>
      <c r="H543" s="32"/>
    </row>
    <row r="544" spans="2:8" s="1" customFormat="1" ht="16.899999999999999" customHeight="1">
      <c r="B544" s="32"/>
      <c r="C544" s="201" t="s">
        <v>3722</v>
      </c>
      <c r="H544" s="32"/>
    </row>
    <row r="545" spans="2:8" s="1" customFormat="1" ht="16.899999999999999" customHeight="1">
      <c r="B545" s="32"/>
      <c r="C545" s="199" t="s">
        <v>2497</v>
      </c>
      <c r="D545" s="199" t="s">
        <v>2498</v>
      </c>
      <c r="E545" s="17" t="s">
        <v>343</v>
      </c>
      <c r="F545" s="200">
        <v>33.404000000000003</v>
      </c>
      <c r="H545" s="32"/>
    </row>
    <row r="546" spans="2:8" s="1" customFormat="1" ht="16.899999999999999" customHeight="1">
      <c r="B546" s="32"/>
      <c r="C546" s="199" t="s">
        <v>2467</v>
      </c>
      <c r="D546" s="199" t="s">
        <v>2468</v>
      </c>
      <c r="E546" s="17" t="s">
        <v>263</v>
      </c>
      <c r="F546" s="200">
        <v>5.298</v>
      </c>
      <c r="H546" s="32"/>
    </row>
    <row r="547" spans="2:8" s="1" customFormat="1" ht="22.5">
      <c r="B547" s="32"/>
      <c r="C547" s="199" t="s">
        <v>2478</v>
      </c>
      <c r="D547" s="199" t="s">
        <v>2479</v>
      </c>
      <c r="E547" s="17" t="s">
        <v>263</v>
      </c>
      <c r="F547" s="200">
        <v>5.298</v>
      </c>
      <c r="H547" s="32"/>
    </row>
    <row r="548" spans="2:8" s="1" customFormat="1" ht="16.899999999999999" customHeight="1">
      <c r="B548" s="32"/>
      <c r="C548" s="199" t="s">
        <v>2502</v>
      </c>
      <c r="D548" s="199" t="s">
        <v>2503</v>
      </c>
      <c r="E548" s="17" t="s">
        <v>263</v>
      </c>
      <c r="F548" s="200">
        <v>1.8720000000000001</v>
      </c>
      <c r="H548" s="32"/>
    </row>
    <row r="549" spans="2:8" s="1" customFormat="1" ht="16.899999999999999" customHeight="1">
      <c r="B549" s="32"/>
      <c r="C549" s="199" t="s">
        <v>2651</v>
      </c>
      <c r="D549" s="199" t="s">
        <v>2652</v>
      </c>
      <c r="E549" s="17" t="s">
        <v>343</v>
      </c>
      <c r="F549" s="200">
        <v>227.226</v>
      </c>
      <c r="H549" s="32"/>
    </row>
    <row r="550" spans="2:8" s="1" customFormat="1" ht="16.899999999999999" customHeight="1">
      <c r="B550" s="32"/>
      <c r="C550" s="199" t="s">
        <v>1193</v>
      </c>
      <c r="D550" s="199" t="s">
        <v>1194</v>
      </c>
      <c r="E550" s="17" t="s">
        <v>263</v>
      </c>
      <c r="F550" s="200">
        <v>1.3959999999999999</v>
      </c>
      <c r="H550" s="32"/>
    </row>
    <row r="551" spans="2:8" s="1" customFormat="1" ht="16.899999999999999" customHeight="1">
      <c r="B551" s="32"/>
      <c r="C551" s="195" t="s">
        <v>2040</v>
      </c>
      <c r="D551" s="196" t="s">
        <v>2041</v>
      </c>
      <c r="E551" s="197" t="s">
        <v>1</v>
      </c>
      <c r="F551" s="198">
        <v>38.159999999999997</v>
      </c>
      <c r="H551" s="32"/>
    </row>
    <row r="552" spans="2:8" s="1" customFormat="1" ht="16.899999999999999" customHeight="1">
      <c r="B552" s="32"/>
      <c r="C552" s="199" t="s">
        <v>1</v>
      </c>
      <c r="D552" s="199" t="s">
        <v>2510</v>
      </c>
      <c r="E552" s="17" t="s">
        <v>1</v>
      </c>
      <c r="F552" s="200">
        <v>32</v>
      </c>
      <c r="H552" s="32"/>
    </row>
    <row r="553" spans="2:8" s="1" customFormat="1" ht="16.899999999999999" customHeight="1">
      <c r="B553" s="32"/>
      <c r="C553" s="199" t="s">
        <v>1</v>
      </c>
      <c r="D553" s="199" t="s">
        <v>2511</v>
      </c>
      <c r="E553" s="17" t="s">
        <v>1</v>
      </c>
      <c r="F553" s="200">
        <v>6.16</v>
      </c>
      <c r="H553" s="32"/>
    </row>
    <row r="554" spans="2:8" s="1" customFormat="1" ht="16.899999999999999" customHeight="1">
      <c r="B554" s="32"/>
      <c r="C554" s="199" t="s">
        <v>2040</v>
      </c>
      <c r="D554" s="199" t="s">
        <v>272</v>
      </c>
      <c r="E554" s="17" t="s">
        <v>1</v>
      </c>
      <c r="F554" s="200">
        <v>38.159999999999997</v>
      </c>
      <c r="H554" s="32"/>
    </row>
    <row r="555" spans="2:8" s="1" customFormat="1" ht="16.899999999999999" customHeight="1">
      <c r="B555" s="32"/>
      <c r="C555" s="201" t="s">
        <v>3722</v>
      </c>
      <c r="H555" s="32"/>
    </row>
    <row r="556" spans="2:8" s="1" customFormat="1" ht="16.899999999999999" customHeight="1">
      <c r="B556" s="32"/>
      <c r="C556" s="199" t="s">
        <v>2507</v>
      </c>
      <c r="D556" s="199" t="s">
        <v>2508</v>
      </c>
      <c r="E556" s="17" t="s">
        <v>343</v>
      </c>
      <c r="F556" s="200">
        <v>38.159999999999997</v>
      </c>
      <c r="H556" s="32"/>
    </row>
    <row r="557" spans="2:8" s="1" customFormat="1" ht="16.899999999999999" customHeight="1">
      <c r="B557" s="32"/>
      <c r="C557" s="199" t="s">
        <v>2467</v>
      </c>
      <c r="D557" s="199" t="s">
        <v>2468</v>
      </c>
      <c r="E557" s="17" t="s">
        <v>263</v>
      </c>
      <c r="F557" s="200">
        <v>5.298</v>
      </c>
      <c r="H557" s="32"/>
    </row>
    <row r="558" spans="2:8" s="1" customFormat="1" ht="22.5">
      <c r="B558" s="32"/>
      <c r="C558" s="199" t="s">
        <v>2478</v>
      </c>
      <c r="D558" s="199" t="s">
        <v>2479</v>
      </c>
      <c r="E558" s="17" t="s">
        <v>263</v>
      </c>
      <c r="F558" s="200">
        <v>5.298</v>
      </c>
      <c r="H558" s="32"/>
    </row>
    <row r="559" spans="2:8" s="1" customFormat="1" ht="16.899999999999999" customHeight="1">
      <c r="B559" s="32"/>
      <c r="C559" s="199" t="s">
        <v>1206</v>
      </c>
      <c r="D559" s="199" t="s">
        <v>1207</v>
      </c>
      <c r="E559" s="17" t="s">
        <v>263</v>
      </c>
      <c r="F559" s="200">
        <v>1.2430000000000001</v>
      </c>
      <c r="H559" s="32"/>
    </row>
    <row r="560" spans="2:8" s="1" customFormat="1" ht="16.899999999999999" customHeight="1">
      <c r="B560" s="32"/>
      <c r="C560" s="199" t="s">
        <v>2651</v>
      </c>
      <c r="D560" s="199" t="s">
        <v>2652</v>
      </c>
      <c r="E560" s="17" t="s">
        <v>343</v>
      </c>
      <c r="F560" s="200">
        <v>227.226</v>
      </c>
      <c r="H560" s="32"/>
    </row>
    <row r="561" spans="2:8" s="1" customFormat="1" ht="16.899999999999999" customHeight="1">
      <c r="B561" s="32"/>
      <c r="C561" s="199" t="s">
        <v>1268</v>
      </c>
      <c r="D561" s="199" t="s">
        <v>1269</v>
      </c>
      <c r="E561" s="17" t="s">
        <v>263</v>
      </c>
      <c r="F561" s="200">
        <v>1.343</v>
      </c>
      <c r="H561" s="32"/>
    </row>
    <row r="562" spans="2:8" s="1" customFormat="1" ht="16.899999999999999" customHeight="1">
      <c r="B562" s="32"/>
      <c r="C562" s="195" t="s">
        <v>2043</v>
      </c>
      <c r="D562" s="196" t="s">
        <v>2044</v>
      </c>
      <c r="E562" s="197" t="s">
        <v>1</v>
      </c>
      <c r="F562" s="198">
        <v>4.4000000000000004</v>
      </c>
      <c r="H562" s="32"/>
    </row>
    <row r="563" spans="2:8" s="1" customFormat="1" ht="16.899999999999999" customHeight="1">
      <c r="B563" s="32"/>
      <c r="C563" s="199" t="s">
        <v>1</v>
      </c>
      <c r="D563" s="199" t="s">
        <v>2513</v>
      </c>
      <c r="E563" s="17" t="s">
        <v>1</v>
      </c>
      <c r="F563" s="200">
        <v>4.4000000000000004</v>
      </c>
      <c r="H563" s="32"/>
    </row>
    <row r="564" spans="2:8" s="1" customFormat="1" ht="16.899999999999999" customHeight="1">
      <c r="B564" s="32"/>
      <c r="C564" s="199" t="s">
        <v>2043</v>
      </c>
      <c r="D564" s="199" t="s">
        <v>272</v>
      </c>
      <c r="E564" s="17" t="s">
        <v>1</v>
      </c>
      <c r="F564" s="200">
        <v>4.4000000000000004</v>
      </c>
      <c r="H564" s="32"/>
    </row>
    <row r="565" spans="2:8" s="1" customFormat="1" ht="16.899999999999999" customHeight="1">
      <c r="B565" s="32"/>
      <c r="C565" s="201" t="s">
        <v>3722</v>
      </c>
      <c r="H565" s="32"/>
    </row>
    <row r="566" spans="2:8" s="1" customFormat="1" ht="16.899999999999999" customHeight="1">
      <c r="B566" s="32"/>
      <c r="C566" s="199" t="s">
        <v>1188</v>
      </c>
      <c r="D566" s="199" t="s">
        <v>1189</v>
      </c>
      <c r="E566" s="17" t="s">
        <v>420</v>
      </c>
      <c r="F566" s="200">
        <v>4.4000000000000004</v>
      </c>
      <c r="H566" s="32"/>
    </row>
    <row r="567" spans="2:8" s="1" customFormat="1" ht="16.899999999999999" customHeight="1">
      <c r="B567" s="32"/>
      <c r="C567" s="199" t="s">
        <v>2467</v>
      </c>
      <c r="D567" s="199" t="s">
        <v>2468</v>
      </c>
      <c r="E567" s="17" t="s">
        <v>263</v>
      </c>
      <c r="F567" s="200">
        <v>5.298</v>
      </c>
      <c r="H567" s="32"/>
    </row>
    <row r="568" spans="2:8" s="1" customFormat="1" ht="22.5">
      <c r="B568" s="32"/>
      <c r="C568" s="199" t="s">
        <v>2478</v>
      </c>
      <c r="D568" s="199" t="s">
        <v>2479</v>
      </c>
      <c r="E568" s="17" t="s">
        <v>263</v>
      </c>
      <c r="F568" s="200">
        <v>5.298</v>
      </c>
      <c r="H568" s="32"/>
    </row>
    <row r="569" spans="2:8" s="1" customFormat="1" ht="16.899999999999999" customHeight="1">
      <c r="B569" s="32"/>
      <c r="C569" s="199" t="s">
        <v>1206</v>
      </c>
      <c r="D569" s="199" t="s">
        <v>1207</v>
      </c>
      <c r="E569" s="17" t="s">
        <v>263</v>
      </c>
      <c r="F569" s="200">
        <v>1.2430000000000001</v>
      </c>
      <c r="H569" s="32"/>
    </row>
    <row r="570" spans="2:8" s="1" customFormat="1" ht="16.899999999999999" customHeight="1">
      <c r="B570" s="32"/>
      <c r="C570" s="199" t="s">
        <v>2651</v>
      </c>
      <c r="D570" s="199" t="s">
        <v>2652</v>
      </c>
      <c r="E570" s="17" t="s">
        <v>343</v>
      </c>
      <c r="F570" s="200">
        <v>227.226</v>
      </c>
      <c r="H570" s="32"/>
    </row>
    <row r="571" spans="2:8" s="1" customFormat="1" ht="16.899999999999999" customHeight="1">
      <c r="B571" s="32"/>
      <c r="C571" s="199" t="s">
        <v>1193</v>
      </c>
      <c r="D571" s="199" t="s">
        <v>1194</v>
      </c>
      <c r="E571" s="17" t="s">
        <v>263</v>
      </c>
      <c r="F571" s="200">
        <v>2.4E-2</v>
      </c>
      <c r="H571" s="32"/>
    </row>
    <row r="572" spans="2:8" s="1" customFormat="1" ht="16.899999999999999" customHeight="1">
      <c r="B572" s="32"/>
      <c r="C572" s="195" t="s">
        <v>201</v>
      </c>
      <c r="D572" s="196" t="s">
        <v>2046</v>
      </c>
      <c r="E572" s="197" t="s">
        <v>1</v>
      </c>
      <c r="F572" s="198">
        <v>25.28</v>
      </c>
      <c r="H572" s="32"/>
    </row>
    <row r="573" spans="2:8" s="1" customFormat="1" ht="16.899999999999999" customHeight="1">
      <c r="B573" s="32"/>
      <c r="C573" s="199" t="s">
        <v>201</v>
      </c>
      <c r="D573" s="199" t="s">
        <v>2522</v>
      </c>
      <c r="E573" s="17" t="s">
        <v>1</v>
      </c>
      <c r="F573" s="200">
        <v>25.28</v>
      </c>
      <c r="H573" s="32"/>
    </row>
    <row r="574" spans="2:8" s="1" customFormat="1" ht="16.899999999999999" customHeight="1">
      <c r="B574" s="32"/>
      <c r="C574" s="201" t="s">
        <v>3722</v>
      </c>
      <c r="H574" s="32"/>
    </row>
    <row r="575" spans="2:8" s="1" customFormat="1" ht="16.899999999999999" customHeight="1">
      <c r="B575" s="32"/>
      <c r="C575" s="199" t="s">
        <v>2519</v>
      </c>
      <c r="D575" s="199" t="s">
        <v>2520</v>
      </c>
      <c r="E575" s="17" t="s">
        <v>420</v>
      </c>
      <c r="F575" s="200">
        <v>25.28</v>
      </c>
      <c r="H575" s="32"/>
    </row>
    <row r="576" spans="2:8" s="1" customFormat="1" ht="16.899999999999999" customHeight="1">
      <c r="B576" s="32"/>
      <c r="C576" s="199" t="s">
        <v>2467</v>
      </c>
      <c r="D576" s="199" t="s">
        <v>2468</v>
      </c>
      <c r="E576" s="17" t="s">
        <v>263</v>
      </c>
      <c r="F576" s="200">
        <v>5.298</v>
      </c>
      <c r="H576" s="32"/>
    </row>
    <row r="577" spans="2:8" s="1" customFormat="1" ht="22.5">
      <c r="B577" s="32"/>
      <c r="C577" s="199" t="s">
        <v>2478</v>
      </c>
      <c r="D577" s="199" t="s">
        <v>2479</v>
      </c>
      <c r="E577" s="17" t="s">
        <v>263</v>
      </c>
      <c r="F577" s="200">
        <v>5.298</v>
      </c>
      <c r="H577" s="32"/>
    </row>
    <row r="578" spans="2:8" s="1" customFormat="1" ht="16.899999999999999" customHeight="1">
      <c r="B578" s="32"/>
      <c r="C578" s="199" t="s">
        <v>2534</v>
      </c>
      <c r="D578" s="199" t="s">
        <v>2535</v>
      </c>
      <c r="E578" s="17" t="s">
        <v>263</v>
      </c>
      <c r="F578" s="200">
        <v>2.1829999999999998</v>
      </c>
      <c r="H578" s="32"/>
    </row>
    <row r="579" spans="2:8" s="1" customFormat="1" ht="16.899999999999999" customHeight="1">
      <c r="B579" s="32"/>
      <c r="C579" s="199" t="s">
        <v>2651</v>
      </c>
      <c r="D579" s="199" t="s">
        <v>2652</v>
      </c>
      <c r="E579" s="17" t="s">
        <v>343</v>
      </c>
      <c r="F579" s="200">
        <v>227.226</v>
      </c>
      <c r="H579" s="32"/>
    </row>
    <row r="580" spans="2:8" s="1" customFormat="1" ht="16.899999999999999" customHeight="1">
      <c r="B580" s="32"/>
      <c r="C580" s="199" t="s">
        <v>1240</v>
      </c>
      <c r="D580" s="199" t="s">
        <v>1241</v>
      </c>
      <c r="E580" s="17" t="s">
        <v>263</v>
      </c>
      <c r="F580" s="200">
        <v>0.222</v>
      </c>
      <c r="H580" s="32"/>
    </row>
    <row r="581" spans="2:8" s="1" customFormat="1" ht="16.899999999999999" customHeight="1">
      <c r="B581" s="32"/>
      <c r="C581" s="195" t="s">
        <v>180</v>
      </c>
      <c r="D581" s="196" t="s">
        <v>2048</v>
      </c>
      <c r="E581" s="197" t="s">
        <v>1</v>
      </c>
      <c r="F581" s="198">
        <v>38.24</v>
      </c>
      <c r="H581" s="32"/>
    </row>
    <row r="582" spans="2:8" s="1" customFormat="1" ht="16.899999999999999" customHeight="1">
      <c r="B582" s="32"/>
      <c r="C582" s="199" t="s">
        <v>1</v>
      </c>
      <c r="D582" s="199" t="s">
        <v>2526</v>
      </c>
      <c r="E582" s="17" t="s">
        <v>1</v>
      </c>
      <c r="F582" s="200">
        <v>28.24</v>
      </c>
      <c r="H582" s="32"/>
    </row>
    <row r="583" spans="2:8" s="1" customFormat="1" ht="16.899999999999999" customHeight="1">
      <c r="B583" s="32"/>
      <c r="C583" s="199" t="s">
        <v>1</v>
      </c>
      <c r="D583" s="199" t="s">
        <v>2527</v>
      </c>
      <c r="E583" s="17" t="s">
        <v>1</v>
      </c>
      <c r="F583" s="200">
        <v>10</v>
      </c>
      <c r="H583" s="32"/>
    </row>
    <row r="584" spans="2:8" s="1" customFormat="1" ht="16.899999999999999" customHeight="1">
      <c r="B584" s="32"/>
      <c r="C584" s="199" t="s">
        <v>180</v>
      </c>
      <c r="D584" s="199" t="s">
        <v>272</v>
      </c>
      <c r="E584" s="17" t="s">
        <v>1</v>
      </c>
      <c r="F584" s="200">
        <v>38.24</v>
      </c>
      <c r="H584" s="32"/>
    </row>
    <row r="585" spans="2:8" s="1" customFormat="1" ht="16.899999999999999" customHeight="1">
      <c r="B585" s="32"/>
      <c r="C585" s="201" t="s">
        <v>3722</v>
      </c>
      <c r="H585" s="32"/>
    </row>
    <row r="586" spans="2:8" s="1" customFormat="1" ht="16.899999999999999" customHeight="1">
      <c r="B586" s="32"/>
      <c r="C586" s="199" t="s">
        <v>2523</v>
      </c>
      <c r="D586" s="199" t="s">
        <v>2524</v>
      </c>
      <c r="E586" s="17" t="s">
        <v>420</v>
      </c>
      <c r="F586" s="200">
        <v>78.64</v>
      </c>
      <c r="H586" s="32"/>
    </row>
    <row r="587" spans="2:8" s="1" customFormat="1" ht="16.899999999999999" customHeight="1">
      <c r="B587" s="32"/>
      <c r="C587" s="199" t="s">
        <v>2467</v>
      </c>
      <c r="D587" s="199" t="s">
        <v>2468</v>
      </c>
      <c r="E587" s="17" t="s">
        <v>263</v>
      </c>
      <c r="F587" s="200">
        <v>5.298</v>
      </c>
      <c r="H587" s="32"/>
    </row>
    <row r="588" spans="2:8" s="1" customFormat="1" ht="22.5">
      <c r="B588" s="32"/>
      <c r="C588" s="199" t="s">
        <v>2478</v>
      </c>
      <c r="D588" s="199" t="s">
        <v>2479</v>
      </c>
      <c r="E588" s="17" t="s">
        <v>263</v>
      </c>
      <c r="F588" s="200">
        <v>5.298</v>
      </c>
      <c r="H588" s="32"/>
    </row>
    <row r="589" spans="2:8" s="1" customFormat="1" ht="16.899999999999999" customHeight="1">
      <c r="B589" s="32"/>
      <c r="C589" s="199" t="s">
        <v>2534</v>
      </c>
      <c r="D589" s="199" t="s">
        <v>2535</v>
      </c>
      <c r="E589" s="17" t="s">
        <v>263</v>
      </c>
      <c r="F589" s="200">
        <v>2.1829999999999998</v>
      </c>
      <c r="H589" s="32"/>
    </row>
    <row r="590" spans="2:8" s="1" customFormat="1" ht="16.899999999999999" customHeight="1">
      <c r="B590" s="32"/>
      <c r="C590" s="199" t="s">
        <v>2651</v>
      </c>
      <c r="D590" s="199" t="s">
        <v>2652</v>
      </c>
      <c r="E590" s="17" t="s">
        <v>343</v>
      </c>
      <c r="F590" s="200">
        <v>227.226</v>
      </c>
      <c r="H590" s="32"/>
    </row>
    <row r="591" spans="2:8" s="1" customFormat="1" ht="16.899999999999999" customHeight="1">
      <c r="B591" s="32"/>
      <c r="C591" s="199" t="s">
        <v>1136</v>
      </c>
      <c r="D591" s="199" t="s">
        <v>1137</v>
      </c>
      <c r="E591" s="17" t="s">
        <v>263</v>
      </c>
      <c r="F591" s="200">
        <v>1.6240000000000001</v>
      </c>
      <c r="H591" s="32"/>
    </row>
    <row r="592" spans="2:8" s="1" customFormat="1" ht="16.899999999999999" customHeight="1">
      <c r="B592" s="32"/>
      <c r="C592" s="195" t="s">
        <v>183</v>
      </c>
      <c r="D592" s="196" t="s">
        <v>2050</v>
      </c>
      <c r="E592" s="197" t="s">
        <v>1</v>
      </c>
      <c r="F592" s="198">
        <v>40.4</v>
      </c>
      <c r="H592" s="32"/>
    </row>
    <row r="593" spans="2:8" s="1" customFormat="1" ht="16.899999999999999" customHeight="1">
      <c r="B593" s="32"/>
      <c r="C593" s="199" t="s">
        <v>1</v>
      </c>
      <c r="D593" s="199" t="s">
        <v>2528</v>
      </c>
      <c r="E593" s="17" t="s">
        <v>1</v>
      </c>
      <c r="F593" s="200">
        <v>32</v>
      </c>
      <c r="H593" s="32"/>
    </row>
    <row r="594" spans="2:8" s="1" customFormat="1" ht="16.899999999999999" customHeight="1">
      <c r="B594" s="32"/>
      <c r="C594" s="199" t="s">
        <v>1</v>
      </c>
      <c r="D594" s="199" t="s">
        <v>2529</v>
      </c>
      <c r="E594" s="17" t="s">
        <v>1</v>
      </c>
      <c r="F594" s="200">
        <v>8.4</v>
      </c>
      <c r="H594" s="32"/>
    </row>
    <row r="595" spans="2:8" s="1" customFormat="1" ht="16.899999999999999" customHeight="1">
      <c r="B595" s="32"/>
      <c r="C595" s="199" t="s">
        <v>183</v>
      </c>
      <c r="D595" s="199" t="s">
        <v>272</v>
      </c>
      <c r="E595" s="17" t="s">
        <v>1</v>
      </c>
      <c r="F595" s="200">
        <v>40.4</v>
      </c>
      <c r="H595" s="32"/>
    </row>
    <row r="596" spans="2:8" s="1" customFormat="1" ht="16.899999999999999" customHeight="1">
      <c r="B596" s="32"/>
      <c r="C596" s="201" t="s">
        <v>3722</v>
      </c>
      <c r="H596" s="32"/>
    </row>
    <row r="597" spans="2:8" s="1" customFormat="1" ht="16.899999999999999" customHeight="1">
      <c r="B597" s="32"/>
      <c r="C597" s="199" t="s">
        <v>2523</v>
      </c>
      <c r="D597" s="199" t="s">
        <v>2524</v>
      </c>
      <c r="E597" s="17" t="s">
        <v>420</v>
      </c>
      <c r="F597" s="200">
        <v>78.64</v>
      </c>
      <c r="H597" s="32"/>
    </row>
    <row r="598" spans="2:8" s="1" customFormat="1" ht="16.899999999999999" customHeight="1">
      <c r="B598" s="32"/>
      <c r="C598" s="199" t="s">
        <v>2467</v>
      </c>
      <c r="D598" s="199" t="s">
        <v>2468</v>
      </c>
      <c r="E598" s="17" t="s">
        <v>263</v>
      </c>
      <c r="F598" s="200">
        <v>5.298</v>
      </c>
      <c r="H598" s="32"/>
    </row>
    <row r="599" spans="2:8" s="1" customFormat="1" ht="22.5">
      <c r="B599" s="32"/>
      <c r="C599" s="199" t="s">
        <v>2478</v>
      </c>
      <c r="D599" s="199" t="s">
        <v>2479</v>
      </c>
      <c r="E599" s="17" t="s">
        <v>263</v>
      </c>
      <c r="F599" s="200">
        <v>5.298</v>
      </c>
      <c r="H599" s="32"/>
    </row>
    <row r="600" spans="2:8" s="1" customFormat="1" ht="16.899999999999999" customHeight="1">
      <c r="B600" s="32"/>
      <c r="C600" s="199" t="s">
        <v>2534</v>
      </c>
      <c r="D600" s="199" t="s">
        <v>2535</v>
      </c>
      <c r="E600" s="17" t="s">
        <v>263</v>
      </c>
      <c r="F600" s="200">
        <v>2.1829999999999998</v>
      </c>
      <c r="H600" s="32"/>
    </row>
    <row r="601" spans="2:8" s="1" customFormat="1" ht="16.899999999999999" customHeight="1">
      <c r="B601" s="32"/>
      <c r="C601" s="199" t="s">
        <v>2651</v>
      </c>
      <c r="D601" s="199" t="s">
        <v>2652</v>
      </c>
      <c r="E601" s="17" t="s">
        <v>343</v>
      </c>
      <c r="F601" s="200">
        <v>227.226</v>
      </c>
      <c r="H601" s="32"/>
    </row>
    <row r="602" spans="2:8" s="1" customFormat="1" ht="16.899999999999999" customHeight="1">
      <c r="B602" s="32"/>
      <c r="C602" s="199" t="s">
        <v>1136</v>
      </c>
      <c r="D602" s="199" t="s">
        <v>1137</v>
      </c>
      <c r="E602" s="17" t="s">
        <v>263</v>
      </c>
      <c r="F602" s="200">
        <v>1.6240000000000001</v>
      </c>
      <c r="H602" s="32"/>
    </row>
    <row r="603" spans="2:8" s="1" customFormat="1" ht="16.899999999999999" customHeight="1">
      <c r="B603" s="32"/>
      <c r="C603" s="195" t="s">
        <v>186</v>
      </c>
      <c r="D603" s="196" t="s">
        <v>2052</v>
      </c>
      <c r="E603" s="197" t="s">
        <v>1</v>
      </c>
      <c r="F603" s="198">
        <v>20</v>
      </c>
      <c r="H603" s="32"/>
    </row>
    <row r="604" spans="2:8" s="1" customFormat="1" ht="16.899999999999999" customHeight="1">
      <c r="B604" s="32"/>
      <c r="C604" s="199" t="s">
        <v>1</v>
      </c>
      <c r="D604" s="199" t="s">
        <v>2533</v>
      </c>
      <c r="E604" s="17" t="s">
        <v>1</v>
      </c>
      <c r="F604" s="200">
        <v>20</v>
      </c>
      <c r="H604" s="32"/>
    </row>
    <row r="605" spans="2:8" s="1" customFormat="1" ht="16.899999999999999" customHeight="1">
      <c r="B605" s="32"/>
      <c r="C605" s="199" t="s">
        <v>186</v>
      </c>
      <c r="D605" s="199" t="s">
        <v>272</v>
      </c>
      <c r="E605" s="17" t="s">
        <v>1</v>
      </c>
      <c r="F605" s="200">
        <v>20</v>
      </c>
      <c r="H605" s="32"/>
    </row>
    <row r="606" spans="2:8" s="1" customFormat="1" ht="16.899999999999999" customHeight="1">
      <c r="B606" s="32"/>
      <c r="C606" s="201" t="s">
        <v>3722</v>
      </c>
      <c r="H606" s="32"/>
    </row>
    <row r="607" spans="2:8" s="1" customFormat="1" ht="16.899999999999999" customHeight="1">
      <c r="B607" s="32"/>
      <c r="C607" s="199" t="s">
        <v>2530</v>
      </c>
      <c r="D607" s="199" t="s">
        <v>2531</v>
      </c>
      <c r="E607" s="17" t="s">
        <v>420</v>
      </c>
      <c r="F607" s="200">
        <v>20</v>
      </c>
      <c r="H607" s="32"/>
    </row>
    <row r="608" spans="2:8" s="1" customFormat="1" ht="16.899999999999999" customHeight="1">
      <c r="B608" s="32"/>
      <c r="C608" s="199" t="s">
        <v>2467</v>
      </c>
      <c r="D608" s="199" t="s">
        <v>2468</v>
      </c>
      <c r="E608" s="17" t="s">
        <v>263</v>
      </c>
      <c r="F608" s="200">
        <v>5.298</v>
      </c>
      <c r="H608" s="32"/>
    </row>
    <row r="609" spans="2:8" s="1" customFormat="1" ht="22.5">
      <c r="B609" s="32"/>
      <c r="C609" s="199" t="s">
        <v>2478</v>
      </c>
      <c r="D609" s="199" t="s">
        <v>2479</v>
      </c>
      <c r="E609" s="17" t="s">
        <v>263</v>
      </c>
      <c r="F609" s="200">
        <v>5.298</v>
      </c>
      <c r="H609" s="32"/>
    </row>
    <row r="610" spans="2:8" s="1" customFormat="1" ht="16.899999999999999" customHeight="1">
      <c r="B610" s="32"/>
      <c r="C610" s="199" t="s">
        <v>2534</v>
      </c>
      <c r="D610" s="199" t="s">
        <v>2535</v>
      </c>
      <c r="E610" s="17" t="s">
        <v>263</v>
      </c>
      <c r="F610" s="200">
        <v>2.1829999999999998</v>
      </c>
      <c r="H610" s="32"/>
    </row>
    <row r="611" spans="2:8" s="1" customFormat="1" ht="16.899999999999999" customHeight="1">
      <c r="B611" s="32"/>
      <c r="C611" s="199" t="s">
        <v>2651</v>
      </c>
      <c r="D611" s="199" t="s">
        <v>2652</v>
      </c>
      <c r="E611" s="17" t="s">
        <v>343</v>
      </c>
      <c r="F611" s="200">
        <v>227.226</v>
      </c>
      <c r="H611" s="32"/>
    </row>
    <row r="612" spans="2:8" s="1" customFormat="1" ht="16.899999999999999" customHeight="1">
      <c r="B612" s="32"/>
      <c r="C612" s="199" t="s">
        <v>1148</v>
      </c>
      <c r="D612" s="199" t="s">
        <v>1149</v>
      </c>
      <c r="E612" s="17" t="s">
        <v>263</v>
      </c>
      <c r="F612" s="200">
        <v>0.55400000000000005</v>
      </c>
      <c r="H612" s="32"/>
    </row>
    <row r="613" spans="2:8" s="1" customFormat="1" ht="16.899999999999999" customHeight="1">
      <c r="B613" s="32"/>
      <c r="C613" s="195" t="s">
        <v>162</v>
      </c>
      <c r="D613" s="196" t="s">
        <v>2027</v>
      </c>
      <c r="E613" s="197" t="s">
        <v>1</v>
      </c>
      <c r="F613" s="198">
        <v>20</v>
      </c>
      <c r="H613" s="32"/>
    </row>
    <row r="614" spans="2:8" s="1" customFormat="1" ht="16.899999999999999" customHeight="1">
      <c r="B614" s="32"/>
      <c r="C614" s="199" t="s">
        <v>1</v>
      </c>
      <c r="D614" s="199" t="s">
        <v>2094</v>
      </c>
      <c r="E614" s="17" t="s">
        <v>1</v>
      </c>
      <c r="F614" s="200">
        <v>20</v>
      </c>
      <c r="H614" s="32"/>
    </row>
    <row r="615" spans="2:8" s="1" customFormat="1" ht="16.899999999999999" customHeight="1">
      <c r="B615" s="32"/>
      <c r="C615" s="199" t="s">
        <v>162</v>
      </c>
      <c r="D615" s="199" t="s">
        <v>2095</v>
      </c>
      <c r="E615" s="17" t="s">
        <v>1</v>
      </c>
      <c r="F615" s="200">
        <v>20</v>
      </c>
      <c r="H615" s="32"/>
    </row>
    <row r="616" spans="2:8" s="1" customFormat="1" ht="16.899999999999999" customHeight="1">
      <c r="B616" s="32"/>
      <c r="C616" s="201" t="s">
        <v>3722</v>
      </c>
      <c r="H616" s="32"/>
    </row>
    <row r="617" spans="2:8" s="1" customFormat="1" ht="22.5">
      <c r="B617" s="32"/>
      <c r="C617" s="199" t="s">
        <v>2091</v>
      </c>
      <c r="D617" s="199" t="s">
        <v>2092</v>
      </c>
      <c r="E617" s="17" t="s">
        <v>263</v>
      </c>
      <c r="F617" s="200">
        <v>20</v>
      </c>
      <c r="H617" s="32"/>
    </row>
    <row r="618" spans="2:8" s="1" customFormat="1" ht="22.5">
      <c r="B618" s="32"/>
      <c r="C618" s="199" t="s">
        <v>279</v>
      </c>
      <c r="D618" s="199" t="s">
        <v>280</v>
      </c>
      <c r="E618" s="17" t="s">
        <v>263</v>
      </c>
      <c r="F618" s="200">
        <v>269.10500000000002</v>
      </c>
      <c r="H618" s="32"/>
    </row>
    <row r="619" spans="2:8" s="1" customFormat="1" ht="22.5">
      <c r="B619" s="32"/>
      <c r="C619" s="199" t="s">
        <v>282</v>
      </c>
      <c r="D619" s="199" t="s">
        <v>283</v>
      </c>
      <c r="E619" s="17" t="s">
        <v>263</v>
      </c>
      <c r="F619" s="200">
        <v>2691.05</v>
      </c>
      <c r="H619" s="32"/>
    </row>
    <row r="620" spans="2:8" s="1" customFormat="1" ht="22.5">
      <c r="B620" s="32"/>
      <c r="C620" s="199" t="s">
        <v>2104</v>
      </c>
      <c r="D620" s="199" t="s">
        <v>2105</v>
      </c>
      <c r="E620" s="17" t="s">
        <v>308</v>
      </c>
      <c r="F620" s="200">
        <v>484.38900000000001</v>
      </c>
      <c r="H620" s="32"/>
    </row>
    <row r="621" spans="2:8" s="1" customFormat="1" ht="16.899999999999999" customHeight="1">
      <c r="B621" s="32"/>
      <c r="C621" s="195" t="s">
        <v>168</v>
      </c>
      <c r="D621" s="196" t="s">
        <v>2053</v>
      </c>
      <c r="E621" s="197" t="s">
        <v>1</v>
      </c>
      <c r="F621" s="198">
        <v>42.548000000000002</v>
      </c>
      <c r="H621" s="32"/>
    </row>
    <row r="622" spans="2:8" s="1" customFormat="1" ht="16.899999999999999" customHeight="1">
      <c r="B622" s="32"/>
      <c r="C622" s="199" t="s">
        <v>1</v>
      </c>
      <c r="D622" s="199" t="s">
        <v>2558</v>
      </c>
      <c r="E622" s="17" t="s">
        <v>1</v>
      </c>
      <c r="F622" s="200">
        <v>34.673000000000002</v>
      </c>
      <c r="H622" s="32"/>
    </row>
    <row r="623" spans="2:8" s="1" customFormat="1" ht="16.899999999999999" customHeight="1">
      <c r="B623" s="32"/>
      <c r="C623" s="199" t="s">
        <v>1</v>
      </c>
      <c r="D623" s="199" t="s">
        <v>2559</v>
      </c>
      <c r="E623" s="17" t="s">
        <v>1</v>
      </c>
      <c r="F623" s="200">
        <v>7.875</v>
      </c>
      <c r="H623" s="32"/>
    </row>
    <row r="624" spans="2:8" s="1" customFormat="1" ht="16.899999999999999" customHeight="1">
      <c r="B624" s="32"/>
      <c r="C624" s="199" t="s">
        <v>168</v>
      </c>
      <c r="D624" s="199" t="s">
        <v>272</v>
      </c>
      <c r="E624" s="17" t="s">
        <v>1</v>
      </c>
      <c r="F624" s="200">
        <v>42.548000000000002</v>
      </c>
      <c r="H624" s="32"/>
    </row>
    <row r="625" spans="2:8" s="1" customFormat="1" ht="16.899999999999999" customHeight="1">
      <c r="B625" s="32"/>
      <c r="C625" s="201" t="s">
        <v>3722</v>
      </c>
      <c r="H625" s="32"/>
    </row>
    <row r="626" spans="2:8" s="1" customFormat="1" ht="16.899999999999999" customHeight="1">
      <c r="B626" s="32"/>
      <c r="C626" s="199" t="s">
        <v>1455</v>
      </c>
      <c r="D626" s="199" t="s">
        <v>1456</v>
      </c>
      <c r="E626" s="17" t="s">
        <v>343</v>
      </c>
      <c r="F626" s="200">
        <v>42.548000000000002</v>
      </c>
      <c r="H626" s="32"/>
    </row>
    <row r="627" spans="2:8" s="1" customFormat="1" ht="16.899999999999999" customHeight="1">
      <c r="B627" s="32"/>
      <c r="C627" s="199" t="s">
        <v>1570</v>
      </c>
      <c r="D627" s="199" t="s">
        <v>1571</v>
      </c>
      <c r="E627" s="17" t="s">
        <v>343</v>
      </c>
      <c r="F627" s="200">
        <v>42.548000000000002</v>
      </c>
      <c r="H627" s="32"/>
    </row>
    <row r="628" spans="2:8" s="1" customFormat="1" ht="16.899999999999999" customHeight="1">
      <c r="B628" s="32"/>
      <c r="C628" s="199" t="s">
        <v>1574</v>
      </c>
      <c r="D628" s="199" t="s">
        <v>2576</v>
      </c>
      <c r="E628" s="17" t="s">
        <v>343</v>
      </c>
      <c r="F628" s="200">
        <v>46.802999999999997</v>
      </c>
      <c r="H628" s="32"/>
    </row>
    <row r="629" spans="2:8" s="1" customFormat="1" ht="16.899999999999999" customHeight="1">
      <c r="B629" s="32"/>
      <c r="C629" s="195" t="s">
        <v>2028</v>
      </c>
      <c r="D629" s="196" t="s">
        <v>2029</v>
      </c>
      <c r="E629" s="197" t="s">
        <v>1</v>
      </c>
      <c r="F629" s="198">
        <v>0.79200000000000004</v>
      </c>
      <c r="H629" s="32"/>
    </row>
    <row r="630" spans="2:8" s="1" customFormat="1" ht="16.899999999999999" customHeight="1">
      <c r="B630" s="32"/>
      <c r="C630" s="199" t="s">
        <v>1</v>
      </c>
      <c r="D630" s="199" t="s">
        <v>2099</v>
      </c>
      <c r="E630" s="17" t="s">
        <v>1</v>
      </c>
      <c r="F630" s="200">
        <v>0.35199999999999998</v>
      </c>
      <c r="H630" s="32"/>
    </row>
    <row r="631" spans="2:8" s="1" customFormat="1" ht="16.899999999999999" customHeight="1">
      <c r="B631" s="32"/>
      <c r="C631" s="199" t="s">
        <v>1</v>
      </c>
      <c r="D631" s="199" t="s">
        <v>2100</v>
      </c>
      <c r="E631" s="17" t="s">
        <v>1</v>
      </c>
      <c r="F631" s="200">
        <v>0.44</v>
      </c>
      <c r="H631" s="32"/>
    </row>
    <row r="632" spans="2:8" s="1" customFormat="1" ht="16.899999999999999" customHeight="1">
      <c r="B632" s="32"/>
      <c r="C632" s="199" t="s">
        <v>2028</v>
      </c>
      <c r="D632" s="199" t="s">
        <v>272</v>
      </c>
      <c r="E632" s="17" t="s">
        <v>1</v>
      </c>
      <c r="F632" s="200">
        <v>0.79200000000000004</v>
      </c>
      <c r="H632" s="32"/>
    </row>
    <row r="633" spans="2:8" s="1" customFormat="1" ht="16.899999999999999" customHeight="1">
      <c r="B633" s="32"/>
      <c r="C633" s="201" t="s">
        <v>3722</v>
      </c>
      <c r="H633" s="32"/>
    </row>
    <row r="634" spans="2:8" s="1" customFormat="1" ht="16.899999999999999" customHeight="1">
      <c r="B634" s="32"/>
      <c r="C634" s="199" t="s">
        <v>2096</v>
      </c>
      <c r="D634" s="199" t="s">
        <v>2097</v>
      </c>
      <c r="E634" s="17" t="s">
        <v>263</v>
      </c>
      <c r="F634" s="200">
        <v>0.79200000000000004</v>
      </c>
      <c r="H634" s="32"/>
    </row>
    <row r="635" spans="2:8" s="1" customFormat="1" ht="22.5">
      <c r="B635" s="32"/>
      <c r="C635" s="199" t="s">
        <v>279</v>
      </c>
      <c r="D635" s="199" t="s">
        <v>280</v>
      </c>
      <c r="E635" s="17" t="s">
        <v>263</v>
      </c>
      <c r="F635" s="200">
        <v>269.10500000000002</v>
      </c>
      <c r="H635" s="32"/>
    </row>
    <row r="636" spans="2:8" s="1" customFormat="1" ht="22.5">
      <c r="B636" s="32"/>
      <c r="C636" s="199" t="s">
        <v>282</v>
      </c>
      <c r="D636" s="199" t="s">
        <v>283</v>
      </c>
      <c r="E636" s="17" t="s">
        <v>263</v>
      </c>
      <c r="F636" s="200">
        <v>2691.05</v>
      </c>
      <c r="H636" s="32"/>
    </row>
    <row r="637" spans="2:8" s="1" customFormat="1" ht="22.5">
      <c r="B637" s="32"/>
      <c r="C637" s="199" t="s">
        <v>2104</v>
      </c>
      <c r="D637" s="199" t="s">
        <v>2105</v>
      </c>
      <c r="E637" s="17" t="s">
        <v>308</v>
      </c>
      <c r="F637" s="200">
        <v>484.38900000000001</v>
      </c>
      <c r="H637" s="32"/>
    </row>
    <row r="638" spans="2:8" s="1" customFormat="1" ht="16.899999999999999" customHeight="1">
      <c r="B638" s="32"/>
      <c r="C638" s="195" t="s">
        <v>2055</v>
      </c>
      <c r="D638" s="196" t="s">
        <v>2056</v>
      </c>
      <c r="E638" s="197" t="s">
        <v>1</v>
      </c>
      <c r="F638" s="198">
        <v>145.24</v>
      </c>
      <c r="H638" s="32"/>
    </row>
    <row r="639" spans="2:8" s="1" customFormat="1" ht="16.899999999999999" customHeight="1">
      <c r="B639" s="32"/>
      <c r="C639" s="199" t="s">
        <v>1</v>
      </c>
      <c r="D639" s="199" t="s">
        <v>2371</v>
      </c>
      <c r="E639" s="17" t="s">
        <v>1</v>
      </c>
      <c r="F639" s="200">
        <v>51.34</v>
      </c>
      <c r="H639" s="32"/>
    </row>
    <row r="640" spans="2:8" s="1" customFormat="1" ht="16.899999999999999" customHeight="1">
      <c r="B640" s="32"/>
      <c r="C640" s="199" t="s">
        <v>1</v>
      </c>
      <c r="D640" s="199" t="s">
        <v>2372</v>
      </c>
      <c r="E640" s="17" t="s">
        <v>1</v>
      </c>
      <c r="F640" s="200">
        <v>93.9</v>
      </c>
      <c r="H640" s="32"/>
    </row>
    <row r="641" spans="2:8" s="1" customFormat="1" ht="16.899999999999999" customHeight="1">
      <c r="B641" s="32"/>
      <c r="C641" s="199" t="s">
        <v>2055</v>
      </c>
      <c r="D641" s="199" t="s">
        <v>272</v>
      </c>
      <c r="E641" s="17" t="s">
        <v>1</v>
      </c>
      <c r="F641" s="200">
        <v>145.24</v>
      </c>
      <c r="H641" s="32"/>
    </row>
    <row r="642" spans="2:8" s="1" customFormat="1" ht="16.899999999999999" customHeight="1">
      <c r="B642" s="32"/>
      <c r="C642" s="201" t="s">
        <v>3722</v>
      </c>
      <c r="H642" s="32"/>
    </row>
    <row r="643" spans="2:8" s="1" customFormat="1" ht="16.899999999999999" customHeight="1">
      <c r="B643" s="32"/>
      <c r="C643" s="199" t="s">
        <v>2368</v>
      </c>
      <c r="D643" s="199" t="s">
        <v>2369</v>
      </c>
      <c r="E643" s="17" t="s">
        <v>343</v>
      </c>
      <c r="F643" s="200">
        <v>145.24</v>
      </c>
      <c r="H643" s="32"/>
    </row>
    <row r="644" spans="2:8" s="1" customFormat="1" ht="16.899999999999999" customHeight="1">
      <c r="B644" s="32"/>
      <c r="C644" s="199" t="s">
        <v>2373</v>
      </c>
      <c r="D644" s="199" t="s">
        <v>2374</v>
      </c>
      <c r="E644" s="17" t="s">
        <v>343</v>
      </c>
      <c r="F644" s="200">
        <v>145.24</v>
      </c>
      <c r="H644" s="32"/>
    </row>
    <row r="645" spans="2:8" s="1" customFormat="1" ht="16.899999999999999" customHeight="1">
      <c r="B645" s="32"/>
      <c r="C645" s="199" t="s">
        <v>2376</v>
      </c>
      <c r="D645" s="199" t="s">
        <v>2377</v>
      </c>
      <c r="E645" s="17" t="s">
        <v>343</v>
      </c>
      <c r="F645" s="200">
        <v>145.24</v>
      </c>
      <c r="H645" s="32"/>
    </row>
    <row r="646" spans="2:8" s="1" customFormat="1" ht="16.899999999999999" customHeight="1">
      <c r="B646" s="32"/>
      <c r="C646" s="199" t="s">
        <v>2379</v>
      </c>
      <c r="D646" s="199" t="s">
        <v>2380</v>
      </c>
      <c r="E646" s="17" t="s">
        <v>343</v>
      </c>
      <c r="F646" s="200">
        <v>145.24</v>
      </c>
      <c r="H646" s="32"/>
    </row>
    <row r="647" spans="2:8" s="1" customFormat="1" ht="16.899999999999999" customHeight="1">
      <c r="B647" s="32"/>
      <c r="C647" s="199" t="s">
        <v>1965</v>
      </c>
      <c r="D647" s="199" t="s">
        <v>1966</v>
      </c>
      <c r="E647" s="17" t="s">
        <v>343</v>
      </c>
      <c r="F647" s="200">
        <v>145.24</v>
      </c>
      <c r="H647" s="32"/>
    </row>
    <row r="648" spans="2:8" s="1" customFormat="1" ht="16.899999999999999" customHeight="1">
      <c r="B648" s="32"/>
      <c r="C648" s="199" t="s">
        <v>1969</v>
      </c>
      <c r="D648" s="199" t="s">
        <v>1970</v>
      </c>
      <c r="E648" s="17" t="s">
        <v>343</v>
      </c>
      <c r="F648" s="200">
        <v>145.24</v>
      </c>
      <c r="H648" s="32"/>
    </row>
    <row r="649" spans="2:8" s="1" customFormat="1" ht="16.899999999999999" customHeight="1">
      <c r="B649" s="32"/>
      <c r="C649" s="199" t="s">
        <v>1974</v>
      </c>
      <c r="D649" s="199" t="s">
        <v>1975</v>
      </c>
      <c r="E649" s="17" t="s">
        <v>343</v>
      </c>
      <c r="F649" s="200">
        <v>145.24</v>
      </c>
      <c r="H649" s="32"/>
    </row>
    <row r="650" spans="2:8" s="1" customFormat="1" ht="22.5">
      <c r="B650" s="32"/>
      <c r="C650" s="199" t="s">
        <v>922</v>
      </c>
      <c r="D650" s="199" t="s">
        <v>923</v>
      </c>
      <c r="E650" s="17" t="s">
        <v>343</v>
      </c>
      <c r="F650" s="200">
        <v>145.24</v>
      </c>
      <c r="H650" s="32"/>
    </row>
    <row r="651" spans="2:8" s="1" customFormat="1" ht="16.899999999999999" customHeight="1">
      <c r="B651" s="32"/>
      <c r="C651" s="195" t="s">
        <v>2031</v>
      </c>
      <c r="D651" s="196" t="s">
        <v>2032</v>
      </c>
      <c r="E651" s="197" t="s">
        <v>1</v>
      </c>
      <c r="F651" s="198">
        <v>8</v>
      </c>
      <c r="H651" s="32"/>
    </row>
    <row r="652" spans="2:8" s="1" customFormat="1" ht="16.899999999999999" customHeight="1">
      <c r="B652" s="32"/>
      <c r="C652" s="199" t="s">
        <v>1</v>
      </c>
      <c r="D652" s="199" t="s">
        <v>2080</v>
      </c>
      <c r="E652" s="17" t="s">
        <v>1</v>
      </c>
      <c r="F652" s="200">
        <v>8</v>
      </c>
      <c r="H652" s="32"/>
    </row>
    <row r="653" spans="2:8" s="1" customFormat="1" ht="16.899999999999999" customHeight="1">
      <c r="B653" s="32"/>
      <c r="C653" s="199" t="s">
        <v>2031</v>
      </c>
      <c r="D653" s="199" t="s">
        <v>272</v>
      </c>
      <c r="E653" s="17" t="s">
        <v>1</v>
      </c>
      <c r="F653" s="200">
        <v>8</v>
      </c>
      <c r="H653" s="32"/>
    </row>
    <row r="654" spans="2:8" s="1" customFormat="1" ht="16.899999999999999" customHeight="1">
      <c r="B654" s="32"/>
      <c r="C654" s="201" t="s">
        <v>3722</v>
      </c>
      <c r="H654" s="32"/>
    </row>
    <row r="655" spans="2:8" s="1" customFormat="1" ht="16.899999999999999" customHeight="1">
      <c r="B655" s="32"/>
      <c r="C655" s="199" t="s">
        <v>2077</v>
      </c>
      <c r="D655" s="199" t="s">
        <v>2078</v>
      </c>
      <c r="E655" s="17" t="s">
        <v>263</v>
      </c>
      <c r="F655" s="200">
        <v>4</v>
      </c>
      <c r="H655" s="32"/>
    </row>
    <row r="656" spans="2:8" s="1" customFormat="1" ht="16.899999999999999" customHeight="1">
      <c r="B656" s="32"/>
      <c r="C656" s="199" t="s">
        <v>2082</v>
      </c>
      <c r="D656" s="199" t="s">
        <v>2083</v>
      </c>
      <c r="E656" s="17" t="s">
        <v>263</v>
      </c>
      <c r="F656" s="200">
        <v>4</v>
      </c>
      <c r="H656" s="32"/>
    </row>
    <row r="657" spans="2:8" s="1" customFormat="1" ht="22.5">
      <c r="B657" s="32"/>
      <c r="C657" s="199" t="s">
        <v>279</v>
      </c>
      <c r="D657" s="199" t="s">
        <v>280</v>
      </c>
      <c r="E657" s="17" t="s">
        <v>263</v>
      </c>
      <c r="F657" s="200">
        <v>269.10500000000002</v>
      </c>
      <c r="H657" s="32"/>
    </row>
    <row r="658" spans="2:8" s="1" customFormat="1" ht="22.5">
      <c r="B658" s="32"/>
      <c r="C658" s="199" t="s">
        <v>282</v>
      </c>
      <c r="D658" s="199" t="s">
        <v>283</v>
      </c>
      <c r="E658" s="17" t="s">
        <v>263</v>
      </c>
      <c r="F658" s="200">
        <v>2691.05</v>
      </c>
      <c r="H658" s="32"/>
    </row>
    <row r="659" spans="2:8" s="1" customFormat="1" ht="22.5">
      <c r="B659" s="32"/>
      <c r="C659" s="199" t="s">
        <v>2104</v>
      </c>
      <c r="D659" s="199" t="s">
        <v>2105</v>
      </c>
      <c r="E659" s="17" t="s">
        <v>308</v>
      </c>
      <c r="F659" s="200">
        <v>484.38900000000001</v>
      </c>
      <c r="H659" s="32"/>
    </row>
    <row r="660" spans="2:8" s="1" customFormat="1" ht="16.899999999999999" customHeight="1">
      <c r="B660" s="32"/>
      <c r="C660" s="195" t="s">
        <v>2033</v>
      </c>
      <c r="D660" s="196" t="s">
        <v>2034</v>
      </c>
      <c r="E660" s="197" t="s">
        <v>1</v>
      </c>
      <c r="F660" s="198">
        <v>10</v>
      </c>
      <c r="H660" s="32"/>
    </row>
    <row r="661" spans="2:8" s="1" customFormat="1" ht="16.899999999999999" customHeight="1">
      <c r="B661" s="32"/>
      <c r="C661" s="199" t="s">
        <v>1</v>
      </c>
      <c r="D661" s="199" t="s">
        <v>2089</v>
      </c>
      <c r="E661" s="17" t="s">
        <v>1</v>
      </c>
      <c r="F661" s="200">
        <v>10</v>
      </c>
      <c r="H661" s="32"/>
    </row>
    <row r="662" spans="2:8" s="1" customFormat="1" ht="16.899999999999999" customHeight="1">
      <c r="B662" s="32"/>
      <c r="C662" s="199" t="s">
        <v>2033</v>
      </c>
      <c r="D662" s="199" t="s">
        <v>272</v>
      </c>
      <c r="E662" s="17" t="s">
        <v>1</v>
      </c>
      <c r="F662" s="200">
        <v>10</v>
      </c>
      <c r="H662" s="32"/>
    </row>
    <row r="663" spans="2:8" s="1" customFormat="1" ht="16.899999999999999" customHeight="1">
      <c r="B663" s="32"/>
      <c r="C663" s="201" t="s">
        <v>3722</v>
      </c>
      <c r="H663" s="32"/>
    </row>
    <row r="664" spans="2:8" s="1" customFormat="1" ht="22.5">
      <c r="B664" s="32"/>
      <c r="C664" s="199" t="s">
        <v>268</v>
      </c>
      <c r="D664" s="199" t="s">
        <v>269</v>
      </c>
      <c r="E664" s="17" t="s">
        <v>263</v>
      </c>
      <c r="F664" s="200">
        <v>29.193000000000001</v>
      </c>
      <c r="H664" s="32"/>
    </row>
    <row r="665" spans="2:8" s="1" customFormat="1" ht="22.5">
      <c r="B665" s="32"/>
      <c r="C665" s="199" t="s">
        <v>279</v>
      </c>
      <c r="D665" s="199" t="s">
        <v>280</v>
      </c>
      <c r="E665" s="17" t="s">
        <v>263</v>
      </c>
      <c r="F665" s="200">
        <v>269.10500000000002</v>
      </c>
      <c r="H665" s="32"/>
    </row>
    <row r="666" spans="2:8" s="1" customFormat="1" ht="22.5">
      <c r="B666" s="32"/>
      <c r="C666" s="199" t="s">
        <v>282</v>
      </c>
      <c r="D666" s="199" t="s">
        <v>283</v>
      </c>
      <c r="E666" s="17" t="s">
        <v>263</v>
      </c>
      <c r="F666" s="200">
        <v>2691.05</v>
      </c>
      <c r="H666" s="32"/>
    </row>
    <row r="667" spans="2:8" s="1" customFormat="1" ht="22.5">
      <c r="B667" s="32"/>
      <c r="C667" s="199" t="s">
        <v>2104</v>
      </c>
      <c r="D667" s="199" t="s">
        <v>2105</v>
      </c>
      <c r="E667" s="17" t="s">
        <v>308</v>
      </c>
      <c r="F667" s="200">
        <v>484.38900000000001</v>
      </c>
      <c r="H667" s="32"/>
    </row>
    <row r="668" spans="2:8" s="1" customFormat="1" ht="16.899999999999999" customHeight="1">
      <c r="B668" s="32"/>
      <c r="C668" s="195" t="s">
        <v>2035</v>
      </c>
      <c r="D668" s="196" t="s">
        <v>2036</v>
      </c>
      <c r="E668" s="197" t="s">
        <v>1</v>
      </c>
      <c r="F668" s="198">
        <v>10.8</v>
      </c>
      <c r="H668" s="32"/>
    </row>
    <row r="669" spans="2:8" s="1" customFormat="1" ht="16.899999999999999" customHeight="1">
      <c r="B669" s="32"/>
      <c r="C669" s="199" t="s">
        <v>1</v>
      </c>
      <c r="D669" s="199" t="s">
        <v>2090</v>
      </c>
      <c r="E669" s="17" t="s">
        <v>1</v>
      </c>
      <c r="F669" s="200">
        <v>10.8</v>
      </c>
      <c r="H669" s="32"/>
    </row>
    <row r="670" spans="2:8" s="1" customFormat="1" ht="16.899999999999999" customHeight="1">
      <c r="B670" s="32"/>
      <c r="C670" s="199" t="s">
        <v>2035</v>
      </c>
      <c r="D670" s="199" t="s">
        <v>272</v>
      </c>
      <c r="E670" s="17" t="s">
        <v>1</v>
      </c>
      <c r="F670" s="200">
        <v>10.8</v>
      </c>
      <c r="H670" s="32"/>
    </row>
    <row r="671" spans="2:8" s="1" customFormat="1" ht="16.899999999999999" customHeight="1">
      <c r="B671" s="32"/>
      <c r="C671" s="201" t="s">
        <v>3722</v>
      </c>
      <c r="H671" s="32"/>
    </row>
    <row r="672" spans="2:8" s="1" customFormat="1" ht="22.5">
      <c r="B672" s="32"/>
      <c r="C672" s="199" t="s">
        <v>268</v>
      </c>
      <c r="D672" s="199" t="s">
        <v>269</v>
      </c>
      <c r="E672" s="17" t="s">
        <v>263</v>
      </c>
      <c r="F672" s="200">
        <v>29.193000000000001</v>
      </c>
      <c r="H672" s="32"/>
    </row>
    <row r="673" spans="2:8" s="1" customFormat="1" ht="22.5">
      <c r="B673" s="32"/>
      <c r="C673" s="199" t="s">
        <v>279</v>
      </c>
      <c r="D673" s="199" t="s">
        <v>280</v>
      </c>
      <c r="E673" s="17" t="s">
        <v>263</v>
      </c>
      <c r="F673" s="200">
        <v>269.10500000000002</v>
      </c>
      <c r="H673" s="32"/>
    </row>
    <row r="674" spans="2:8" s="1" customFormat="1" ht="22.5">
      <c r="B674" s="32"/>
      <c r="C674" s="199" t="s">
        <v>282</v>
      </c>
      <c r="D674" s="199" t="s">
        <v>283</v>
      </c>
      <c r="E674" s="17" t="s">
        <v>263</v>
      </c>
      <c r="F674" s="200">
        <v>2691.05</v>
      </c>
      <c r="H674" s="32"/>
    </row>
    <row r="675" spans="2:8" s="1" customFormat="1" ht="22.5">
      <c r="B675" s="32"/>
      <c r="C675" s="199" t="s">
        <v>2104</v>
      </c>
      <c r="D675" s="199" t="s">
        <v>2105</v>
      </c>
      <c r="E675" s="17" t="s">
        <v>308</v>
      </c>
      <c r="F675" s="200">
        <v>484.38900000000001</v>
      </c>
      <c r="H675" s="32"/>
    </row>
    <row r="676" spans="2:8" s="1" customFormat="1" ht="16.899999999999999" customHeight="1">
      <c r="B676" s="32"/>
      <c r="C676" s="195" t="s">
        <v>2009</v>
      </c>
      <c r="D676" s="196" t="s">
        <v>2009</v>
      </c>
      <c r="E676" s="197" t="s">
        <v>1</v>
      </c>
      <c r="F676" s="198">
        <v>175</v>
      </c>
      <c r="H676" s="32"/>
    </row>
    <row r="677" spans="2:8" s="1" customFormat="1" ht="16.899999999999999" customHeight="1">
      <c r="B677" s="32"/>
      <c r="C677" s="199" t="s">
        <v>1</v>
      </c>
      <c r="D677" s="199" t="s">
        <v>2139</v>
      </c>
      <c r="E677" s="17" t="s">
        <v>1</v>
      </c>
      <c r="F677" s="200">
        <v>175</v>
      </c>
      <c r="H677" s="32"/>
    </row>
    <row r="678" spans="2:8" s="1" customFormat="1" ht="16.899999999999999" customHeight="1">
      <c r="B678" s="32"/>
      <c r="C678" s="199" t="s">
        <v>2009</v>
      </c>
      <c r="D678" s="199" t="s">
        <v>2140</v>
      </c>
      <c r="E678" s="17" t="s">
        <v>1</v>
      </c>
      <c r="F678" s="200">
        <v>175</v>
      </c>
      <c r="H678" s="32"/>
    </row>
    <row r="679" spans="2:8" s="1" customFormat="1" ht="16.899999999999999" customHeight="1">
      <c r="B679" s="32"/>
      <c r="C679" s="201" t="s">
        <v>3722</v>
      </c>
      <c r="H679" s="32"/>
    </row>
    <row r="680" spans="2:8" s="1" customFormat="1" ht="16.899999999999999" customHeight="1">
      <c r="B680" s="32"/>
      <c r="C680" s="199" t="s">
        <v>2136</v>
      </c>
      <c r="D680" s="199" t="s">
        <v>2137</v>
      </c>
      <c r="E680" s="17" t="s">
        <v>343</v>
      </c>
      <c r="F680" s="200">
        <v>557</v>
      </c>
      <c r="H680" s="32"/>
    </row>
    <row r="681" spans="2:8" s="1" customFormat="1" ht="22.5">
      <c r="B681" s="32"/>
      <c r="C681" s="199" t="s">
        <v>2066</v>
      </c>
      <c r="D681" s="199" t="s">
        <v>2067</v>
      </c>
      <c r="E681" s="17" t="s">
        <v>263</v>
      </c>
      <c r="F681" s="200">
        <v>211.12</v>
      </c>
      <c r="H681" s="32"/>
    </row>
    <row r="682" spans="2:8" s="1" customFormat="1" ht="16.899999999999999" customHeight="1">
      <c r="B682" s="32"/>
      <c r="C682" s="199" t="s">
        <v>2315</v>
      </c>
      <c r="D682" s="199" t="s">
        <v>2316</v>
      </c>
      <c r="E682" s="17" t="s">
        <v>343</v>
      </c>
      <c r="F682" s="200">
        <v>350</v>
      </c>
      <c r="H682" s="32"/>
    </row>
    <row r="683" spans="2:8" s="1" customFormat="1" ht="16.899999999999999" customHeight="1">
      <c r="B683" s="32"/>
      <c r="C683" s="199" t="s">
        <v>2321</v>
      </c>
      <c r="D683" s="199" t="s">
        <v>2322</v>
      </c>
      <c r="E683" s="17" t="s">
        <v>343</v>
      </c>
      <c r="F683" s="200">
        <v>175</v>
      </c>
      <c r="H683" s="32"/>
    </row>
    <row r="684" spans="2:8" s="1" customFormat="1" ht="16.899999999999999" customHeight="1">
      <c r="B684" s="32"/>
      <c r="C684" s="199" t="s">
        <v>2324</v>
      </c>
      <c r="D684" s="199" t="s">
        <v>2325</v>
      </c>
      <c r="E684" s="17" t="s">
        <v>343</v>
      </c>
      <c r="F684" s="200">
        <v>175</v>
      </c>
      <c r="H684" s="32"/>
    </row>
    <row r="685" spans="2:8" s="1" customFormat="1" ht="16.899999999999999" customHeight="1">
      <c r="B685" s="32"/>
      <c r="C685" s="199" t="s">
        <v>2330</v>
      </c>
      <c r="D685" s="199" t="s">
        <v>2331</v>
      </c>
      <c r="E685" s="17" t="s">
        <v>343</v>
      </c>
      <c r="F685" s="200">
        <v>175</v>
      </c>
      <c r="H685" s="32"/>
    </row>
    <row r="686" spans="2:8" s="1" customFormat="1" ht="16.899999999999999" customHeight="1">
      <c r="B686" s="32"/>
      <c r="C686" s="199" t="s">
        <v>2333</v>
      </c>
      <c r="D686" s="199" t="s">
        <v>2334</v>
      </c>
      <c r="E686" s="17" t="s">
        <v>343</v>
      </c>
      <c r="F686" s="200">
        <v>175</v>
      </c>
      <c r="H686" s="32"/>
    </row>
    <row r="687" spans="2:8" s="1" customFormat="1" ht="16.899999999999999" customHeight="1">
      <c r="B687" s="32"/>
      <c r="C687" s="199" t="s">
        <v>2336</v>
      </c>
      <c r="D687" s="199" t="s">
        <v>2337</v>
      </c>
      <c r="E687" s="17" t="s">
        <v>343</v>
      </c>
      <c r="F687" s="200">
        <v>178.5</v>
      </c>
      <c r="H687" s="32"/>
    </row>
    <row r="688" spans="2:8" s="1" customFormat="1" ht="16.899999999999999" customHeight="1">
      <c r="B688" s="32"/>
      <c r="C688" s="195" t="s">
        <v>2010</v>
      </c>
      <c r="D688" s="196" t="s">
        <v>2010</v>
      </c>
      <c r="E688" s="197" t="s">
        <v>1</v>
      </c>
      <c r="F688" s="198">
        <v>95.5</v>
      </c>
      <c r="H688" s="32"/>
    </row>
    <row r="689" spans="2:8" s="1" customFormat="1" ht="16.899999999999999" customHeight="1">
      <c r="B689" s="32"/>
      <c r="C689" s="199" t="s">
        <v>1</v>
      </c>
      <c r="D689" s="199" t="s">
        <v>2011</v>
      </c>
      <c r="E689" s="17" t="s">
        <v>1</v>
      </c>
      <c r="F689" s="200">
        <v>95.5</v>
      </c>
      <c r="H689" s="32"/>
    </row>
    <row r="690" spans="2:8" s="1" customFormat="1" ht="16.899999999999999" customHeight="1">
      <c r="B690" s="32"/>
      <c r="C690" s="199" t="s">
        <v>2010</v>
      </c>
      <c r="D690" s="199" t="s">
        <v>2141</v>
      </c>
      <c r="E690" s="17" t="s">
        <v>1</v>
      </c>
      <c r="F690" s="200">
        <v>95.5</v>
      </c>
      <c r="H690" s="32"/>
    </row>
    <row r="691" spans="2:8" s="1" customFormat="1" ht="16.899999999999999" customHeight="1">
      <c r="B691" s="32"/>
      <c r="C691" s="201" t="s">
        <v>3722</v>
      </c>
      <c r="H691" s="32"/>
    </row>
    <row r="692" spans="2:8" s="1" customFormat="1" ht="16.899999999999999" customHeight="1">
      <c r="B692" s="32"/>
      <c r="C692" s="199" t="s">
        <v>2136</v>
      </c>
      <c r="D692" s="199" t="s">
        <v>2137</v>
      </c>
      <c r="E692" s="17" t="s">
        <v>343</v>
      </c>
      <c r="F692" s="200">
        <v>557</v>
      </c>
      <c r="H692" s="32"/>
    </row>
    <row r="693" spans="2:8" s="1" customFormat="1" ht="22.5">
      <c r="B693" s="32"/>
      <c r="C693" s="199" t="s">
        <v>2066</v>
      </c>
      <c r="D693" s="199" t="s">
        <v>2067</v>
      </c>
      <c r="E693" s="17" t="s">
        <v>263</v>
      </c>
      <c r="F693" s="200">
        <v>211.12</v>
      </c>
      <c r="H693" s="32"/>
    </row>
    <row r="694" spans="2:8" s="1" customFormat="1" ht="16.899999999999999" customHeight="1">
      <c r="B694" s="32"/>
      <c r="C694" s="199" t="s">
        <v>2318</v>
      </c>
      <c r="D694" s="199" t="s">
        <v>2319</v>
      </c>
      <c r="E694" s="17" t="s">
        <v>343</v>
      </c>
      <c r="F694" s="200">
        <v>171</v>
      </c>
      <c r="H694" s="32"/>
    </row>
    <row r="695" spans="2:8" s="1" customFormat="1" ht="16.899999999999999" customHeight="1">
      <c r="B695" s="32"/>
      <c r="C695" s="199" t="s">
        <v>2327</v>
      </c>
      <c r="D695" s="199" t="s">
        <v>2328</v>
      </c>
      <c r="E695" s="17" t="s">
        <v>343</v>
      </c>
      <c r="F695" s="200">
        <v>171</v>
      </c>
      <c r="H695" s="32"/>
    </row>
    <row r="696" spans="2:8" s="1" customFormat="1" ht="16.899999999999999" customHeight="1">
      <c r="B696" s="32"/>
      <c r="C696" s="199" t="s">
        <v>2340</v>
      </c>
      <c r="D696" s="199" t="s">
        <v>2341</v>
      </c>
      <c r="E696" s="17" t="s">
        <v>343</v>
      </c>
      <c r="F696" s="200">
        <v>95.5</v>
      </c>
      <c r="H696" s="32"/>
    </row>
    <row r="697" spans="2:8" s="1" customFormat="1" ht="16.899999999999999" customHeight="1">
      <c r="B697" s="32"/>
      <c r="C697" s="199" t="s">
        <v>2343</v>
      </c>
      <c r="D697" s="199" t="s">
        <v>2344</v>
      </c>
      <c r="E697" s="17" t="s">
        <v>343</v>
      </c>
      <c r="F697" s="200">
        <v>97.41</v>
      </c>
      <c r="H697" s="32"/>
    </row>
    <row r="698" spans="2:8" s="1" customFormat="1" ht="16.899999999999999" customHeight="1">
      <c r="B698" s="32"/>
      <c r="C698" s="195" t="s">
        <v>2012</v>
      </c>
      <c r="D698" s="196" t="s">
        <v>2012</v>
      </c>
      <c r="E698" s="197" t="s">
        <v>1</v>
      </c>
      <c r="F698" s="198">
        <v>55</v>
      </c>
      <c r="H698" s="32"/>
    </row>
    <row r="699" spans="2:8" s="1" customFormat="1" ht="16.899999999999999" customHeight="1">
      <c r="B699" s="32"/>
      <c r="C699" s="199" t="s">
        <v>1</v>
      </c>
      <c r="D699" s="199" t="s">
        <v>2142</v>
      </c>
      <c r="E699" s="17" t="s">
        <v>1</v>
      </c>
      <c r="F699" s="200">
        <v>55</v>
      </c>
      <c r="H699" s="32"/>
    </row>
    <row r="700" spans="2:8" s="1" customFormat="1" ht="16.899999999999999" customHeight="1">
      <c r="B700" s="32"/>
      <c r="C700" s="199" t="s">
        <v>2012</v>
      </c>
      <c r="D700" s="199" t="s">
        <v>2143</v>
      </c>
      <c r="E700" s="17" t="s">
        <v>1</v>
      </c>
      <c r="F700" s="200">
        <v>55</v>
      </c>
      <c r="H700" s="32"/>
    </row>
    <row r="701" spans="2:8" s="1" customFormat="1" ht="16.899999999999999" customHeight="1">
      <c r="B701" s="32"/>
      <c r="C701" s="201" t="s">
        <v>3722</v>
      </c>
      <c r="H701" s="32"/>
    </row>
    <row r="702" spans="2:8" s="1" customFormat="1" ht="16.899999999999999" customHeight="1">
      <c r="B702" s="32"/>
      <c r="C702" s="199" t="s">
        <v>2136</v>
      </c>
      <c r="D702" s="199" t="s">
        <v>2137</v>
      </c>
      <c r="E702" s="17" t="s">
        <v>343</v>
      </c>
      <c r="F702" s="200">
        <v>557</v>
      </c>
      <c r="H702" s="32"/>
    </row>
    <row r="703" spans="2:8" s="1" customFormat="1" ht="22.5">
      <c r="B703" s="32"/>
      <c r="C703" s="199" t="s">
        <v>2066</v>
      </c>
      <c r="D703" s="199" t="s">
        <v>2067</v>
      </c>
      <c r="E703" s="17" t="s">
        <v>263</v>
      </c>
      <c r="F703" s="200">
        <v>211.12</v>
      </c>
      <c r="H703" s="32"/>
    </row>
    <row r="704" spans="2:8" s="1" customFormat="1" ht="16.899999999999999" customHeight="1">
      <c r="B704" s="32"/>
      <c r="C704" s="199" t="s">
        <v>2318</v>
      </c>
      <c r="D704" s="199" t="s">
        <v>2319</v>
      </c>
      <c r="E704" s="17" t="s">
        <v>343</v>
      </c>
      <c r="F704" s="200">
        <v>171</v>
      </c>
      <c r="H704" s="32"/>
    </row>
    <row r="705" spans="2:8" s="1" customFormat="1" ht="16.899999999999999" customHeight="1">
      <c r="B705" s="32"/>
      <c r="C705" s="199" t="s">
        <v>2327</v>
      </c>
      <c r="D705" s="199" t="s">
        <v>2328</v>
      </c>
      <c r="E705" s="17" t="s">
        <v>343</v>
      </c>
      <c r="F705" s="200">
        <v>171</v>
      </c>
      <c r="H705" s="32"/>
    </row>
    <row r="706" spans="2:8" s="1" customFormat="1" ht="22.5">
      <c r="B706" s="32"/>
      <c r="C706" s="199" t="s">
        <v>2347</v>
      </c>
      <c r="D706" s="199" t="s">
        <v>2348</v>
      </c>
      <c r="E706" s="17" t="s">
        <v>343</v>
      </c>
      <c r="F706" s="200">
        <v>65</v>
      </c>
      <c r="H706" s="32"/>
    </row>
    <row r="707" spans="2:8" s="1" customFormat="1" ht="16.899999999999999" customHeight="1">
      <c r="B707" s="32"/>
      <c r="C707" s="199" t="s">
        <v>2350</v>
      </c>
      <c r="D707" s="199" t="s">
        <v>2351</v>
      </c>
      <c r="E707" s="17" t="s">
        <v>343</v>
      </c>
      <c r="F707" s="200">
        <v>56.65</v>
      </c>
      <c r="H707" s="32"/>
    </row>
    <row r="708" spans="2:8" s="1" customFormat="1" ht="16.899999999999999" customHeight="1">
      <c r="B708" s="32"/>
      <c r="C708" s="195" t="s">
        <v>2013</v>
      </c>
      <c r="D708" s="196" t="s">
        <v>2013</v>
      </c>
      <c r="E708" s="197" t="s">
        <v>1</v>
      </c>
      <c r="F708" s="198">
        <v>175</v>
      </c>
      <c r="H708" s="32"/>
    </row>
    <row r="709" spans="2:8" s="1" customFormat="1" ht="16.899999999999999" customHeight="1">
      <c r="B709" s="32"/>
      <c r="C709" s="199" t="s">
        <v>1</v>
      </c>
      <c r="D709" s="199" t="s">
        <v>2139</v>
      </c>
      <c r="E709" s="17" t="s">
        <v>1</v>
      </c>
      <c r="F709" s="200">
        <v>175</v>
      </c>
      <c r="H709" s="32"/>
    </row>
    <row r="710" spans="2:8" s="1" customFormat="1" ht="16.899999999999999" customHeight="1">
      <c r="B710" s="32"/>
      <c r="C710" s="199" t="s">
        <v>2013</v>
      </c>
      <c r="D710" s="199" t="s">
        <v>2144</v>
      </c>
      <c r="E710" s="17" t="s">
        <v>1</v>
      </c>
      <c r="F710" s="200">
        <v>175</v>
      </c>
      <c r="H710" s="32"/>
    </row>
    <row r="711" spans="2:8" s="1" customFormat="1" ht="16.899999999999999" customHeight="1">
      <c r="B711" s="32"/>
      <c r="C711" s="201" t="s">
        <v>3722</v>
      </c>
      <c r="H711" s="32"/>
    </row>
    <row r="712" spans="2:8" s="1" customFormat="1" ht="16.899999999999999" customHeight="1">
      <c r="B712" s="32"/>
      <c r="C712" s="199" t="s">
        <v>2136</v>
      </c>
      <c r="D712" s="199" t="s">
        <v>2137</v>
      </c>
      <c r="E712" s="17" t="s">
        <v>343</v>
      </c>
      <c r="F712" s="200">
        <v>557</v>
      </c>
      <c r="H712" s="32"/>
    </row>
    <row r="713" spans="2:8" s="1" customFormat="1" ht="22.5">
      <c r="B713" s="32"/>
      <c r="C713" s="199" t="s">
        <v>2066</v>
      </c>
      <c r="D713" s="199" t="s">
        <v>2067</v>
      </c>
      <c r="E713" s="17" t="s">
        <v>263</v>
      </c>
      <c r="F713" s="200">
        <v>211.12</v>
      </c>
      <c r="H713" s="32"/>
    </row>
    <row r="714" spans="2:8" s="1" customFormat="1" ht="16.899999999999999" customHeight="1">
      <c r="B714" s="32"/>
      <c r="C714" s="199" t="s">
        <v>2121</v>
      </c>
      <c r="D714" s="199" t="s">
        <v>2122</v>
      </c>
      <c r="E714" s="17" t="s">
        <v>343</v>
      </c>
      <c r="F714" s="200">
        <v>175</v>
      </c>
      <c r="H714" s="32"/>
    </row>
    <row r="715" spans="2:8" s="1" customFormat="1" ht="16.899999999999999" customHeight="1">
      <c r="B715" s="32"/>
      <c r="C715" s="199" t="s">
        <v>2128</v>
      </c>
      <c r="D715" s="199" t="s">
        <v>2129</v>
      </c>
      <c r="E715" s="17" t="s">
        <v>343</v>
      </c>
      <c r="F715" s="200">
        <v>175</v>
      </c>
      <c r="H715" s="32"/>
    </row>
    <row r="716" spans="2:8" s="1" customFormat="1" ht="16.899999999999999" customHeight="1">
      <c r="B716" s="32"/>
      <c r="C716" s="199" t="s">
        <v>2315</v>
      </c>
      <c r="D716" s="199" t="s">
        <v>2316</v>
      </c>
      <c r="E716" s="17" t="s">
        <v>343</v>
      </c>
      <c r="F716" s="200">
        <v>350</v>
      </c>
      <c r="H716" s="32"/>
    </row>
    <row r="717" spans="2:8" s="1" customFormat="1" ht="16.899999999999999" customHeight="1">
      <c r="B717" s="32"/>
      <c r="C717" s="199" t="s">
        <v>2131</v>
      </c>
      <c r="D717" s="199" t="s">
        <v>2132</v>
      </c>
      <c r="E717" s="17" t="s">
        <v>2133</v>
      </c>
      <c r="F717" s="200">
        <v>5.25</v>
      </c>
      <c r="H717" s="32"/>
    </row>
    <row r="718" spans="2:8" s="1" customFormat="1" ht="16.899999999999999" customHeight="1">
      <c r="B718" s="32"/>
      <c r="C718" s="199" t="s">
        <v>2124</v>
      </c>
      <c r="D718" s="199" t="s">
        <v>2125</v>
      </c>
      <c r="E718" s="17" t="s">
        <v>308</v>
      </c>
      <c r="F718" s="200">
        <v>17.5</v>
      </c>
      <c r="H718" s="32"/>
    </row>
    <row r="719" spans="2:8" s="1" customFormat="1" ht="16.899999999999999" customHeight="1">
      <c r="B719" s="32"/>
      <c r="C719" s="195" t="s">
        <v>2014</v>
      </c>
      <c r="D719" s="196" t="s">
        <v>2014</v>
      </c>
      <c r="E719" s="197" t="s">
        <v>1</v>
      </c>
      <c r="F719" s="198">
        <v>36</v>
      </c>
      <c r="H719" s="32"/>
    </row>
    <row r="720" spans="2:8" s="1" customFormat="1" ht="16.899999999999999" customHeight="1">
      <c r="B720" s="32"/>
      <c r="C720" s="199" t="s">
        <v>1</v>
      </c>
      <c r="D720" s="199" t="s">
        <v>2145</v>
      </c>
      <c r="E720" s="17" t="s">
        <v>1</v>
      </c>
      <c r="F720" s="200">
        <v>36</v>
      </c>
      <c r="H720" s="32"/>
    </row>
    <row r="721" spans="2:8" s="1" customFormat="1" ht="16.899999999999999" customHeight="1">
      <c r="B721" s="32"/>
      <c r="C721" s="199" t="s">
        <v>2014</v>
      </c>
      <c r="D721" s="199" t="s">
        <v>2146</v>
      </c>
      <c r="E721" s="17" t="s">
        <v>1</v>
      </c>
      <c r="F721" s="200">
        <v>36</v>
      </c>
      <c r="H721" s="32"/>
    </row>
    <row r="722" spans="2:8" s="1" customFormat="1" ht="16.899999999999999" customHeight="1">
      <c r="B722" s="32"/>
      <c r="C722" s="201" t="s">
        <v>3722</v>
      </c>
      <c r="H722" s="32"/>
    </row>
    <row r="723" spans="2:8" s="1" customFormat="1" ht="16.899999999999999" customHeight="1">
      <c r="B723" s="32"/>
      <c r="C723" s="199" t="s">
        <v>2136</v>
      </c>
      <c r="D723" s="199" t="s">
        <v>2137</v>
      </c>
      <c r="E723" s="17" t="s">
        <v>343</v>
      </c>
      <c r="F723" s="200">
        <v>557</v>
      </c>
      <c r="H723" s="32"/>
    </row>
    <row r="724" spans="2:8" s="1" customFormat="1" ht="22.5">
      <c r="B724" s="32"/>
      <c r="C724" s="199" t="s">
        <v>2066</v>
      </c>
      <c r="D724" s="199" t="s">
        <v>2067</v>
      </c>
      <c r="E724" s="17" t="s">
        <v>263</v>
      </c>
      <c r="F724" s="200">
        <v>211.12</v>
      </c>
      <c r="H724" s="32"/>
    </row>
    <row r="725" spans="2:8" s="1" customFormat="1" ht="16.899999999999999" customHeight="1">
      <c r="B725" s="32"/>
      <c r="C725" s="199" t="s">
        <v>2114</v>
      </c>
      <c r="D725" s="199" t="s">
        <v>2115</v>
      </c>
      <c r="E725" s="17" t="s">
        <v>343</v>
      </c>
      <c r="F725" s="200">
        <v>36</v>
      </c>
      <c r="H725" s="32"/>
    </row>
    <row r="726" spans="2:8" s="1" customFormat="1" ht="16.899999999999999" customHeight="1">
      <c r="B726" s="32"/>
      <c r="C726" s="199" t="s">
        <v>2191</v>
      </c>
      <c r="D726" s="199" t="s">
        <v>2192</v>
      </c>
      <c r="E726" s="17" t="s">
        <v>343</v>
      </c>
      <c r="F726" s="200">
        <v>36</v>
      </c>
      <c r="H726" s="32"/>
    </row>
    <row r="727" spans="2:8" s="1" customFormat="1" ht="16.899999999999999" customHeight="1">
      <c r="B727" s="32"/>
      <c r="C727" s="199" t="s">
        <v>2198</v>
      </c>
      <c r="D727" s="199" t="s">
        <v>2199</v>
      </c>
      <c r="E727" s="17" t="s">
        <v>343</v>
      </c>
      <c r="F727" s="200">
        <v>36</v>
      </c>
      <c r="H727" s="32"/>
    </row>
    <row r="728" spans="2:8" s="1" customFormat="1" ht="16.899999999999999" customHeight="1">
      <c r="B728" s="32"/>
      <c r="C728" s="199" t="s">
        <v>2117</v>
      </c>
      <c r="D728" s="199" t="s">
        <v>2118</v>
      </c>
      <c r="E728" s="17" t="s">
        <v>263</v>
      </c>
      <c r="F728" s="200">
        <v>7.2</v>
      </c>
      <c r="H728" s="32"/>
    </row>
    <row r="729" spans="2:8" s="1" customFormat="1" ht="16.899999999999999" customHeight="1">
      <c r="B729" s="32"/>
      <c r="C729" s="199" t="s">
        <v>2201</v>
      </c>
      <c r="D729" s="199" t="s">
        <v>2202</v>
      </c>
      <c r="E729" s="17" t="s">
        <v>263</v>
      </c>
      <c r="F729" s="200">
        <v>1.8</v>
      </c>
      <c r="H729" s="32"/>
    </row>
    <row r="730" spans="2:8" s="1" customFormat="1" ht="16.899999999999999" customHeight="1">
      <c r="B730" s="32"/>
      <c r="C730" s="199" t="s">
        <v>2194</v>
      </c>
      <c r="D730" s="199" t="s">
        <v>2195</v>
      </c>
      <c r="E730" s="17" t="s">
        <v>343</v>
      </c>
      <c r="F730" s="200">
        <v>39.6</v>
      </c>
      <c r="H730" s="32"/>
    </row>
    <row r="731" spans="2:8" s="1" customFormat="1" ht="16.899999999999999" customHeight="1">
      <c r="B731" s="32"/>
      <c r="C731" s="195" t="s">
        <v>2015</v>
      </c>
      <c r="D731" s="196" t="s">
        <v>2016</v>
      </c>
      <c r="E731" s="197" t="s">
        <v>1</v>
      </c>
      <c r="F731" s="198">
        <v>8</v>
      </c>
      <c r="H731" s="32"/>
    </row>
    <row r="732" spans="2:8" s="1" customFormat="1" ht="16.899999999999999" customHeight="1">
      <c r="B732" s="32"/>
      <c r="C732" s="199" t="s">
        <v>1</v>
      </c>
      <c r="D732" s="199" t="s">
        <v>2147</v>
      </c>
      <c r="E732" s="17" t="s">
        <v>1</v>
      </c>
      <c r="F732" s="200">
        <v>8</v>
      </c>
      <c r="H732" s="32"/>
    </row>
    <row r="733" spans="2:8" s="1" customFormat="1" ht="16.899999999999999" customHeight="1">
      <c r="B733" s="32"/>
      <c r="C733" s="199" t="s">
        <v>2015</v>
      </c>
      <c r="D733" s="199" t="s">
        <v>2148</v>
      </c>
      <c r="E733" s="17" t="s">
        <v>1</v>
      </c>
      <c r="F733" s="200">
        <v>8</v>
      </c>
      <c r="H733" s="32"/>
    </row>
    <row r="734" spans="2:8" s="1" customFormat="1" ht="16.899999999999999" customHeight="1">
      <c r="B734" s="32"/>
      <c r="C734" s="201" t="s">
        <v>3722</v>
      </c>
      <c r="H734" s="32"/>
    </row>
    <row r="735" spans="2:8" s="1" customFormat="1" ht="16.899999999999999" customHeight="1">
      <c r="B735" s="32"/>
      <c r="C735" s="199" t="s">
        <v>2136</v>
      </c>
      <c r="D735" s="199" t="s">
        <v>2137</v>
      </c>
      <c r="E735" s="17" t="s">
        <v>343</v>
      </c>
      <c r="F735" s="200">
        <v>557</v>
      </c>
      <c r="H735" s="32"/>
    </row>
    <row r="736" spans="2:8" s="1" customFormat="1" ht="22.5">
      <c r="B736" s="32"/>
      <c r="C736" s="199" t="s">
        <v>2066</v>
      </c>
      <c r="D736" s="199" t="s">
        <v>2067</v>
      </c>
      <c r="E736" s="17" t="s">
        <v>263</v>
      </c>
      <c r="F736" s="200">
        <v>211.12</v>
      </c>
      <c r="H736" s="32"/>
    </row>
    <row r="737" spans="2:8" s="1" customFormat="1" ht="16.899999999999999" customHeight="1">
      <c r="B737" s="32"/>
      <c r="C737" s="199" t="s">
        <v>2318</v>
      </c>
      <c r="D737" s="199" t="s">
        <v>2319</v>
      </c>
      <c r="E737" s="17" t="s">
        <v>343</v>
      </c>
      <c r="F737" s="200">
        <v>171</v>
      </c>
      <c r="H737" s="32"/>
    </row>
    <row r="738" spans="2:8" s="1" customFormat="1" ht="16.899999999999999" customHeight="1">
      <c r="B738" s="32"/>
      <c r="C738" s="199" t="s">
        <v>2327</v>
      </c>
      <c r="D738" s="199" t="s">
        <v>2328</v>
      </c>
      <c r="E738" s="17" t="s">
        <v>343</v>
      </c>
      <c r="F738" s="200">
        <v>171</v>
      </c>
      <c r="H738" s="32"/>
    </row>
    <row r="739" spans="2:8" s="1" customFormat="1" ht="22.5">
      <c r="B739" s="32"/>
      <c r="C739" s="199" t="s">
        <v>2347</v>
      </c>
      <c r="D739" s="199" t="s">
        <v>2348</v>
      </c>
      <c r="E739" s="17" t="s">
        <v>343</v>
      </c>
      <c r="F739" s="200">
        <v>65</v>
      </c>
      <c r="H739" s="32"/>
    </row>
    <row r="740" spans="2:8" s="1" customFormat="1" ht="16.899999999999999" customHeight="1">
      <c r="B740" s="32"/>
      <c r="C740" s="199" t="s">
        <v>2354</v>
      </c>
      <c r="D740" s="199" t="s">
        <v>2355</v>
      </c>
      <c r="E740" s="17" t="s">
        <v>343</v>
      </c>
      <c r="F740" s="200">
        <v>8.4</v>
      </c>
      <c r="H740" s="32"/>
    </row>
    <row r="741" spans="2:8" s="1" customFormat="1" ht="16.899999999999999" customHeight="1">
      <c r="B741" s="32"/>
      <c r="C741" s="195" t="s">
        <v>2017</v>
      </c>
      <c r="D741" s="196" t="s">
        <v>2018</v>
      </c>
      <c r="E741" s="197" t="s">
        <v>1</v>
      </c>
      <c r="F741" s="198">
        <v>2</v>
      </c>
      <c r="H741" s="32"/>
    </row>
    <row r="742" spans="2:8" s="1" customFormat="1" ht="16.899999999999999" customHeight="1">
      <c r="B742" s="32"/>
      <c r="C742" s="199" t="s">
        <v>1</v>
      </c>
      <c r="D742" s="199" t="s">
        <v>2149</v>
      </c>
      <c r="E742" s="17" t="s">
        <v>1</v>
      </c>
      <c r="F742" s="200">
        <v>2</v>
      </c>
      <c r="H742" s="32"/>
    </row>
    <row r="743" spans="2:8" s="1" customFormat="1" ht="16.899999999999999" customHeight="1">
      <c r="B743" s="32"/>
      <c r="C743" s="199" t="s">
        <v>2017</v>
      </c>
      <c r="D743" s="199" t="s">
        <v>2150</v>
      </c>
      <c r="E743" s="17" t="s">
        <v>1</v>
      </c>
      <c r="F743" s="200">
        <v>2</v>
      </c>
      <c r="H743" s="32"/>
    </row>
    <row r="744" spans="2:8" s="1" customFormat="1" ht="16.899999999999999" customHeight="1">
      <c r="B744" s="32"/>
      <c r="C744" s="201" t="s">
        <v>3722</v>
      </c>
      <c r="H744" s="32"/>
    </row>
    <row r="745" spans="2:8" s="1" customFormat="1" ht="16.899999999999999" customHeight="1">
      <c r="B745" s="32"/>
      <c r="C745" s="199" t="s">
        <v>2136</v>
      </c>
      <c r="D745" s="199" t="s">
        <v>2137</v>
      </c>
      <c r="E745" s="17" t="s">
        <v>343</v>
      </c>
      <c r="F745" s="200">
        <v>557</v>
      </c>
      <c r="H745" s="32"/>
    </row>
    <row r="746" spans="2:8" s="1" customFormat="1" ht="22.5">
      <c r="B746" s="32"/>
      <c r="C746" s="199" t="s">
        <v>2066</v>
      </c>
      <c r="D746" s="199" t="s">
        <v>2067</v>
      </c>
      <c r="E746" s="17" t="s">
        <v>263</v>
      </c>
      <c r="F746" s="200">
        <v>211.12</v>
      </c>
      <c r="H746" s="32"/>
    </row>
    <row r="747" spans="2:8" s="1" customFormat="1" ht="16.899999999999999" customHeight="1">
      <c r="B747" s="32"/>
      <c r="C747" s="199" t="s">
        <v>2318</v>
      </c>
      <c r="D747" s="199" t="s">
        <v>2319</v>
      </c>
      <c r="E747" s="17" t="s">
        <v>343</v>
      </c>
      <c r="F747" s="200">
        <v>171</v>
      </c>
      <c r="H747" s="32"/>
    </row>
    <row r="748" spans="2:8" s="1" customFormat="1" ht="16.899999999999999" customHeight="1">
      <c r="B748" s="32"/>
      <c r="C748" s="199" t="s">
        <v>2327</v>
      </c>
      <c r="D748" s="199" t="s">
        <v>2328</v>
      </c>
      <c r="E748" s="17" t="s">
        <v>343</v>
      </c>
      <c r="F748" s="200">
        <v>171</v>
      </c>
      <c r="H748" s="32"/>
    </row>
    <row r="749" spans="2:8" s="1" customFormat="1" ht="22.5">
      <c r="B749" s="32"/>
      <c r="C749" s="199" t="s">
        <v>2347</v>
      </c>
      <c r="D749" s="199" t="s">
        <v>2348</v>
      </c>
      <c r="E749" s="17" t="s">
        <v>343</v>
      </c>
      <c r="F749" s="200">
        <v>65</v>
      </c>
      <c r="H749" s="32"/>
    </row>
    <row r="750" spans="2:8" s="1" customFormat="1" ht="16.899999999999999" customHeight="1">
      <c r="B750" s="32"/>
      <c r="C750" s="199" t="s">
        <v>2358</v>
      </c>
      <c r="D750" s="199" t="s">
        <v>2359</v>
      </c>
      <c r="E750" s="17" t="s">
        <v>343</v>
      </c>
      <c r="F750" s="200">
        <v>2.1</v>
      </c>
      <c r="H750" s="32"/>
    </row>
    <row r="751" spans="2:8" s="1" customFormat="1" ht="16.899999999999999" customHeight="1">
      <c r="B751" s="32"/>
      <c r="C751" s="195" t="s">
        <v>2020</v>
      </c>
      <c r="D751" s="196" t="s">
        <v>2021</v>
      </c>
      <c r="E751" s="197" t="s">
        <v>1</v>
      </c>
      <c r="F751" s="198">
        <v>10.5</v>
      </c>
      <c r="H751" s="32"/>
    </row>
    <row r="752" spans="2:8" s="1" customFormat="1" ht="16.899999999999999" customHeight="1">
      <c r="B752" s="32"/>
      <c r="C752" s="199" t="s">
        <v>1</v>
      </c>
      <c r="D752" s="199" t="s">
        <v>2151</v>
      </c>
      <c r="E752" s="17" t="s">
        <v>1</v>
      </c>
      <c r="F752" s="200">
        <v>10.5</v>
      </c>
      <c r="H752" s="32"/>
    </row>
    <row r="753" spans="2:8" s="1" customFormat="1" ht="16.899999999999999" customHeight="1">
      <c r="B753" s="32"/>
      <c r="C753" s="199" t="s">
        <v>2020</v>
      </c>
      <c r="D753" s="199" t="s">
        <v>2152</v>
      </c>
      <c r="E753" s="17" t="s">
        <v>1</v>
      </c>
      <c r="F753" s="200">
        <v>10.5</v>
      </c>
      <c r="H753" s="32"/>
    </row>
    <row r="754" spans="2:8" s="1" customFormat="1" ht="16.899999999999999" customHeight="1">
      <c r="B754" s="32"/>
      <c r="C754" s="201" t="s">
        <v>3722</v>
      </c>
      <c r="H754" s="32"/>
    </row>
    <row r="755" spans="2:8" s="1" customFormat="1" ht="16.899999999999999" customHeight="1">
      <c r="B755" s="32"/>
      <c r="C755" s="199" t="s">
        <v>2136</v>
      </c>
      <c r="D755" s="199" t="s">
        <v>2137</v>
      </c>
      <c r="E755" s="17" t="s">
        <v>343</v>
      </c>
      <c r="F755" s="200">
        <v>557</v>
      </c>
      <c r="H755" s="32"/>
    </row>
    <row r="756" spans="2:8" s="1" customFormat="1" ht="22.5">
      <c r="B756" s="32"/>
      <c r="C756" s="199" t="s">
        <v>2066</v>
      </c>
      <c r="D756" s="199" t="s">
        <v>2067</v>
      </c>
      <c r="E756" s="17" t="s">
        <v>263</v>
      </c>
      <c r="F756" s="200">
        <v>211.12</v>
      </c>
      <c r="H756" s="32"/>
    </row>
    <row r="757" spans="2:8" s="1" customFormat="1" ht="16.899999999999999" customHeight="1">
      <c r="B757" s="32"/>
      <c r="C757" s="199" t="s">
        <v>2318</v>
      </c>
      <c r="D757" s="199" t="s">
        <v>2319</v>
      </c>
      <c r="E757" s="17" t="s">
        <v>343</v>
      </c>
      <c r="F757" s="200">
        <v>171</v>
      </c>
      <c r="H757" s="32"/>
    </row>
    <row r="758" spans="2:8" s="1" customFormat="1" ht="16.899999999999999" customHeight="1">
      <c r="B758" s="32"/>
      <c r="C758" s="199" t="s">
        <v>2327</v>
      </c>
      <c r="D758" s="199" t="s">
        <v>2328</v>
      </c>
      <c r="E758" s="17" t="s">
        <v>343</v>
      </c>
      <c r="F758" s="200">
        <v>171</v>
      </c>
      <c r="H758" s="32"/>
    </row>
    <row r="759" spans="2:8" s="1" customFormat="1" ht="7.35" customHeight="1">
      <c r="B759" s="44"/>
      <c r="C759" s="45"/>
      <c r="D759" s="45"/>
      <c r="E759" s="45"/>
      <c r="F759" s="45"/>
      <c r="G759" s="45"/>
      <c r="H759" s="32"/>
    </row>
    <row r="760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1 - Stavební část</vt:lpstr>
      <vt:lpstr>2 - Zpevněné plochy </vt:lpstr>
      <vt:lpstr>3 - Rozvod plynu</vt:lpstr>
      <vt:lpstr>4 - Vytápění</vt:lpstr>
      <vt:lpstr>5 - Větrání</vt:lpstr>
      <vt:lpstr>6 - Zdravotní technika</vt:lpstr>
      <vt:lpstr>7 - Elektroinstalace</vt:lpstr>
      <vt:lpstr>8 - Vedlejší náklady</vt:lpstr>
      <vt:lpstr>Seznam figur</vt:lpstr>
      <vt:lpstr>'1 - Stavební část'!Názvy_tisku</vt:lpstr>
      <vt:lpstr>'2 - Zpevněné plochy '!Názvy_tisku</vt:lpstr>
      <vt:lpstr>'3 - Rozvod plynu'!Názvy_tisku</vt:lpstr>
      <vt:lpstr>'4 - Vytápění'!Názvy_tisku</vt:lpstr>
      <vt:lpstr>'5 - Větrání'!Názvy_tisku</vt:lpstr>
      <vt:lpstr>'6 - Zdravotní technika'!Názvy_tisku</vt:lpstr>
      <vt:lpstr>'7 - Elektroinstalace'!Názvy_tisku</vt:lpstr>
      <vt:lpstr>'8 - Vedlejší náklady'!Názvy_tisku</vt:lpstr>
      <vt:lpstr>'Rekapitulace stavby'!Názvy_tisku</vt:lpstr>
      <vt:lpstr>'Seznam figur'!Názvy_tisku</vt:lpstr>
      <vt:lpstr>'1 - Stavební část'!Oblast_tisku</vt:lpstr>
      <vt:lpstr>'2 - Zpevněné plochy '!Oblast_tisku</vt:lpstr>
      <vt:lpstr>'3 - Rozvod plynu'!Oblast_tisku</vt:lpstr>
      <vt:lpstr>'4 - Vytápění'!Oblast_tisku</vt:lpstr>
      <vt:lpstr>'5 - Větrání'!Oblast_tisku</vt:lpstr>
      <vt:lpstr>'6 - Zdravotní technika'!Oblast_tisku</vt:lpstr>
      <vt:lpstr>'7 - Elektroinstalace'!Oblast_tisku</vt:lpstr>
      <vt:lpstr>'8 - Vedlejší náklady'!Oblast_tisku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Lenovo-PC\Svehla</dc:creator>
  <cp:lastModifiedBy>Iva</cp:lastModifiedBy>
  <dcterms:created xsi:type="dcterms:W3CDTF">2023-05-25T18:46:17Z</dcterms:created>
  <dcterms:modified xsi:type="dcterms:W3CDTF">2024-07-18T09:07:13Z</dcterms:modified>
</cp:coreProperties>
</file>