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9000" yWindow="0" windowWidth="19575" windowHeight="20880" activeTab="0"/>
  </bookViews>
  <sheets>
    <sheet name="Rekapitulace" sheetId="3" r:id="rId1"/>
    <sheet name="Rozpočet" sheetId="2" r:id="rId2"/>
    <sheet name="Parametry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<sst xmlns="http://schemas.openxmlformats.org/spreadsheetml/2006/main" count="268" uniqueCount="159">
  <si>
    <t>Název</t>
  </si>
  <si>
    <t>Hodnota</t>
  </si>
  <si>
    <t>Nadpis rekapitulace</t>
  </si>
  <si>
    <t>Seznam prací a dodávek elektrotechnických zařízení</t>
  </si>
  <si>
    <t>Akce</t>
  </si>
  <si>
    <t>Přístavba dvojgaráže k požární zbrojnici
v Podhůří, Vrchlabí 3</t>
  </si>
  <si>
    <t>Projekt</t>
  </si>
  <si>
    <t xml:space="preserve">Elektroinstalace
</t>
  </si>
  <si>
    <t>Investor</t>
  </si>
  <si>
    <t>Město Vrchlabí, Zámek 1, 54301 Vrchlabí</t>
  </si>
  <si>
    <t>Z. č.</t>
  </si>
  <si>
    <t>N22_26</t>
  </si>
  <si>
    <t>A. č.</t>
  </si>
  <si>
    <t>Smlouva</t>
  </si>
  <si>
    <t/>
  </si>
  <si>
    <t>Vypracoval</t>
  </si>
  <si>
    <t>Jaroslav Nič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</si>
  <si>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</si>
  <si>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</si>
  <si>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</si>
  <si>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</si>
  <si>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</si>
  <si>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</si>
  <si>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</si>
  <si>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</si>
  <si>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</si>
  <si>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</si>
  <si>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</si>
  <si>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</si>
  <si>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</si>
  <si>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</si>
  <si>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</si>
  <si>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</si>
  <si>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</si>
  <si>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</si>
  <si>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</si>
  <si>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</si>
  <si>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</si>
  <si>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</si>
  <si>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</si>
  <si>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</si>
  <si>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</si>
  <si>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</si>
  <si>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</si>
  <si>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</si>
  <si>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</si>
  <si>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</si>
  <si>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</si>
  <si>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</si>
  <si>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</si>
  <si>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</si>
  <si>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</si>
  <si>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</si>
  <si>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</si>
  <si>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</si>
  <si>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</si>
  <si>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</si>
  <si>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PŘÍSLUŠENSTVÍ</t>
  </si>
  <si>
    <t>XALD213 Ovládací skříňka dvoutlačítková, 2 lícující tlač., 1 Z - zelené, 1 V-rudé</t>
  </si>
  <si>
    <t>ks</t>
  </si>
  <si>
    <t>ZÁSUVKA PRŮMYSLOVÁ, IP44, IP67</t>
  </si>
  <si>
    <t>416RS6 Zásuvka průmyslová, nástěnná montáž; řazení 3P+N+PE; b. IP44, 16 A</t>
  </si>
  <si>
    <t>ZÁSUVKA NN, PRAKTIK IP44 (plast)</t>
  </si>
  <si>
    <t>5518-2029 B Zásuvka dvojnásobná IP44, s ochrannými kolíky, s víčky; řazení 2x(2P+PE); d. Praktik; b. bílá (na hořl. podklady B až E)</t>
  </si>
  <si>
    <t>5518-2929 B Zásuvka jednonásobná IP44, s ochranným kolíkem, s víčkem; řazení 2P+PE; d. Praktik; b. bílá (na hořl. podklady B až E)</t>
  </si>
  <si>
    <t>ELEKTROBOCK</t>
  </si>
  <si>
    <t>bezdrátové ovládání svítidel</t>
  </si>
  <si>
    <t>bezdrátový spínač  4 tlačítkový</t>
  </si>
  <si>
    <t>bezdrátový přijímač do krabice</t>
  </si>
  <si>
    <t>klíčenka 4 kanálová</t>
  </si>
  <si>
    <t>KABELOVÝ ŽLAB DRÁTĚNÝ</t>
  </si>
  <si>
    <t>EKZS 250/50 3m EKZS 250/50 3m + podpěry</t>
  </si>
  <si>
    <t>m</t>
  </si>
  <si>
    <t>DZ 200/50 2,5m drátěný žlab 200/50 2,5m+podpěry</t>
  </si>
  <si>
    <t>DZ 150/50 2,5m drátěný žlab 150/50 2,5m+podpěry</t>
  </si>
  <si>
    <t>DZ 100/50 2,5m drátěný žlab 100/50 2,5m+podpěry</t>
  </si>
  <si>
    <t>KABEL SILOVÝ,IZOLACE PVC</t>
  </si>
  <si>
    <t>CYKY-J 4x10</t>
  </si>
  <si>
    <t>CYKY-J 5x2.5</t>
  </si>
  <si>
    <t>CYKY-J 5x1.5</t>
  </si>
  <si>
    <t>CYKY-O 5x1.5</t>
  </si>
  <si>
    <t>CYKY-O 3x1.5</t>
  </si>
  <si>
    <t>CYKY-J 3x1.5</t>
  </si>
  <si>
    <t>CYKY-J 3x2.5</t>
  </si>
  <si>
    <t>1516E_HA TRUBKA TUHÁ 320 N PVC + úchyty</t>
  </si>
  <si>
    <t>8111 KRABICE</t>
  </si>
  <si>
    <t>POTENTIAL Svorkovnice pro vyrovnání potenciálů svor. 10x10</t>
  </si>
  <si>
    <t>H07V-K 16 zž</t>
  </si>
  <si>
    <t>H07V-K 6  zž</t>
  </si>
  <si>
    <t>H07V-K 4   zž</t>
  </si>
  <si>
    <t xml:space="preserve"> ventilátor s aut. žaluzií a časovým doběhem 250m3/h</t>
  </si>
  <si>
    <t>Podružný materiál</t>
  </si>
  <si>
    <t>Elektromontáže - celkem</t>
  </si>
  <si>
    <t>Svítidla</t>
  </si>
  <si>
    <t>FUTURA 2.4ft PC Al 3F 5200/840 svítidlo průmyslové s modulem LED 2x2600 lm, spektrum 840, a Al chladiče - třífáz.průběž.montáž</t>
  </si>
  <si>
    <t>FUTURA 2.4ft PC Al 3F 5200/840 M1h svítidlo průmyslové s modulem LED 2x2600 lm, spektrum 840, a Al chladiče, s nouzovým modulem 1 hod. - třífáz.průběž.montáž</t>
  </si>
  <si>
    <t>LM06000007 SET SET 2x VANA SMD 30W s kabelem + STOJAN</t>
  </si>
  <si>
    <t>Ks</t>
  </si>
  <si>
    <t>Svítidla - celkem</t>
  </si>
  <si>
    <t>rozvaděč RP3</t>
  </si>
  <si>
    <t>MBN110 Jistič 1 pól. 10A, char.B, 6 kA</t>
  </si>
  <si>
    <t>MBN310 Jistič 3 pól. 10A, char.B, 6 kA</t>
  </si>
  <si>
    <t>MBN313 Jistič 3 pól. 13A, char.B, 6 kA</t>
  </si>
  <si>
    <t>NBN316 Jistič 3 pól. 16A, char.B, 10 kA</t>
  </si>
  <si>
    <t>ADA910D Proud.chr. s nadpr.ochr. char. B; 1+N; 6 kA; 0,03 A; In=10 A, A</t>
  </si>
  <si>
    <t>ADA916D Proud.chr. s nadpr.ochr. char. B; 1+N; 6 kA; 0,03 A; In=16 A, A</t>
  </si>
  <si>
    <t>SBN340 Vypínač 3 pól. 40A</t>
  </si>
  <si>
    <t>ESC080 Pomocný kontakt pro stykače, relé, vypínače SBN, 1S+1R</t>
  </si>
  <si>
    <t>ERC125 Stykač 25A, 1S, 230V AC</t>
  </si>
  <si>
    <t>ERC325 Stykač 25A, 3S, 230V AC</t>
  </si>
  <si>
    <t>EZN002 Časové relé se zpožď.rozepn., rozsah 0,1s až 10h; (1P), 8 A/ 230 V</t>
  </si>
  <si>
    <t>FWB42S Rozvaděč nástěnný FW, IP44, tř. ochr.II, 96 mod., 650x550x161, bezšr. Svorky</t>
  </si>
  <si>
    <t>CDS425D Proudový chránič 4 pól. 25 / 0,03 A, A, bezšroubové svorky</t>
  </si>
  <si>
    <t>FLP-B+C MAXI V/3 kombinovaný svodič bleskových proudů a přepětí, vhodné pro 3-fázový systém TN-C, instalace na vstupu do budovy, 75 kA (10/350), 180 kA (8/20)</t>
  </si>
  <si>
    <t>rozvaděč RP3 - celkem</t>
  </si>
  <si>
    <t>Uzemnění a LPS</t>
  </si>
  <si>
    <t>Páska 30x4 páska 30x4 (0,95 kg/m)</t>
  </si>
  <si>
    <t>SR 2b svorka páska-páska</t>
  </si>
  <si>
    <t>Drát 10 drát o 10mm(0,62kg/m)</t>
  </si>
  <si>
    <t>SR03  S / 2xM8, litina zemnící pásek - drát</t>
  </si>
  <si>
    <t>Drát 8 AlMgSi T/2 drát ø 8mm AlMgSi  (0,135kg/m)  pevně</t>
  </si>
  <si>
    <t>zkušební svorky NEREZ</t>
  </si>
  <si>
    <t>označení svodu</t>
  </si>
  <si>
    <t>podpěra svislá na zateplenou zeď</t>
  </si>
  <si>
    <t>478 027 Uzemňovací bod typ M16 Závit M16</t>
  </si>
  <si>
    <t>svorka univerzální</t>
  </si>
  <si>
    <t>drát ISOFugal AL s izolací/100123</t>
  </si>
  <si>
    <t>830 208 vodič CUI 3500 mm</t>
  </si>
  <si>
    <t>Uzemnění a LPS  - celkem</t>
  </si>
  <si>
    <t>Dodávky</t>
  </si>
  <si>
    <t>Dodávky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</si>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</sst>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缀"/>
      <family val="2"/>
    </font>
    <font>
      <b/>
      <sz val="11"/>
      <color rgb="FF000000"/>
      <name val="敓潧⁥䥕缀"/>
      <family val="2"/>
    </font>
    <font>
      <b/>
      <sz val="10"/>
      <color rgb="FF000000"/>
      <name val="敓潧⁥䥕缀"/>
      <family val="2"/>
    </font>
    <font>
      <b/>
      <sz val="9"/>
      <color rgb="FF000000"/>
      <name val="敓潧⁥䥕缀"/>
      <family val="2"/>
    </font>
    <font>
      <i/>
      <sz val="10"/>
      <color rgb="FF000000"/>
      <name val="敓潧⁥䥕缀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left"/>
    </xf>
    <xf numFmtId="4" fontId="2" fillId="5" borderId="1" xfId="0" applyNumberFormat="1" applyFont="1" applyFill="1" applyBorder="1" applyAlignment="1">
      <alignment horizontal="lef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C636F-66FE-4C2A-A077-0316A015E03D}">
  <dimension ref="A1:D38"/>
  <sheetViews>
    <sheetView tabSelected="1" workbookViewId="0" topLeftCell="A1"/>
  </sheetViews>
  <sheetFormatPr defaultColWidth="9.140625" defaultRowHeight="15"/>
  <cols>
    <col min="1" max="1" width="39.28125" style="1" bestFit="1" customWidth="1"/>
    <col min="2" max="2" width="9.140625" style="11" customWidth="1"/>
    <col min="3" max="3" width="9.28125" style="11" bestFit="1" customWidth="1"/>
    <col min="6" max="6" width="9.140625" style="10" hidden="1" customWidth="1"/>
  </cols>
  <sheetData>
    <row r="1" spans="1:4" ht="15">
      <c r="A1" s="2" t="s">
        <v>0</v>
      </c>
      <c r="B1" s="12" t="s">
        <v>131</v>
      </c>
      <c r="C1" s="12" t="s">
        <v>132</v>
      </c>
      <c r="D1" s="3"/>
    </row>
    <row r="2" spans="1:4" ht="15">
      <c r="A2" s="6" t="s">
        <v>133</v>
      </c>
      <c r="B2" s="19"/>
      <c r="C2" s="19"/>
      <c r="D2" s="3"/>
    </row>
    <row r="3" spans="1:4" ht="15">
      <c r="A3" s="7" t="s">
        <v>134</v>
      </c>
      <c r="B3" s="16">
        <f>(Rozpočet!E76)</f>
        <v>0</v>
      </c>
      <c r="C3" s="16"/>
      <c r="D3" s="3"/>
    </row>
    <row r="4" spans="1:4" ht="15">
      <c r="A4" s="7" t="s">
        <v>135</v>
      </c>
      <c r="B4" s="16">
        <f>B3*Parametry!B16/100</f>
        <v>0</v>
      </c>
      <c r="C4" s="16">
        <f>B3*Parametry!B17/100</f>
        <v>0</v>
      </c>
      <c r="D4" s="3"/>
    </row>
    <row r="5" spans="1:4" ht="15">
      <c r="A5" s="7" t="s">
        <v>136</v>
      </c>
      <c r="B5" s="16"/>
      <c r="C5" s="16">
        <f>(Rozpočet!E36)+0</f>
        <v>0</v>
      </c>
      <c r="D5" s="3"/>
    </row>
    <row r="6" spans="1:4" ht="15">
      <c r="A6" s="7" t="s">
        <v>137</v>
      </c>
      <c r="B6" s="16"/>
      <c r="C6" s="16">
        <f>(Rozpočet!G76)+(Rozpočet!G36)+0</f>
        <v>0</v>
      </c>
      <c r="D6" s="3"/>
    </row>
    <row r="7" spans="1:4" ht="15">
      <c r="A7" s="8" t="s">
        <v>138</v>
      </c>
      <c r="B7" s="20">
        <f>B3+B4</f>
        <v>0</v>
      </c>
      <c r="C7" s="20">
        <f>C3+C4+C5+C6</f>
        <v>0</v>
      </c>
      <c r="D7" s="3"/>
    </row>
    <row r="8" spans="1:4" ht="15">
      <c r="A8" s="7" t="s">
        <v>139</v>
      </c>
      <c r="B8" s="16"/>
      <c r="C8" s="16">
        <f>(C5+C6)*Parametry!B18/100</f>
        <v>0</v>
      </c>
      <c r="D8" s="3"/>
    </row>
    <row r="9" spans="1:4" ht="15">
      <c r="A9" s="7" t="s">
        <v>140</v>
      </c>
      <c r="B9" s="16"/>
      <c r="C9" s="16">
        <f>0+0</f>
        <v>0</v>
      </c>
      <c r="D9" s="3"/>
    </row>
    <row r="10" spans="1:4" ht="15">
      <c r="A10" s="7" t="s">
        <v>141</v>
      </c>
      <c r="B10" s="16"/>
      <c r="C10" s="16">
        <f>0+0</f>
        <v>0</v>
      </c>
      <c r="D10" s="3"/>
    </row>
    <row r="11" spans="1:4" ht="15">
      <c r="A11" s="7" t="s">
        <v>142</v>
      </c>
      <c r="B11" s="16"/>
      <c r="C11" s="16">
        <f>(C9+C10)*Parametry!B19/100</f>
        <v>0</v>
      </c>
      <c r="D11" s="3"/>
    </row>
    <row r="12" spans="1:4" ht="15">
      <c r="A12" s="8" t="s">
        <v>143</v>
      </c>
      <c r="B12" s="20">
        <f>B7</f>
        <v>0</v>
      </c>
      <c r="C12" s="20">
        <f>C7+C8+C9+C10+C11</f>
        <v>0</v>
      </c>
      <c r="D12" s="3"/>
    </row>
    <row r="13" spans="1:4" ht="15">
      <c r="A13" s="7" t="s">
        <v>144</v>
      </c>
      <c r="B13" s="16"/>
      <c r="C13" s="16">
        <f>(B12+C12)*Parametry!B20/100</f>
        <v>0</v>
      </c>
      <c r="D13" s="3"/>
    </row>
    <row r="14" spans="1:4" ht="15">
      <c r="A14" s="7" t="s">
        <v>145</v>
      </c>
      <c r="B14" s="16"/>
      <c r="C14" s="16">
        <f>(B12+C12)*Parametry!B21/100</f>
        <v>0</v>
      </c>
      <c r="D14" s="3"/>
    </row>
    <row r="15" spans="1:4" ht="15">
      <c r="A15" s="7" t="s">
        <v>146</v>
      </c>
      <c r="B15" s="16"/>
      <c r="C15" s="16">
        <f>(B7+C7)*Parametry!B22/100</f>
        <v>0</v>
      </c>
      <c r="D15" s="3"/>
    </row>
    <row r="16" spans="1:4" ht="15">
      <c r="A16" s="6" t="s">
        <v>147</v>
      </c>
      <c r="B16" s="19"/>
      <c r="C16" s="19">
        <f>B12+C12+C13+C14+C15</f>
        <v>0</v>
      </c>
      <c r="D16" s="3"/>
    </row>
    <row r="17" spans="1:4" ht="15">
      <c r="A17" s="7" t="s">
        <v>14</v>
      </c>
      <c r="B17" s="16"/>
      <c r="C17" s="16"/>
      <c r="D17" s="3"/>
    </row>
    <row r="18" spans="1:4" ht="15">
      <c r="A18" s="6" t="s">
        <v>148</v>
      </c>
      <c r="B18" s="19"/>
      <c r="C18" s="19"/>
      <c r="D18" s="3"/>
    </row>
    <row r="19" spans="1:4" ht="15">
      <c r="A19" s="7" t="s">
        <v>149</v>
      </c>
      <c r="B19" s="16"/>
      <c r="C19" s="16">
        <f>C12*Parametry!B23/100</f>
        <v>0</v>
      </c>
      <c r="D19" s="3"/>
    </row>
    <row r="20" spans="1:4" ht="15">
      <c r="A20" s="7" t="s">
        <v>150</v>
      </c>
      <c r="B20" s="16"/>
      <c r="C20" s="16">
        <f>C12*Parametry!B24/100</f>
        <v>0</v>
      </c>
      <c r="D20" s="3"/>
    </row>
    <row r="21" spans="1:4" ht="15">
      <c r="A21" s="6" t="s">
        <v>151</v>
      </c>
      <c r="B21" s="19"/>
      <c r="C21" s="19">
        <f>C19+C20</f>
        <v>0</v>
      </c>
      <c r="D21" s="3"/>
    </row>
    <row r="22" spans="1:4" ht="15">
      <c r="A22" s="7" t="s">
        <v>152</v>
      </c>
      <c r="B22" s="16"/>
      <c r="C22" s="16">
        <f>Parametry!B25*Parametry!B28*(C16*Parametry!B27)^Parametry!B26</f>
        <v>0</v>
      </c>
      <c r="D22" s="3"/>
    </row>
    <row r="23" spans="1:4" ht="15">
      <c r="A23" s="7" t="s">
        <v>14</v>
      </c>
      <c r="B23" s="16"/>
      <c r="C23" s="16"/>
      <c r="D23" s="3"/>
    </row>
    <row r="24" spans="1:4" ht="15">
      <c r="A24" s="4" t="s">
        <v>153</v>
      </c>
      <c r="B24" s="13"/>
      <c r="C24" s="13">
        <f>C16+C21+C22</f>
        <v>0</v>
      </c>
      <c r="D24" s="3"/>
    </row>
    <row r="25" spans="1:4" ht="15">
      <c r="A25" s="7" t="s">
        <v>154</v>
      </c>
      <c r="B25" s="16">
        <f>(SUM(Rozpočet!E73:E75)+SUM(Rozpočet!E3:E35))+(SUM(Rozpočet!G73:G75)+SUM(Rozpočet!G3:G34))+B4+C4+C8+C11+C13+C14+C15+C21+C22</f>
        <v>0</v>
      </c>
      <c r="C25" s="16">
        <f>B25*Parametry!B31/100</f>
        <v>0</v>
      </c>
      <c r="D25" s="3"/>
    </row>
    <row r="26" spans="1:4" ht="15">
      <c r="A26" s="7" t="s">
        <v>155</v>
      </c>
      <c r="B26" s="16">
        <f>(SUM(Rozpočet!E3,Rozpočet!E5,Rozpočet!E7,Rozpočet!E10:E11,Rozpočet!E15,Rozpočet!E20))+(SUM(Rozpočet!G3,Rozpočet!G5,Rozpočet!G7,Rozpočet!G10:G11,Rozpočet!G15,Rozpočet!G20))</f>
        <v>0</v>
      </c>
      <c r="C26" s="16">
        <f>B26*Parametry!B32/100</f>
        <v>0</v>
      </c>
      <c r="D26" s="3"/>
    </row>
    <row r="27" spans="1:4" ht="15">
      <c r="A27" s="4" t="s">
        <v>156</v>
      </c>
      <c r="B27" s="13"/>
      <c r="C27" s="13">
        <f>C24+C25+C26</f>
        <v>0</v>
      </c>
      <c r="D27" s="3"/>
    </row>
    <row r="28" spans="1:4" ht="15">
      <c r="A28" s="7" t="s">
        <v>14</v>
      </c>
      <c r="B28" s="16"/>
      <c r="C28" s="16"/>
      <c r="D28" s="3"/>
    </row>
    <row r="29" spans="1:4" ht="15">
      <c r="A29" s="7" t="s">
        <v>157</v>
      </c>
      <c r="B29" s="16"/>
      <c r="C29" s="16">
        <f>C24*Parametry!B29/100</f>
        <v>0</v>
      </c>
      <c r="D29" s="3"/>
    </row>
    <row r="30" spans="1:4" ht="15">
      <c r="A30" s="7" t="s">
        <v>157</v>
      </c>
      <c r="B30" s="16"/>
      <c r="C30" s="16">
        <f>C24*Parametry!B30/100</f>
        <v>0</v>
      </c>
      <c r="D30" s="3"/>
    </row>
    <row r="31" spans="1:4" ht="15">
      <c r="A31" s="6" t="s">
        <v>158</v>
      </c>
      <c r="B31" s="21" t="s">
        <v>50</v>
      </c>
      <c r="C31" s="21" t="s">
        <v>52</v>
      </c>
      <c r="D31" s="3"/>
    </row>
    <row r="32" spans="1:4" ht="15">
      <c r="A32" s="7" t="s">
        <v>56</v>
      </c>
      <c r="B32" s="16">
        <f>(Rozpočet!E36)</f>
        <v>0</v>
      </c>
      <c r="C32" s="16">
        <f>(Rozpočet!G36)</f>
        <v>0</v>
      </c>
      <c r="D32" s="3"/>
    </row>
    <row r="33" spans="1:4" ht="15">
      <c r="A33" s="7" t="s">
        <v>93</v>
      </c>
      <c r="B33" s="16">
        <f>(Rozpočet!E41)</f>
        <v>0</v>
      </c>
      <c r="C33" s="16">
        <f>(Rozpočet!G41)</f>
        <v>0</v>
      </c>
      <c r="D33" s="3"/>
    </row>
    <row r="34" spans="1:4" ht="15">
      <c r="A34" s="7" t="s">
        <v>99</v>
      </c>
      <c r="B34" s="16">
        <f>(Rozpočet!E57)</f>
        <v>0</v>
      </c>
      <c r="C34" s="16">
        <f>(Rozpočet!G57)</f>
        <v>0</v>
      </c>
      <c r="D34" s="3"/>
    </row>
    <row r="35" spans="1:4" ht="15">
      <c r="A35" s="7" t="s">
        <v>115</v>
      </c>
      <c r="B35" s="16">
        <f>(Rozpočet!E71)</f>
        <v>0</v>
      </c>
      <c r="C35" s="16">
        <f>(Rozpočet!G71)</f>
        <v>0</v>
      </c>
      <c r="D35" s="3"/>
    </row>
    <row r="36" spans="1:4" ht="15">
      <c r="A36" s="7" t="s">
        <v>129</v>
      </c>
      <c r="B36" s="16">
        <f>(Rozpočet!E76)</f>
        <v>0</v>
      </c>
      <c r="C36" s="16">
        <f>(Rozpočet!G76)</f>
        <v>0</v>
      </c>
      <c r="D36" s="3"/>
    </row>
    <row r="37" spans="1:4" ht="15">
      <c r="A37" s="7" t="s">
        <v>14</v>
      </c>
      <c r="B37" s="16"/>
      <c r="C37" s="16"/>
      <c r="D37" s="3"/>
    </row>
    <row r="38" spans="1:4" ht="15">
      <c r="A38" s="7" t="s">
        <v>14</v>
      </c>
      <c r="B38" s="16"/>
      <c r="C38" s="16"/>
      <c r="D38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3262-C4D8-42F3-8371-F013CC49127F}">
  <dimension ref="A1:L77"/>
  <sheetViews>
    <sheetView workbookViewId="0" topLeftCell="A1"/>
  </sheetViews>
  <sheetFormatPr defaultColWidth="9.140625" defaultRowHeight="15"/>
  <cols>
    <col min="1" max="1" width="134.28125" style="1" bestFit="1" customWidth="1"/>
    <col min="2" max="2" width="3.140625" style="1" bestFit="1" customWidth="1"/>
    <col min="3" max="3" width="6.421875" style="11" bestFit="1" customWidth="1"/>
    <col min="4" max="4" width="7.140625" style="11" bestFit="1" customWidth="1"/>
    <col min="5" max="5" width="13.421875" style="11" bestFit="1" customWidth="1"/>
    <col min="6" max="6" width="6.421875" style="11" bestFit="1" customWidth="1"/>
    <col min="7" max="7" width="12.57421875" style="11" bestFit="1" customWidth="1"/>
    <col min="8" max="8" width="5.28125" style="11" bestFit="1" customWidth="1"/>
    <col min="9" max="9" width="11.421875" style="11" bestFit="1" customWidth="1"/>
    <col min="12" max="12" width="2.00390625" style="10" hidden="1" customWidth="1"/>
  </cols>
  <sheetData>
    <row r="1" spans="1:12" ht="15">
      <c r="A1" s="2" t="s">
        <v>0</v>
      </c>
      <c r="B1" s="2" t="s">
        <v>48</v>
      </c>
      <c r="C1" s="12" t="s">
        <v>49</v>
      </c>
      <c r="D1" s="12" t="s">
        <v>50</v>
      </c>
      <c r="E1" s="12" t="s">
        <v>51</v>
      </c>
      <c r="F1" s="12" t="s">
        <v>52</v>
      </c>
      <c r="G1" s="12" t="s">
        <v>53</v>
      </c>
      <c r="H1" s="12" t="s">
        <v>54</v>
      </c>
      <c r="I1" s="12" t="s">
        <v>55</v>
      </c>
      <c r="J1" s="3"/>
      <c r="K1" s="3"/>
      <c r="L1" s="10">
        <f>Parametry!B33/100*E4+Parametry!B33/100*E6+Parametry!B33/100*E8+Parametry!B33/100*E9+Parametry!B33/100*E12+Parametry!B33/100*E13+Parametry!B33/100*E14+Parametry!B33/100*E16+Parametry!B33/100*E17+Parametry!B33/100*E18+Parametry!B33/100*E19+Parametry!B33/100*E21+Parametry!B33/100*E22+Parametry!B33/100*E23+Parametry!B33/100*E24+Parametry!B33/100*E25+Parametry!B33/100*E26+Parametry!B33/100*E27+Parametry!B33/100*E28+Parametry!B33/100*E29+Parametry!B33/100*E30+Parametry!B33/100*E31+Parametry!B33/100*E32</f>
        <v>0</v>
      </c>
    </row>
    <row r="2" spans="1:11" ht="15">
      <c r="A2" s="4" t="s">
        <v>56</v>
      </c>
      <c r="B2" s="4" t="s">
        <v>14</v>
      </c>
      <c r="C2" s="13"/>
      <c r="D2" s="13"/>
      <c r="E2" s="13"/>
      <c r="F2" s="13"/>
      <c r="G2" s="13"/>
      <c r="H2" s="13"/>
      <c r="I2" s="13"/>
      <c r="J2" s="3"/>
      <c r="K2" s="3"/>
    </row>
    <row r="3" spans="1:11" ht="15">
      <c r="A3" s="14" t="s">
        <v>57</v>
      </c>
      <c r="B3" s="14" t="s">
        <v>14</v>
      </c>
      <c r="C3" s="15"/>
      <c r="D3" s="15"/>
      <c r="E3" s="15"/>
      <c r="F3" s="15"/>
      <c r="G3" s="15"/>
      <c r="H3" s="15"/>
      <c r="I3" s="15"/>
      <c r="J3" s="3"/>
      <c r="K3" s="3"/>
    </row>
    <row r="4" spans="1:11" ht="15">
      <c r="A4" s="7" t="s">
        <v>58</v>
      </c>
      <c r="B4" s="7" t="s">
        <v>59</v>
      </c>
      <c r="C4" s="16">
        <v>4</v>
      </c>
      <c r="D4" s="16"/>
      <c r="E4" s="16">
        <f>C4*D4</f>
        <v>0</v>
      </c>
      <c r="F4" s="16"/>
      <c r="G4" s="16">
        <f>C4*F4</f>
        <v>0</v>
      </c>
      <c r="H4" s="16">
        <f>D4+F4</f>
        <v>0</v>
      </c>
      <c r="I4" s="16">
        <f>E4+G4</f>
        <v>0</v>
      </c>
      <c r="J4" s="3"/>
      <c r="K4" s="3"/>
    </row>
    <row r="5" spans="1:11" ht="15">
      <c r="A5" s="14" t="s">
        <v>60</v>
      </c>
      <c r="B5" s="14" t="s">
        <v>14</v>
      </c>
      <c r="C5" s="15"/>
      <c r="D5" s="15"/>
      <c r="E5" s="15"/>
      <c r="F5" s="15"/>
      <c r="G5" s="15"/>
      <c r="H5" s="15"/>
      <c r="I5" s="15"/>
      <c r="J5" s="3"/>
      <c r="K5" s="3"/>
    </row>
    <row r="6" spans="1:11" ht="15">
      <c r="A6" s="7" t="s">
        <v>61</v>
      </c>
      <c r="B6" s="7" t="s">
        <v>59</v>
      </c>
      <c r="C6" s="16">
        <v>4</v>
      </c>
      <c r="D6" s="16"/>
      <c r="E6" s="16">
        <f>C6*D6</f>
        <v>0</v>
      </c>
      <c r="F6" s="16"/>
      <c r="G6" s="16">
        <f>C6*F6</f>
        <v>0</v>
      </c>
      <c r="H6" s="16">
        <f>D6+F6</f>
        <v>0</v>
      </c>
      <c r="I6" s="16">
        <f>E6+G6</f>
        <v>0</v>
      </c>
      <c r="J6" s="3"/>
      <c r="K6" s="3"/>
    </row>
    <row r="7" spans="1:11" ht="15">
      <c r="A7" s="14" t="s">
        <v>62</v>
      </c>
      <c r="B7" s="14" t="s">
        <v>14</v>
      </c>
      <c r="C7" s="15"/>
      <c r="D7" s="15"/>
      <c r="E7" s="15"/>
      <c r="F7" s="15"/>
      <c r="G7" s="15"/>
      <c r="H7" s="15"/>
      <c r="I7" s="15"/>
      <c r="J7" s="3"/>
      <c r="K7" s="3"/>
    </row>
    <row r="8" spans="1:11" ht="15">
      <c r="A8" s="7" t="s">
        <v>63</v>
      </c>
      <c r="B8" s="7" t="s">
        <v>59</v>
      </c>
      <c r="C8" s="16">
        <v>3</v>
      </c>
      <c r="D8" s="16"/>
      <c r="E8" s="16">
        <f>C8*D8</f>
        <v>0</v>
      </c>
      <c r="F8" s="16"/>
      <c r="G8" s="16">
        <f>C8*F8</f>
        <v>0</v>
      </c>
      <c r="H8" s="16">
        <f>D8+F8</f>
        <v>0</v>
      </c>
      <c r="I8" s="16">
        <f>E8+G8</f>
        <v>0</v>
      </c>
      <c r="J8" s="3"/>
      <c r="K8" s="3"/>
    </row>
    <row r="9" spans="1:11" ht="15">
      <c r="A9" s="7" t="s">
        <v>64</v>
      </c>
      <c r="B9" s="7" t="s">
        <v>59</v>
      </c>
      <c r="C9" s="16">
        <v>6</v>
      </c>
      <c r="D9" s="16"/>
      <c r="E9" s="16">
        <f>C9*D9</f>
        <v>0</v>
      </c>
      <c r="F9" s="16"/>
      <c r="G9" s="16">
        <f>C9*F9</f>
        <v>0</v>
      </c>
      <c r="H9" s="16">
        <f>D9+F9</f>
        <v>0</v>
      </c>
      <c r="I9" s="16">
        <f>E9+G9</f>
        <v>0</v>
      </c>
      <c r="J9" s="3"/>
      <c r="K9" s="3"/>
    </row>
    <row r="10" spans="1:11" ht="15">
      <c r="A10" s="14" t="s">
        <v>65</v>
      </c>
      <c r="B10" s="14" t="s">
        <v>14</v>
      </c>
      <c r="C10" s="15"/>
      <c r="D10" s="15"/>
      <c r="E10" s="15"/>
      <c r="F10" s="15"/>
      <c r="G10" s="15"/>
      <c r="H10" s="15"/>
      <c r="I10" s="15"/>
      <c r="J10" s="3"/>
      <c r="K10" s="3"/>
    </row>
    <row r="11" spans="1:11" ht="15">
      <c r="A11" s="14" t="s">
        <v>66</v>
      </c>
      <c r="B11" s="14" t="s">
        <v>14</v>
      </c>
      <c r="C11" s="15"/>
      <c r="D11" s="15"/>
      <c r="E11" s="15"/>
      <c r="F11" s="15"/>
      <c r="G11" s="15"/>
      <c r="H11" s="15"/>
      <c r="I11" s="15"/>
      <c r="J11" s="3"/>
      <c r="K11" s="3"/>
    </row>
    <row r="12" spans="1:11" ht="15">
      <c r="A12" s="7" t="s">
        <v>67</v>
      </c>
      <c r="B12" s="7" t="s">
        <v>59</v>
      </c>
      <c r="C12" s="16">
        <v>3</v>
      </c>
      <c r="D12" s="16"/>
      <c r="E12" s="16">
        <f>C12*D12</f>
        <v>0</v>
      </c>
      <c r="F12" s="16"/>
      <c r="G12" s="16">
        <f>C12*F12</f>
        <v>0</v>
      </c>
      <c r="H12" s="16">
        <f>D12+F12</f>
        <v>0</v>
      </c>
      <c r="I12" s="16">
        <f>E12+G12</f>
        <v>0</v>
      </c>
      <c r="J12" s="3"/>
      <c r="K12" s="3"/>
    </row>
    <row r="13" spans="1:11" ht="15">
      <c r="A13" s="7" t="s">
        <v>68</v>
      </c>
      <c r="B13" s="7" t="s">
        <v>59</v>
      </c>
      <c r="C13" s="16">
        <v>3</v>
      </c>
      <c r="D13" s="16"/>
      <c r="E13" s="16">
        <f>C13*D13</f>
        <v>0</v>
      </c>
      <c r="F13" s="16"/>
      <c r="G13" s="16">
        <f>C13*F13</f>
        <v>0</v>
      </c>
      <c r="H13" s="16">
        <f>D13+F13</f>
        <v>0</v>
      </c>
      <c r="I13" s="16">
        <f>E13+G13</f>
        <v>0</v>
      </c>
      <c r="J13" s="3"/>
      <c r="K13" s="3"/>
    </row>
    <row r="14" spans="1:11" ht="15">
      <c r="A14" s="7" t="s">
        <v>69</v>
      </c>
      <c r="B14" s="7" t="s">
        <v>59</v>
      </c>
      <c r="C14" s="16">
        <v>3</v>
      </c>
      <c r="D14" s="16"/>
      <c r="E14" s="16">
        <f>C14*D14</f>
        <v>0</v>
      </c>
      <c r="F14" s="16"/>
      <c r="G14" s="16">
        <f>C14*F14</f>
        <v>0</v>
      </c>
      <c r="H14" s="16">
        <f>D14+F14</f>
        <v>0</v>
      </c>
      <c r="I14" s="16">
        <f>E14+G14</f>
        <v>0</v>
      </c>
      <c r="J14" s="3"/>
      <c r="K14" s="3"/>
    </row>
    <row r="15" spans="1:11" ht="15">
      <c r="A15" s="14" t="s">
        <v>70</v>
      </c>
      <c r="B15" s="14" t="s">
        <v>14</v>
      </c>
      <c r="C15" s="15"/>
      <c r="D15" s="15"/>
      <c r="E15" s="15"/>
      <c r="F15" s="15"/>
      <c r="G15" s="15"/>
      <c r="H15" s="15"/>
      <c r="I15" s="15"/>
      <c r="J15" s="3"/>
      <c r="K15" s="3"/>
    </row>
    <row r="16" spans="1:11" ht="15">
      <c r="A16" s="7" t="s">
        <v>71</v>
      </c>
      <c r="B16" s="7" t="s">
        <v>72</v>
      </c>
      <c r="C16" s="16">
        <v>12</v>
      </c>
      <c r="D16" s="16"/>
      <c r="E16" s="16">
        <f>C16*D16</f>
        <v>0</v>
      </c>
      <c r="F16" s="16"/>
      <c r="G16" s="16">
        <f>C16*F16</f>
        <v>0</v>
      </c>
      <c r="H16" s="16">
        <f>D16+F16</f>
        <v>0</v>
      </c>
      <c r="I16" s="16">
        <f>E16+G16</f>
        <v>0</v>
      </c>
      <c r="J16" s="3"/>
      <c r="K16" s="3"/>
    </row>
    <row r="17" spans="1:11" ht="15">
      <c r="A17" s="7" t="s">
        <v>73</v>
      </c>
      <c r="B17" s="7" t="s">
        <v>72</v>
      </c>
      <c r="C17" s="16">
        <v>6</v>
      </c>
      <c r="D17" s="16"/>
      <c r="E17" s="16">
        <f>C17*D17</f>
        <v>0</v>
      </c>
      <c r="F17" s="16"/>
      <c r="G17" s="16">
        <f>C17*F17</f>
        <v>0</v>
      </c>
      <c r="H17" s="16">
        <f>D17+F17</f>
        <v>0</v>
      </c>
      <c r="I17" s="16">
        <f>E17+G17</f>
        <v>0</v>
      </c>
      <c r="J17" s="3"/>
      <c r="K17" s="3"/>
    </row>
    <row r="18" spans="1:11" ht="15">
      <c r="A18" s="7" t="s">
        <v>74</v>
      </c>
      <c r="B18" s="7" t="s">
        <v>72</v>
      </c>
      <c r="C18" s="16">
        <v>6</v>
      </c>
      <c r="D18" s="16"/>
      <c r="E18" s="16">
        <f>C18*D18</f>
        <v>0</v>
      </c>
      <c r="F18" s="16"/>
      <c r="G18" s="16">
        <f>C18*F18</f>
        <v>0</v>
      </c>
      <c r="H18" s="16">
        <f>D18+F18</f>
        <v>0</v>
      </c>
      <c r="I18" s="16">
        <f>E18+G18</f>
        <v>0</v>
      </c>
      <c r="J18" s="3"/>
      <c r="K18" s="3"/>
    </row>
    <row r="19" spans="1:11" ht="15">
      <c r="A19" s="7" t="s">
        <v>75</v>
      </c>
      <c r="B19" s="7" t="s">
        <v>72</v>
      </c>
      <c r="C19" s="16">
        <v>75</v>
      </c>
      <c r="D19" s="16"/>
      <c r="E19" s="16">
        <f>C19*D19</f>
        <v>0</v>
      </c>
      <c r="F19" s="16"/>
      <c r="G19" s="16">
        <f>C19*F19</f>
        <v>0</v>
      </c>
      <c r="H19" s="16">
        <f>D19+F19</f>
        <v>0</v>
      </c>
      <c r="I19" s="16">
        <f>E19+G19</f>
        <v>0</v>
      </c>
      <c r="J19" s="3"/>
      <c r="K19" s="3"/>
    </row>
    <row r="20" spans="1:11" ht="15">
      <c r="A20" s="14" t="s">
        <v>76</v>
      </c>
      <c r="B20" s="14" t="s">
        <v>14</v>
      </c>
      <c r="C20" s="15"/>
      <c r="D20" s="15"/>
      <c r="E20" s="15"/>
      <c r="F20" s="15"/>
      <c r="G20" s="15"/>
      <c r="H20" s="15"/>
      <c r="I20" s="15"/>
      <c r="J20" s="3"/>
      <c r="K20" s="3"/>
    </row>
    <row r="21" spans="1:11" ht="15">
      <c r="A21" s="7" t="s">
        <v>77</v>
      </c>
      <c r="B21" s="7" t="s">
        <v>72</v>
      </c>
      <c r="C21" s="16">
        <v>7.2</v>
      </c>
      <c r="D21" s="16"/>
      <c r="E21" s="16">
        <f>C21*D21</f>
        <v>0</v>
      </c>
      <c r="F21" s="16"/>
      <c r="G21" s="16">
        <f>C21*F21</f>
        <v>0</v>
      </c>
      <c r="H21" s="16">
        <f>D21+F21</f>
        <v>0</v>
      </c>
      <c r="I21" s="16">
        <f>E21+G21</f>
        <v>0</v>
      </c>
      <c r="J21" s="3"/>
      <c r="K21" s="3"/>
    </row>
    <row r="22" spans="1:11" ht="15">
      <c r="A22" s="7" t="s">
        <v>78</v>
      </c>
      <c r="B22" s="7" t="s">
        <v>72</v>
      </c>
      <c r="C22" s="16">
        <v>157.2</v>
      </c>
      <c r="D22" s="16"/>
      <c r="E22" s="16">
        <f>C22*D22</f>
        <v>0</v>
      </c>
      <c r="F22" s="16"/>
      <c r="G22" s="16">
        <f>C22*F22</f>
        <v>0</v>
      </c>
      <c r="H22" s="16">
        <f>D22+F22</f>
        <v>0</v>
      </c>
      <c r="I22" s="16">
        <f>E22+G22</f>
        <v>0</v>
      </c>
      <c r="J22" s="3"/>
      <c r="K22" s="3"/>
    </row>
    <row r="23" spans="1:11" ht="15">
      <c r="A23" s="7" t="s">
        <v>79</v>
      </c>
      <c r="B23" s="7" t="s">
        <v>72</v>
      </c>
      <c r="C23" s="16">
        <v>228</v>
      </c>
      <c r="D23" s="16"/>
      <c r="E23" s="16">
        <f>C23*D23</f>
        <v>0</v>
      </c>
      <c r="F23" s="16"/>
      <c r="G23" s="16">
        <f>C23*F23</f>
        <v>0</v>
      </c>
      <c r="H23" s="16">
        <f>D23+F23</f>
        <v>0</v>
      </c>
      <c r="I23" s="16">
        <f>E23+G23</f>
        <v>0</v>
      </c>
      <c r="J23" s="3"/>
      <c r="K23" s="3"/>
    </row>
    <row r="24" spans="1:11" ht="15">
      <c r="A24" s="7" t="s">
        <v>80</v>
      </c>
      <c r="B24" s="7" t="s">
        <v>72</v>
      </c>
      <c r="C24" s="16">
        <v>103.2</v>
      </c>
      <c r="D24" s="16"/>
      <c r="E24" s="16">
        <f>C24*D24</f>
        <v>0</v>
      </c>
      <c r="F24" s="16"/>
      <c r="G24" s="16">
        <f>C24*F24</f>
        <v>0</v>
      </c>
      <c r="H24" s="16">
        <f>D24+F24</f>
        <v>0</v>
      </c>
      <c r="I24" s="16">
        <f>E24+G24</f>
        <v>0</v>
      </c>
      <c r="J24" s="3"/>
      <c r="K24" s="3"/>
    </row>
    <row r="25" spans="1:11" ht="15">
      <c r="A25" s="7" t="s">
        <v>81</v>
      </c>
      <c r="B25" s="7" t="s">
        <v>72</v>
      </c>
      <c r="C25" s="16">
        <v>36</v>
      </c>
      <c r="D25" s="16"/>
      <c r="E25" s="16">
        <f>C25*D25</f>
        <v>0</v>
      </c>
      <c r="F25" s="16"/>
      <c r="G25" s="16">
        <f>C25*F25</f>
        <v>0</v>
      </c>
      <c r="H25" s="16">
        <f>D25+F25</f>
        <v>0</v>
      </c>
      <c r="I25" s="16">
        <f>E25+G25</f>
        <v>0</v>
      </c>
      <c r="J25" s="3"/>
      <c r="K25" s="3"/>
    </row>
    <row r="26" spans="1:11" ht="15">
      <c r="A26" s="7" t="s">
        <v>82</v>
      </c>
      <c r="B26" s="7" t="s">
        <v>72</v>
      </c>
      <c r="C26" s="16">
        <v>228</v>
      </c>
      <c r="D26" s="16"/>
      <c r="E26" s="16">
        <f>C26*D26</f>
        <v>0</v>
      </c>
      <c r="F26" s="16"/>
      <c r="G26" s="16">
        <f>C26*F26</f>
        <v>0</v>
      </c>
      <c r="H26" s="16">
        <f>D26+F26</f>
        <v>0</v>
      </c>
      <c r="I26" s="16">
        <f>E26+G26</f>
        <v>0</v>
      </c>
      <c r="J26" s="3"/>
      <c r="K26" s="3"/>
    </row>
    <row r="27" spans="1:11" ht="15">
      <c r="A27" s="7" t="s">
        <v>83</v>
      </c>
      <c r="B27" s="7" t="s">
        <v>72</v>
      </c>
      <c r="C27" s="16">
        <v>201.6</v>
      </c>
      <c r="D27" s="16"/>
      <c r="E27" s="16">
        <f>C27*D27</f>
        <v>0</v>
      </c>
      <c r="F27" s="16"/>
      <c r="G27" s="16">
        <f>C27*F27</f>
        <v>0</v>
      </c>
      <c r="H27" s="16">
        <f>D27+F27</f>
        <v>0</v>
      </c>
      <c r="I27" s="16">
        <f>E27+G27</f>
        <v>0</v>
      </c>
      <c r="J27" s="3"/>
      <c r="K27" s="3"/>
    </row>
    <row r="28" spans="1:11" ht="15">
      <c r="A28" s="7" t="s">
        <v>84</v>
      </c>
      <c r="B28" s="7" t="s">
        <v>72</v>
      </c>
      <c r="C28" s="16">
        <v>150</v>
      </c>
      <c r="D28" s="16"/>
      <c r="E28" s="16">
        <f>C28*D28</f>
        <v>0</v>
      </c>
      <c r="F28" s="16"/>
      <c r="G28" s="16">
        <f>C28*F28</f>
        <v>0</v>
      </c>
      <c r="H28" s="16">
        <f>D28+F28</f>
        <v>0</v>
      </c>
      <c r="I28" s="16">
        <f>E28+G28</f>
        <v>0</v>
      </c>
      <c r="J28" s="3"/>
      <c r="K28" s="3"/>
    </row>
    <row r="29" spans="1:11" ht="15">
      <c r="A29" s="7" t="s">
        <v>85</v>
      </c>
      <c r="B29" s="7" t="s">
        <v>59</v>
      </c>
      <c r="C29" s="16">
        <v>32</v>
      </c>
      <c r="D29" s="16"/>
      <c r="E29" s="16">
        <f>C29*D29</f>
        <v>0</v>
      </c>
      <c r="F29" s="16"/>
      <c r="G29" s="16">
        <f>C29*F29</f>
        <v>0</v>
      </c>
      <c r="H29" s="16">
        <f>D29+F29</f>
        <v>0</v>
      </c>
      <c r="I29" s="16">
        <f>E29+G29</f>
        <v>0</v>
      </c>
      <c r="J29" s="3"/>
      <c r="K29" s="3"/>
    </row>
    <row r="30" spans="1:11" ht="15">
      <c r="A30" s="7" t="s">
        <v>86</v>
      </c>
      <c r="B30" s="7" t="s">
        <v>59</v>
      </c>
      <c r="C30" s="16">
        <v>1</v>
      </c>
      <c r="D30" s="16"/>
      <c r="E30" s="16">
        <f>C30*D30</f>
        <v>0</v>
      </c>
      <c r="F30" s="16"/>
      <c r="G30" s="16">
        <f>C30*F30</f>
        <v>0</v>
      </c>
      <c r="H30" s="16">
        <f>D30+F30</f>
        <v>0</v>
      </c>
      <c r="I30" s="16">
        <f>E30+G30</f>
        <v>0</v>
      </c>
      <c r="J30" s="3"/>
      <c r="K30" s="3"/>
    </row>
    <row r="31" spans="1:11" ht="15">
      <c r="A31" s="7" t="s">
        <v>87</v>
      </c>
      <c r="B31" s="7" t="s">
        <v>72</v>
      </c>
      <c r="C31" s="16">
        <v>10</v>
      </c>
      <c r="D31" s="16"/>
      <c r="E31" s="16">
        <f>C31*D31</f>
        <v>0</v>
      </c>
      <c r="F31" s="16"/>
      <c r="G31" s="16">
        <f>C31*F31</f>
        <v>0</v>
      </c>
      <c r="H31" s="16">
        <f>D31+F31</f>
        <v>0</v>
      </c>
      <c r="I31" s="16">
        <f>E31+G31</f>
        <v>0</v>
      </c>
      <c r="J31" s="3"/>
      <c r="K31" s="3"/>
    </row>
    <row r="32" spans="1:11" ht="15">
      <c r="A32" s="7" t="s">
        <v>88</v>
      </c>
      <c r="B32" s="7" t="s">
        <v>72</v>
      </c>
      <c r="C32" s="16">
        <v>80</v>
      </c>
      <c r="D32" s="16"/>
      <c r="E32" s="16">
        <f>C32*D32</f>
        <v>0</v>
      </c>
      <c r="F32" s="16"/>
      <c r="G32" s="16">
        <f>C32*F32</f>
        <v>0</v>
      </c>
      <c r="H32" s="16">
        <f>D32+F32</f>
        <v>0</v>
      </c>
      <c r="I32" s="16">
        <f>E32+G32</f>
        <v>0</v>
      </c>
      <c r="J32" s="3"/>
      <c r="K32" s="3"/>
    </row>
    <row r="33" spans="1:11" ht="15">
      <c r="A33" s="7" t="s">
        <v>89</v>
      </c>
      <c r="B33" s="7" t="s">
        <v>72</v>
      </c>
      <c r="C33" s="16">
        <v>50</v>
      </c>
      <c r="D33" s="16"/>
      <c r="E33" s="16">
        <f>C33*D33</f>
        <v>0</v>
      </c>
      <c r="F33" s="16"/>
      <c r="G33" s="16">
        <f>C33*F33</f>
        <v>0</v>
      </c>
      <c r="H33" s="16">
        <f>D33+F33</f>
        <v>0</v>
      </c>
      <c r="I33" s="16">
        <f>E33+G33</f>
        <v>0</v>
      </c>
      <c r="J33" s="3"/>
      <c r="K33" s="3"/>
    </row>
    <row r="34" spans="1:11" ht="15">
      <c r="A34" s="7" t="s">
        <v>90</v>
      </c>
      <c r="B34" s="7" t="s">
        <v>59</v>
      </c>
      <c r="C34" s="16">
        <v>3</v>
      </c>
      <c r="D34" s="16"/>
      <c r="E34" s="16">
        <f>C34*D34</f>
        <v>0</v>
      </c>
      <c r="F34" s="16"/>
      <c r="G34" s="16">
        <f>C34*F34</f>
        <v>0</v>
      </c>
      <c r="H34" s="16">
        <f>D34+F34</f>
        <v>0</v>
      </c>
      <c r="I34" s="16">
        <f>E34+G34</f>
        <v>0</v>
      </c>
      <c r="J34" s="3"/>
      <c r="K34" s="3"/>
    </row>
    <row r="35" spans="1:11" ht="15">
      <c r="A35" s="7" t="s">
        <v>91</v>
      </c>
      <c r="B35" s="7" t="s">
        <v>14</v>
      </c>
      <c r="C35" s="16"/>
      <c r="D35" s="16"/>
      <c r="E35" s="16">
        <f>L1+Parametry!B33/100*E33+Parametry!B33/100*E34</f>
        <v>0</v>
      </c>
      <c r="F35" s="16"/>
      <c r="G35" s="16"/>
      <c r="H35" s="16">
        <f>D35+F35</f>
        <v>0</v>
      </c>
      <c r="I35" s="16">
        <f>E35+G35</f>
        <v>0</v>
      </c>
      <c r="J35" s="3"/>
      <c r="K35" s="3"/>
    </row>
    <row r="36" spans="1:11" ht="15">
      <c r="A36" s="4" t="s">
        <v>92</v>
      </c>
      <c r="B36" s="4" t="s">
        <v>14</v>
      </c>
      <c r="C36" s="13"/>
      <c r="D36" s="13"/>
      <c r="E36" s="13">
        <f>SUM(E3:E35)</f>
        <v>0</v>
      </c>
      <c r="F36" s="13"/>
      <c r="G36" s="13">
        <f>SUM(G3:G35)</f>
        <v>0</v>
      </c>
      <c r="H36" s="13"/>
      <c r="I36" s="13">
        <f>SUM(I3:I35)</f>
        <v>0</v>
      </c>
      <c r="J36" s="3"/>
      <c r="K36" s="3"/>
    </row>
    <row r="37" spans="1:11" ht="15">
      <c r="A37" s="4" t="s">
        <v>93</v>
      </c>
      <c r="B37" s="4" t="s">
        <v>14</v>
      </c>
      <c r="C37" s="13"/>
      <c r="D37" s="13"/>
      <c r="E37" s="13"/>
      <c r="F37" s="13"/>
      <c r="G37" s="13"/>
      <c r="H37" s="13"/>
      <c r="I37" s="13"/>
      <c r="J37" s="3"/>
      <c r="K37" s="3"/>
    </row>
    <row r="38" spans="1:11" ht="15">
      <c r="A38" s="7" t="s">
        <v>94</v>
      </c>
      <c r="B38" s="7" t="s">
        <v>59</v>
      </c>
      <c r="C38" s="16">
        <v>16</v>
      </c>
      <c r="D38" s="16"/>
      <c r="E38" s="16">
        <f>C38*D38</f>
        <v>0</v>
      </c>
      <c r="F38" s="16"/>
      <c r="G38" s="16">
        <f>C38*F38</f>
        <v>0</v>
      </c>
      <c r="H38" s="16">
        <f>D38+F38</f>
        <v>0</v>
      </c>
      <c r="I38" s="16">
        <f>E38+G38</f>
        <v>0</v>
      </c>
      <c r="J38" s="3"/>
      <c r="K38" s="3"/>
    </row>
    <row r="39" spans="1:11" ht="15">
      <c r="A39" s="7" t="s">
        <v>95</v>
      </c>
      <c r="B39" s="7" t="s">
        <v>59</v>
      </c>
      <c r="C39" s="16">
        <v>6</v>
      </c>
      <c r="D39" s="16"/>
      <c r="E39" s="16">
        <f>C39*D39</f>
        <v>0</v>
      </c>
      <c r="F39" s="16"/>
      <c r="G39" s="16">
        <f>C39*F39</f>
        <v>0</v>
      </c>
      <c r="H39" s="16">
        <f>D39+F39</f>
        <v>0</v>
      </c>
      <c r="I39" s="16">
        <f>E39+G39</f>
        <v>0</v>
      </c>
      <c r="J39" s="3"/>
      <c r="K39" s="3"/>
    </row>
    <row r="40" spans="1:11" ht="15">
      <c r="A40" s="7" t="s">
        <v>96</v>
      </c>
      <c r="B40" s="7" t="s">
        <v>97</v>
      </c>
      <c r="C40" s="16">
        <v>3</v>
      </c>
      <c r="D40" s="16"/>
      <c r="E40" s="16">
        <f>C40*D40</f>
        <v>0</v>
      </c>
      <c r="F40" s="16"/>
      <c r="G40" s="16">
        <f>C40*F40</f>
        <v>0</v>
      </c>
      <c r="H40" s="16">
        <f>D40+F40</f>
        <v>0</v>
      </c>
      <c r="I40" s="16">
        <f>E40+G40</f>
        <v>0</v>
      </c>
      <c r="J40" s="3"/>
      <c r="K40" s="3"/>
    </row>
    <row r="41" spans="1:11" ht="15">
      <c r="A41" s="4" t="s">
        <v>98</v>
      </c>
      <c r="B41" s="4" t="s">
        <v>14</v>
      </c>
      <c r="C41" s="13"/>
      <c r="D41" s="13"/>
      <c r="E41" s="13">
        <f>SUM(E38:E40)</f>
        <v>0</v>
      </c>
      <c r="F41" s="13"/>
      <c r="G41" s="13">
        <f>SUM(G38:G40)</f>
        <v>0</v>
      </c>
      <c r="H41" s="13"/>
      <c r="I41" s="13">
        <f>SUM(I38:I40)</f>
        <v>0</v>
      </c>
      <c r="J41" s="3"/>
      <c r="K41" s="3"/>
    </row>
    <row r="42" spans="1:11" ht="15">
      <c r="A42" s="4" t="s">
        <v>99</v>
      </c>
      <c r="B42" s="4" t="s">
        <v>14</v>
      </c>
      <c r="C42" s="13"/>
      <c r="D42" s="13"/>
      <c r="E42" s="13"/>
      <c r="F42" s="13"/>
      <c r="G42" s="13"/>
      <c r="H42" s="13"/>
      <c r="I42" s="13"/>
      <c r="J42" s="3"/>
      <c r="K42" s="3"/>
    </row>
    <row r="43" spans="1:11" ht="15">
      <c r="A43" s="7" t="s">
        <v>100</v>
      </c>
      <c r="B43" s="7" t="s">
        <v>59</v>
      </c>
      <c r="C43" s="16">
        <v>5</v>
      </c>
      <c r="D43" s="16"/>
      <c r="E43" s="16">
        <f>C43*D43</f>
        <v>0</v>
      </c>
      <c r="F43" s="16"/>
      <c r="G43" s="16">
        <f>C43*F43</f>
        <v>0</v>
      </c>
      <c r="H43" s="16">
        <f>D43+F43</f>
        <v>0</v>
      </c>
      <c r="I43" s="16">
        <f>E43+G43</f>
        <v>0</v>
      </c>
      <c r="J43" s="3"/>
      <c r="K43" s="3"/>
    </row>
    <row r="44" spans="1:11" ht="15">
      <c r="A44" s="7" t="s">
        <v>101</v>
      </c>
      <c r="B44" s="7" t="s">
        <v>59</v>
      </c>
      <c r="C44" s="16">
        <v>1</v>
      </c>
      <c r="D44" s="16"/>
      <c r="E44" s="16">
        <f>C44*D44</f>
        <v>0</v>
      </c>
      <c r="F44" s="16"/>
      <c r="G44" s="16">
        <f>C44*F44</f>
        <v>0</v>
      </c>
      <c r="H44" s="16">
        <f>D44+F44</f>
        <v>0</v>
      </c>
      <c r="I44" s="16">
        <f>E44+G44</f>
        <v>0</v>
      </c>
      <c r="J44" s="3"/>
      <c r="K44" s="3"/>
    </row>
    <row r="45" spans="1:11" ht="15">
      <c r="A45" s="7" t="s">
        <v>102</v>
      </c>
      <c r="B45" s="7" t="s">
        <v>59</v>
      </c>
      <c r="C45" s="16">
        <v>1</v>
      </c>
      <c r="D45" s="16"/>
      <c r="E45" s="16">
        <f>C45*D45</f>
        <v>0</v>
      </c>
      <c r="F45" s="16"/>
      <c r="G45" s="16">
        <f>C45*F45</f>
        <v>0</v>
      </c>
      <c r="H45" s="16">
        <f>D45+F45</f>
        <v>0</v>
      </c>
      <c r="I45" s="16">
        <f>E45+G45</f>
        <v>0</v>
      </c>
      <c r="J45" s="3"/>
      <c r="K45" s="3"/>
    </row>
    <row r="46" spans="1:11" ht="15">
      <c r="A46" s="7" t="s">
        <v>103</v>
      </c>
      <c r="B46" s="7" t="s">
        <v>59</v>
      </c>
      <c r="C46" s="16">
        <v>3</v>
      </c>
      <c r="D46" s="16"/>
      <c r="E46" s="16">
        <f>C46*D46</f>
        <v>0</v>
      </c>
      <c r="F46" s="16"/>
      <c r="G46" s="16">
        <f>C46*F46</f>
        <v>0</v>
      </c>
      <c r="H46" s="16">
        <f>D46+F46</f>
        <v>0</v>
      </c>
      <c r="I46" s="16">
        <f>E46+G46</f>
        <v>0</v>
      </c>
      <c r="J46" s="3"/>
      <c r="K46" s="3"/>
    </row>
    <row r="47" spans="1:11" ht="15">
      <c r="A47" s="7" t="s">
        <v>104</v>
      </c>
      <c r="B47" s="7" t="s">
        <v>59</v>
      </c>
      <c r="C47" s="16">
        <v>5</v>
      </c>
      <c r="D47" s="16"/>
      <c r="E47" s="16">
        <f>C47*D47</f>
        <v>0</v>
      </c>
      <c r="F47" s="16"/>
      <c r="G47" s="16">
        <f>C47*F47</f>
        <v>0</v>
      </c>
      <c r="H47" s="16">
        <f>D47+F47</f>
        <v>0</v>
      </c>
      <c r="I47" s="16">
        <f>E47+G47</f>
        <v>0</v>
      </c>
      <c r="J47" s="3"/>
      <c r="K47" s="3"/>
    </row>
    <row r="48" spans="1:11" ht="15">
      <c r="A48" s="7" t="s">
        <v>105</v>
      </c>
      <c r="B48" s="7" t="s">
        <v>59</v>
      </c>
      <c r="C48" s="16">
        <v>3</v>
      </c>
      <c r="D48" s="16"/>
      <c r="E48" s="16">
        <f>C48*D48</f>
        <v>0</v>
      </c>
      <c r="F48" s="16"/>
      <c r="G48" s="16">
        <f>C48*F48</f>
        <v>0</v>
      </c>
      <c r="H48" s="16">
        <f>D48+F48</f>
        <v>0</v>
      </c>
      <c r="I48" s="16">
        <f>E48+G48</f>
        <v>0</v>
      </c>
      <c r="J48" s="3"/>
      <c r="K48" s="3"/>
    </row>
    <row r="49" spans="1:11" ht="15">
      <c r="A49" s="7" t="s">
        <v>106</v>
      </c>
      <c r="B49" s="7" t="s">
        <v>59</v>
      </c>
      <c r="C49" s="16">
        <v>1</v>
      </c>
      <c r="D49" s="16"/>
      <c r="E49" s="16">
        <f>C49*D49</f>
        <v>0</v>
      </c>
      <c r="F49" s="16"/>
      <c r="G49" s="16">
        <f>C49*F49</f>
        <v>0</v>
      </c>
      <c r="H49" s="16">
        <f>D49+F49</f>
        <v>0</v>
      </c>
      <c r="I49" s="16">
        <f>E49+G49</f>
        <v>0</v>
      </c>
      <c r="J49" s="3"/>
      <c r="K49" s="3"/>
    </row>
    <row r="50" spans="1:11" ht="15">
      <c r="A50" s="7" t="s">
        <v>107</v>
      </c>
      <c r="B50" s="7" t="s">
        <v>59</v>
      </c>
      <c r="C50" s="16">
        <v>2</v>
      </c>
      <c r="D50" s="16"/>
      <c r="E50" s="16">
        <f>C50*D50</f>
        <v>0</v>
      </c>
      <c r="F50" s="16"/>
      <c r="G50" s="16">
        <f>C50*F50</f>
        <v>0</v>
      </c>
      <c r="H50" s="16">
        <f>D50+F50</f>
        <v>0</v>
      </c>
      <c r="I50" s="16">
        <f>E50+G50</f>
        <v>0</v>
      </c>
      <c r="J50" s="3"/>
      <c r="K50" s="3"/>
    </row>
    <row r="51" spans="1:11" ht="15">
      <c r="A51" s="7" t="s">
        <v>108</v>
      </c>
      <c r="B51" s="7" t="s">
        <v>59</v>
      </c>
      <c r="C51" s="16">
        <v>3</v>
      </c>
      <c r="D51" s="16"/>
      <c r="E51" s="16">
        <f>C51*D51</f>
        <v>0</v>
      </c>
      <c r="F51" s="16"/>
      <c r="G51" s="16">
        <f>C51*F51</f>
        <v>0</v>
      </c>
      <c r="H51" s="16">
        <f>D51+F51</f>
        <v>0</v>
      </c>
      <c r="I51" s="16">
        <f>E51+G51</f>
        <v>0</v>
      </c>
      <c r="J51" s="3"/>
      <c r="K51" s="3"/>
    </row>
    <row r="52" spans="1:11" ht="15">
      <c r="A52" s="7" t="s">
        <v>109</v>
      </c>
      <c r="B52" s="7" t="s">
        <v>59</v>
      </c>
      <c r="C52" s="16">
        <v>2</v>
      </c>
      <c r="D52" s="16"/>
      <c r="E52" s="16">
        <f>C52*D52</f>
        <v>0</v>
      </c>
      <c r="F52" s="16"/>
      <c r="G52" s="16">
        <f>C52*F52</f>
        <v>0</v>
      </c>
      <c r="H52" s="16">
        <f>D52+F52</f>
        <v>0</v>
      </c>
      <c r="I52" s="16">
        <f>E52+G52</f>
        <v>0</v>
      </c>
      <c r="J52" s="3"/>
      <c r="K52" s="3"/>
    </row>
    <row r="53" spans="1:11" ht="15">
      <c r="A53" s="7" t="s">
        <v>110</v>
      </c>
      <c r="B53" s="7" t="s">
        <v>59</v>
      </c>
      <c r="C53" s="16">
        <v>4</v>
      </c>
      <c r="D53" s="16"/>
      <c r="E53" s="16">
        <f>C53*D53</f>
        <v>0</v>
      </c>
      <c r="F53" s="16"/>
      <c r="G53" s="16">
        <f>C53*F53</f>
        <v>0</v>
      </c>
      <c r="H53" s="16">
        <f>D53+F53</f>
        <v>0</v>
      </c>
      <c r="I53" s="16">
        <f>E53+G53</f>
        <v>0</v>
      </c>
      <c r="J53" s="3"/>
      <c r="K53" s="3"/>
    </row>
    <row r="54" spans="1:11" ht="15">
      <c r="A54" s="7" t="s">
        <v>111</v>
      </c>
      <c r="B54" s="7" t="s">
        <v>59</v>
      </c>
      <c r="C54" s="16">
        <v>1</v>
      </c>
      <c r="D54" s="16"/>
      <c r="E54" s="16">
        <f>C54*D54</f>
        <v>0</v>
      </c>
      <c r="F54" s="16"/>
      <c r="G54" s="16">
        <f>C54*F54</f>
        <v>0</v>
      </c>
      <c r="H54" s="16">
        <f>D54+F54</f>
        <v>0</v>
      </c>
      <c r="I54" s="16">
        <f>E54+G54</f>
        <v>0</v>
      </c>
      <c r="J54" s="3"/>
      <c r="K54" s="3"/>
    </row>
    <row r="55" spans="1:11" ht="15">
      <c r="A55" s="7" t="s">
        <v>112</v>
      </c>
      <c r="B55" s="7" t="s">
        <v>59</v>
      </c>
      <c r="C55" s="16">
        <v>3</v>
      </c>
      <c r="D55" s="16"/>
      <c r="E55" s="16">
        <f>C55*D55</f>
        <v>0</v>
      </c>
      <c r="F55" s="16"/>
      <c r="G55" s="16">
        <f>C55*F55</f>
        <v>0</v>
      </c>
      <c r="H55" s="16">
        <f>D55+F55</f>
        <v>0</v>
      </c>
      <c r="I55" s="16">
        <f>E55+G55</f>
        <v>0</v>
      </c>
      <c r="J55" s="3"/>
      <c r="K55" s="3"/>
    </row>
    <row r="56" spans="1:11" ht="15">
      <c r="A56" s="7" t="s">
        <v>113</v>
      </c>
      <c r="B56" s="7" t="s">
        <v>59</v>
      </c>
      <c r="C56" s="16">
        <v>1</v>
      </c>
      <c r="D56" s="16"/>
      <c r="E56" s="16">
        <f>C56*D56</f>
        <v>0</v>
      </c>
      <c r="F56" s="16"/>
      <c r="G56" s="16">
        <f>C56*F56</f>
        <v>0</v>
      </c>
      <c r="H56" s="16">
        <f>D56+F56</f>
        <v>0</v>
      </c>
      <c r="I56" s="16">
        <f>E56+G56</f>
        <v>0</v>
      </c>
      <c r="J56" s="3"/>
      <c r="K56" s="3"/>
    </row>
    <row r="57" spans="1:11" ht="15">
      <c r="A57" s="4" t="s">
        <v>114</v>
      </c>
      <c r="B57" s="4" t="s">
        <v>14</v>
      </c>
      <c r="C57" s="13"/>
      <c r="D57" s="13"/>
      <c r="E57" s="13">
        <f>SUM(E43:E56)</f>
        <v>0</v>
      </c>
      <c r="F57" s="13"/>
      <c r="G57" s="13">
        <f>SUM(G43:G56)</f>
        <v>0</v>
      </c>
      <c r="H57" s="13"/>
      <c r="I57" s="13">
        <f>SUM(I43:I56)</f>
        <v>0</v>
      </c>
      <c r="J57" s="3"/>
      <c r="K57" s="3"/>
    </row>
    <row r="58" spans="1:11" ht="15">
      <c r="A58" s="4" t="s">
        <v>115</v>
      </c>
      <c r="B58" s="4" t="s">
        <v>14</v>
      </c>
      <c r="C58" s="13"/>
      <c r="D58" s="13"/>
      <c r="E58" s="13"/>
      <c r="F58" s="13"/>
      <c r="G58" s="13"/>
      <c r="H58" s="13"/>
      <c r="I58" s="13"/>
      <c r="J58" s="3"/>
      <c r="K58" s="3"/>
    </row>
    <row r="59" spans="1:11" ht="15">
      <c r="A59" s="7" t="s">
        <v>116</v>
      </c>
      <c r="B59" s="7" t="s">
        <v>72</v>
      </c>
      <c r="C59" s="16">
        <v>50</v>
      </c>
      <c r="D59" s="16"/>
      <c r="E59" s="16">
        <f>C59*D59</f>
        <v>0</v>
      </c>
      <c r="F59" s="16"/>
      <c r="G59" s="16">
        <f>C59*F59</f>
        <v>0</v>
      </c>
      <c r="H59" s="16">
        <f>D59+F59</f>
        <v>0</v>
      </c>
      <c r="I59" s="16">
        <f>E59+G59</f>
        <v>0</v>
      </c>
      <c r="J59" s="3"/>
      <c r="K59" s="3"/>
    </row>
    <row r="60" spans="1:11" ht="15">
      <c r="A60" s="7" t="s">
        <v>117</v>
      </c>
      <c r="B60" s="7" t="s">
        <v>59</v>
      </c>
      <c r="C60" s="16">
        <v>6</v>
      </c>
      <c r="D60" s="16"/>
      <c r="E60" s="16">
        <f>C60*D60</f>
        <v>0</v>
      </c>
      <c r="F60" s="16"/>
      <c r="G60" s="16">
        <f>C60*F60</f>
        <v>0</v>
      </c>
      <c r="H60" s="16">
        <f>D60+F60</f>
        <v>0</v>
      </c>
      <c r="I60" s="16">
        <f>E60+G60</f>
        <v>0</v>
      </c>
      <c r="J60" s="3"/>
      <c r="K60" s="3"/>
    </row>
    <row r="61" spans="1:11" ht="15">
      <c r="A61" s="7" t="s">
        <v>118</v>
      </c>
      <c r="B61" s="7" t="s">
        <v>72</v>
      </c>
      <c r="C61" s="16">
        <v>30</v>
      </c>
      <c r="D61" s="16"/>
      <c r="E61" s="16">
        <f>C61*D61</f>
        <v>0</v>
      </c>
      <c r="F61" s="16"/>
      <c r="G61" s="16">
        <f>C61*F61</f>
        <v>0</v>
      </c>
      <c r="H61" s="16">
        <f>D61+F61</f>
        <v>0</v>
      </c>
      <c r="I61" s="16">
        <f>E61+G61</f>
        <v>0</v>
      </c>
      <c r="J61" s="3"/>
      <c r="K61" s="3"/>
    </row>
    <row r="62" spans="1:11" ht="15">
      <c r="A62" s="7" t="s">
        <v>119</v>
      </c>
      <c r="B62" s="7" t="s">
        <v>59</v>
      </c>
      <c r="C62" s="16">
        <v>12</v>
      </c>
      <c r="D62" s="16"/>
      <c r="E62" s="16">
        <f>C62*D62</f>
        <v>0</v>
      </c>
      <c r="F62" s="16"/>
      <c r="G62" s="16">
        <f>C62*F62</f>
        <v>0</v>
      </c>
      <c r="H62" s="16">
        <f>D62+F62</f>
        <v>0</v>
      </c>
      <c r="I62" s="16">
        <f>E62+G62</f>
        <v>0</v>
      </c>
      <c r="J62" s="3"/>
      <c r="K62" s="3"/>
    </row>
    <row r="63" spans="1:11" ht="15">
      <c r="A63" s="7" t="s">
        <v>120</v>
      </c>
      <c r="B63" s="7" t="s">
        <v>72</v>
      </c>
      <c r="C63" s="16">
        <v>60</v>
      </c>
      <c r="D63" s="16"/>
      <c r="E63" s="16">
        <f>C63*D63</f>
        <v>0</v>
      </c>
      <c r="F63" s="16"/>
      <c r="G63" s="16">
        <f>C63*F63</f>
        <v>0</v>
      </c>
      <c r="H63" s="16">
        <f>D63+F63</f>
        <v>0</v>
      </c>
      <c r="I63" s="16">
        <f>E63+G63</f>
        <v>0</v>
      </c>
      <c r="J63" s="3"/>
      <c r="K63" s="3"/>
    </row>
    <row r="64" spans="1:11" ht="15">
      <c r="A64" s="7" t="s">
        <v>121</v>
      </c>
      <c r="B64" s="7" t="s">
        <v>59</v>
      </c>
      <c r="C64" s="16">
        <v>4</v>
      </c>
      <c r="D64" s="16"/>
      <c r="E64" s="16">
        <f>C64*D64</f>
        <v>0</v>
      </c>
      <c r="F64" s="16"/>
      <c r="G64" s="16">
        <f>C64*F64</f>
        <v>0</v>
      </c>
      <c r="H64" s="16">
        <f>D64+F64</f>
        <v>0</v>
      </c>
      <c r="I64" s="16">
        <f>E64+G64</f>
        <v>0</v>
      </c>
      <c r="J64" s="3"/>
      <c r="K64" s="3"/>
    </row>
    <row r="65" spans="1:11" ht="15">
      <c r="A65" s="7" t="s">
        <v>122</v>
      </c>
      <c r="B65" s="7" t="s">
        <v>59</v>
      </c>
      <c r="C65" s="16">
        <v>4</v>
      </c>
      <c r="D65" s="16"/>
      <c r="E65" s="16">
        <f>C65*D65</f>
        <v>0</v>
      </c>
      <c r="F65" s="16"/>
      <c r="G65" s="16">
        <f>C65*F65</f>
        <v>0</v>
      </c>
      <c r="H65" s="16">
        <f>D65+F65</f>
        <v>0</v>
      </c>
      <c r="I65" s="16">
        <f>E65+G65</f>
        <v>0</v>
      </c>
      <c r="J65" s="3"/>
      <c r="K65" s="3"/>
    </row>
    <row r="66" spans="1:11" ht="15">
      <c r="A66" s="7" t="s">
        <v>123</v>
      </c>
      <c r="B66" s="7" t="s">
        <v>59</v>
      </c>
      <c r="C66" s="16">
        <v>8</v>
      </c>
      <c r="D66" s="16"/>
      <c r="E66" s="16">
        <f>C66*D66</f>
        <v>0</v>
      </c>
      <c r="F66" s="16"/>
      <c r="G66" s="16">
        <f>C66*F66</f>
        <v>0</v>
      </c>
      <c r="H66" s="16">
        <f>D66+F66</f>
        <v>0</v>
      </c>
      <c r="I66" s="16">
        <f>E66+G66</f>
        <v>0</v>
      </c>
      <c r="J66" s="3"/>
      <c r="K66" s="3"/>
    </row>
    <row r="67" spans="1:11" ht="15">
      <c r="A67" s="7" t="s">
        <v>124</v>
      </c>
      <c r="B67" s="7" t="s">
        <v>59</v>
      </c>
      <c r="C67" s="16">
        <v>1</v>
      </c>
      <c r="D67" s="16"/>
      <c r="E67" s="16">
        <f>C67*D67</f>
        <v>0</v>
      </c>
      <c r="F67" s="16"/>
      <c r="G67" s="16">
        <f>C67*F67</f>
        <v>0</v>
      </c>
      <c r="H67" s="16">
        <f>D67+F67</f>
        <v>0</v>
      </c>
      <c r="I67" s="16">
        <f>E67+G67</f>
        <v>0</v>
      </c>
      <c r="J67" s="3"/>
      <c r="K67" s="3"/>
    </row>
    <row r="68" spans="1:11" ht="15">
      <c r="A68" s="7" t="s">
        <v>125</v>
      </c>
      <c r="B68" s="7" t="s">
        <v>59</v>
      </c>
      <c r="C68" s="16">
        <v>76</v>
      </c>
      <c r="D68" s="16"/>
      <c r="E68" s="16">
        <f>C68*D68</f>
        <v>0</v>
      </c>
      <c r="F68" s="16"/>
      <c r="G68" s="16">
        <f>C68*F68</f>
        <v>0</v>
      </c>
      <c r="H68" s="16">
        <f>D68+F68</f>
        <v>0</v>
      </c>
      <c r="I68" s="16">
        <f>E68+G68</f>
        <v>0</v>
      </c>
      <c r="J68" s="3"/>
      <c r="K68" s="3"/>
    </row>
    <row r="69" spans="1:11" ht="15">
      <c r="A69" s="7" t="s">
        <v>126</v>
      </c>
      <c r="B69" s="7" t="s">
        <v>72</v>
      </c>
      <c r="C69" s="16">
        <v>10</v>
      </c>
      <c r="D69" s="16"/>
      <c r="E69" s="16">
        <f>C69*D69</f>
        <v>0</v>
      </c>
      <c r="F69" s="16"/>
      <c r="G69" s="16">
        <f>C69*F69</f>
        <v>0</v>
      </c>
      <c r="H69" s="16">
        <f>D69+F69</f>
        <v>0</v>
      </c>
      <c r="I69" s="16">
        <f>E69+G69</f>
        <v>0</v>
      </c>
      <c r="J69" s="3"/>
      <c r="K69" s="3"/>
    </row>
    <row r="70" spans="1:11" ht="15">
      <c r="A70" s="7" t="s">
        <v>127</v>
      </c>
      <c r="B70" s="7" t="s">
        <v>59</v>
      </c>
      <c r="C70" s="16">
        <v>4</v>
      </c>
      <c r="D70" s="16"/>
      <c r="E70" s="16">
        <f>C70*D70</f>
        <v>0</v>
      </c>
      <c r="F70" s="16"/>
      <c r="G70" s="16">
        <f>C70*F70</f>
        <v>0</v>
      </c>
      <c r="H70" s="16">
        <f>D70+F70</f>
        <v>0</v>
      </c>
      <c r="I70" s="16">
        <f>E70+G70</f>
        <v>0</v>
      </c>
      <c r="J70" s="3"/>
      <c r="K70" s="3"/>
    </row>
    <row r="71" spans="1:11" ht="15">
      <c r="A71" s="4" t="s">
        <v>128</v>
      </c>
      <c r="B71" s="4" t="s">
        <v>14</v>
      </c>
      <c r="C71" s="13"/>
      <c r="D71" s="13"/>
      <c r="E71" s="13">
        <f>SUM(E59:E70)</f>
        <v>0</v>
      </c>
      <c r="F71" s="13"/>
      <c r="G71" s="13">
        <f>SUM(G59:G70)</f>
        <v>0</v>
      </c>
      <c r="H71" s="13"/>
      <c r="I71" s="13">
        <f>SUM(I59:I70)</f>
        <v>0</v>
      </c>
      <c r="J71" s="3"/>
      <c r="K71" s="3"/>
    </row>
    <row r="72" spans="1:11" ht="15">
      <c r="A72" s="4" t="s">
        <v>129</v>
      </c>
      <c r="B72" s="4" t="s">
        <v>14</v>
      </c>
      <c r="C72" s="17"/>
      <c r="D72" s="17"/>
      <c r="E72" s="17"/>
      <c r="F72" s="17"/>
      <c r="G72" s="17"/>
      <c r="H72" s="17"/>
      <c r="I72" s="17"/>
      <c r="J72" s="3"/>
      <c r="K72" s="3"/>
    </row>
    <row r="73" spans="1:11" ht="15">
      <c r="A73" s="7" t="s">
        <v>93</v>
      </c>
      <c r="B73" s="7" t="s">
        <v>59</v>
      </c>
      <c r="C73" s="16">
        <v>1</v>
      </c>
      <c r="D73" s="16">
        <f>I41</f>
        <v>0</v>
      </c>
      <c r="E73" s="16">
        <f>C73*D73</f>
        <v>0</v>
      </c>
      <c r="F73" s="18"/>
      <c r="G73" s="18">
        <f>C73*F73</f>
        <v>0</v>
      </c>
      <c r="H73" s="16">
        <f>D73+F73</f>
        <v>0</v>
      </c>
      <c r="I73" s="16">
        <f>E73+G73</f>
        <v>0</v>
      </c>
      <c r="J73" s="3"/>
      <c r="K73" s="3"/>
    </row>
    <row r="74" spans="1:11" ht="15">
      <c r="A74" s="7" t="s">
        <v>99</v>
      </c>
      <c r="B74" s="7" t="s">
        <v>59</v>
      </c>
      <c r="C74" s="16">
        <v>1</v>
      </c>
      <c r="D74" s="16">
        <f>I57</f>
        <v>0</v>
      </c>
      <c r="E74" s="16">
        <f>C74*D74</f>
        <v>0</v>
      </c>
      <c r="F74" s="18"/>
      <c r="G74" s="18">
        <f>C74*F74</f>
        <v>0</v>
      </c>
      <c r="H74" s="16">
        <f>D74+F74</f>
        <v>0</v>
      </c>
      <c r="I74" s="16">
        <f>E74+G74</f>
        <v>0</v>
      </c>
      <c r="J74" s="3"/>
      <c r="K74" s="3"/>
    </row>
    <row r="75" spans="1:11" ht="15">
      <c r="A75" s="7" t="s">
        <v>115</v>
      </c>
      <c r="B75" s="7" t="s">
        <v>59</v>
      </c>
      <c r="C75" s="16">
        <v>1</v>
      </c>
      <c r="D75" s="16">
        <f>I71</f>
        <v>0</v>
      </c>
      <c r="E75" s="16">
        <f>C75*D75</f>
        <v>0</v>
      </c>
      <c r="F75" s="18"/>
      <c r="G75" s="18">
        <f>C75*F75</f>
        <v>0</v>
      </c>
      <c r="H75" s="16">
        <f>D75+F75</f>
        <v>0</v>
      </c>
      <c r="I75" s="16">
        <f>E75+G75</f>
        <v>0</v>
      </c>
      <c r="J75" s="3"/>
      <c r="K75" s="3"/>
    </row>
    <row r="76" spans="1:11" ht="15">
      <c r="A76" s="4" t="s">
        <v>130</v>
      </c>
      <c r="B76" s="4" t="s">
        <v>14</v>
      </c>
      <c r="C76" s="17"/>
      <c r="D76" s="17"/>
      <c r="E76" s="13">
        <f>SUM(E73:E75)</f>
        <v>0</v>
      </c>
      <c r="F76" s="17"/>
      <c r="G76" s="13">
        <f>SUM(G73:G75)</f>
        <v>0</v>
      </c>
      <c r="H76" s="17"/>
      <c r="I76" s="13">
        <f>SUM(I73:I75)</f>
        <v>0</v>
      </c>
      <c r="J76" s="3"/>
      <c r="K76" s="3"/>
    </row>
    <row r="77" spans="1:11" ht="15">
      <c r="A77" s="7" t="s">
        <v>14</v>
      </c>
      <c r="B77" s="7" t="s">
        <v>14</v>
      </c>
      <c r="C77" s="16"/>
      <c r="D77" s="16"/>
      <c r="E77" s="16"/>
      <c r="F77" s="16"/>
      <c r="G77" s="16"/>
      <c r="H77" s="16">
        <f>D77+F77</f>
        <v>0</v>
      </c>
      <c r="I77" s="16">
        <f>E77+G77</f>
        <v>0</v>
      </c>
      <c r="J77" s="3"/>
      <c r="K77" s="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BCEB0-FDC5-4215-AB42-72C8133ED9D6}">
  <dimension ref="A1:C33"/>
  <sheetViews>
    <sheetView workbookViewId="0" topLeftCell="A1"/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5</v>
      </c>
      <c r="C3" s="3"/>
    </row>
    <row r="4" spans="1:3" ht="26.25">
      <c r="A4" s="2" t="s">
        <v>6</v>
      </c>
      <c r="B4" s="5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11</v>
      </c>
      <c r="C7" s="3"/>
    </row>
    <row r="8" spans="1:3" ht="15">
      <c r="A8" s="2" t="s">
        <v>13</v>
      </c>
      <c r="B8" s="6" t="s">
        <v>14</v>
      </c>
      <c r="C8" s="3"/>
    </row>
    <row r="9" spans="1:3" ht="15">
      <c r="A9" s="2" t="s">
        <v>15</v>
      </c>
      <c r="B9" s="6" t="s">
        <v>16</v>
      </c>
      <c r="C9" s="3"/>
    </row>
    <row r="10" spans="1:3" ht="15">
      <c r="A10" s="2" t="s">
        <v>17</v>
      </c>
      <c r="B10" s="6" t="s">
        <v>14</v>
      </c>
      <c r="C10" s="3"/>
    </row>
    <row r="11" spans="1:3" ht="15">
      <c r="A11" s="2" t="s">
        <v>18</v>
      </c>
      <c r="B11" s="6" t="s">
        <v>14</v>
      </c>
      <c r="C11" s="3"/>
    </row>
    <row r="12" spans="1:3" ht="15">
      <c r="A12" s="2" t="s">
        <v>19</v>
      </c>
      <c r="B12" s="6" t="s">
        <v>14</v>
      </c>
      <c r="C12" s="3"/>
    </row>
    <row r="13" spans="1:3" ht="15">
      <c r="A13" s="2" t="s">
        <v>20</v>
      </c>
      <c r="B13" s="6" t="s">
        <v>14</v>
      </c>
      <c r="C13" s="3"/>
    </row>
    <row r="14" spans="1:3" ht="15">
      <c r="A14" s="2" t="s">
        <v>21</v>
      </c>
      <c r="B14" s="6" t="s">
        <v>22</v>
      </c>
      <c r="C14" s="3"/>
    </row>
    <row r="15" spans="1:3" ht="15">
      <c r="A15" s="2" t="s">
        <v>14</v>
      </c>
      <c r="B15" s="7" t="s">
        <v>14</v>
      </c>
      <c r="C15" s="3"/>
    </row>
    <row r="16" spans="1:3" ht="15">
      <c r="A16" s="2" t="s">
        <v>23</v>
      </c>
      <c r="B16" s="8" t="s">
        <v>24</v>
      </c>
      <c r="C16" s="3"/>
    </row>
    <row r="17" spans="1:3" ht="15">
      <c r="A17" s="2" t="s">
        <v>25</v>
      </c>
      <c r="B17" s="8" t="s">
        <v>26</v>
      </c>
      <c r="C17" s="3"/>
    </row>
    <row r="18" spans="1:3" ht="15">
      <c r="A18" s="2" t="s">
        <v>27</v>
      </c>
      <c r="B18" s="8" t="s">
        <v>28</v>
      </c>
      <c r="C18" s="3"/>
    </row>
    <row r="19" spans="1:3" ht="15">
      <c r="A19" s="2" t="s">
        <v>29</v>
      </c>
      <c r="B19" s="8" t="s">
        <v>30</v>
      </c>
      <c r="C19" s="3"/>
    </row>
    <row r="20" spans="1:3" ht="15">
      <c r="A20" s="2" t="s">
        <v>31</v>
      </c>
      <c r="B20" s="8" t="s">
        <v>30</v>
      </c>
      <c r="C20" s="3"/>
    </row>
    <row r="21" spans="1:3" ht="15">
      <c r="A21" s="2" t="s">
        <v>32</v>
      </c>
      <c r="B21" s="8" t="s">
        <v>30</v>
      </c>
      <c r="C21" s="3"/>
    </row>
    <row r="22" spans="1:3" ht="15">
      <c r="A22" s="2" t="s">
        <v>33</v>
      </c>
      <c r="B22" s="8" t="s">
        <v>30</v>
      </c>
      <c r="C22" s="3"/>
    </row>
    <row r="23" spans="1:3" ht="15">
      <c r="A23" s="2" t="s">
        <v>34</v>
      </c>
      <c r="B23" s="8" t="s">
        <v>30</v>
      </c>
      <c r="C23" s="3"/>
    </row>
    <row r="24" spans="1:3" ht="15">
      <c r="A24" s="2" t="s">
        <v>35</v>
      </c>
      <c r="B24" s="8" t="s">
        <v>30</v>
      </c>
      <c r="C24" s="3"/>
    </row>
    <row r="25" spans="1:3" ht="15">
      <c r="A25" s="2" t="s">
        <v>36</v>
      </c>
      <c r="B25" s="8" t="s">
        <v>30</v>
      </c>
      <c r="C25" s="3"/>
    </row>
    <row r="26" spans="1:3" ht="15">
      <c r="A26" s="2" t="s">
        <v>37</v>
      </c>
      <c r="B26" s="8" t="s">
        <v>38</v>
      </c>
      <c r="C26" s="3"/>
    </row>
    <row r="27" spans="1:3" ht="15">
      <c r="A27" s="2" t="s">
        <v>39</v>
      </c>
      <c r="B27" s="8" t="s">
        <v>30</v>
      </c>
      <c r="C27" s="3"/>
    </row>
    <row r="28" spans="1:3" ht="15">
      <c r="A28" s="2" t="s">
        <v>40</v>
      </c>
      <c r="B28" s="8" t="s">
        <v>30</v>
      </c>
      <c r="C28" s="3"/>
    </row>
    <row r="29" spans="1:3" ht="15">
      <c r="A29" s="2" t="s">
        <v>41</v>
      </c>
      <c r="B29" s="8" t="s">
        <v>30</v>
      </c>
      <c r="C29" s="3"/>
    </row>
    <row r="30" spans="1:3" ht="15">
      <c r="A30" s="2" t="s">
        <v>42</v>
      </c>
      <c r="B30" s="8" t="s">
        <v>30</v>
      </c>
      <c r="C30" s="3"/>
    </row>
    <row r="31" spans="1:3" ht="24.75">
      <c r="A31" s="9" t="s">
        <v>43</v>
      </c>
      <c r="B31" s="8" t="s">
        <v>44</v>
      </c>
      <c r="C31" s="3"/>
    </row>
    <row r="32" spans="1:3" ht="15">
      <c r="A32" s="2" t="s">
        <v>45</v>
      </c>
      <c r="B32" s="8" t="s">
        <v>46</v>
      </c>
      <c r="C32" s="3"/>
    </row>
    <row r="33" spans="1:2" ht="15">
      <c r="A33" s="1" t="s">
        <v>47</v>
      </c>
      <c r="B33" s="1">
        <v>5</v>
      </c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</dc:creator>
  <cp:keywords/>
  <dc:description/>
  <cp:lastModifiedBy>JN</cp:lastModifiedBy>
  <dcterms:created xsi:type="dcterms:W3CDTF">2022-09-09T07:06:07Z</dcterms:created>
  <dcterms:modified xsi:type="dcterms:W3CDTF">2022-09-09T07:06:22Z</dcterms:modified>
  <cp:category/>
  <cp:version/>
  <cp:contentType/>
  <cp:contentStatus/>
</cp:coreProperties>
</file>