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55" windowWidth="18855" windowHeight="6600" firstSheet="1" activeTab="4"/>
  </bookViews>
  <sheets>
    <sheet name="Rekapitulace stavby" sheetId="1" r:id="rId1"/>
    <sheet name="01 - Stavební část" sheetId="2" r:id="rId2"/>
    <sheet name="02 - Vzduchotechnika" sheetId="3" r:id="rId3"/>
    <sheet name="03 - Elektroinstalace,hro..." sheetId="4" r:id="rId4"/>
    <sheet name="Pokyny pro vyplnění" sheetId="6" r:id="rId5"/>
  </sheets>
  <definedNames>
    <definedName name="_xlnm._FilterDatabase" localSheetId="1" hidden="1">'01 - Stavební část'!$C$110:$K$771</definedName>
    <definedName name="_xlnm._FilterDatabase" localSheetId="2" hidden="1">'02 - Vzduchotechnika'!$C$87:$K$131</definedName>
    <definedName name="_xlnm._FilterDatabase" localSheetId="3" hidden="1">'03 - Elektroinstalace,hro...'!$C$80:$K$85</definedName>
    <definedName name="_xlnm.Print_Titles" localSheetId="1">'01 - Stavební část'!$110:$110</definedName>
    <definedName name="_xlnm.Print_Titles" localSheetId="2">'02 - Vzduchotechnika'!$87:$87</definedName>
    <definedName name="_xlnm.Print_Titles" localSheetId="3">'03 - Elektroinstalace,hro...'!$80:$80</definedName>
    <definedName name="_xlnm.Print_Titles" localSheetId="0">'Rekapitulace stavby'!$52:$52</definedName>
    <definedName name="_xlnm.Print_Area" localSheetId="1">'01 - Stavební část'!$C$4:$J$39,'01 - Stavební část'!$C$45:$J$92,'01 - Stavební část'!$C$98:$K$771</definedName>
    <definedName name="_xlnm.Print_Area" localSheetId="2">'02 - Vzduchotechnika'!$C$4:$J$39,'02 - Vzduchotechnika'!$C$45:$J$69,'02 - Vzduchotechnika'!$C$75:$K$131</definedName>
    <definedName name="_xlnm.Print_Area" localSheetId="3">'03 - Elektroinstalace,hro...'!$C$4:$J$39,'03 - Elektroinstalace,hro...'!$C$45:$J$62,'03 - Elektroinstalace,hro...'!$C$68:$K$85</definedName>
    <definedName name="_xlnm.Print_Area" localSheetId="4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stavby'!$C$42:$AQ$58</definedName>
  </definedNames>
  <calcPr calcId="125725"/>
</workbook>
</file>

<file path=xl/calcChain.xml><?xml version="1.0" encoding="utf-8"?>
<calcChain xmlns="http://schemas.openxmlformats.org/spreadsheetml/2006/main">
  <c r="J37" i="4"/>
  <c r="J36"/>
  <c r="AY57" i="1" s="1"/>
  <c r="J35" i="4"/>
  <c r="AX57" i="1" s="1"/>
  <c r="BI85" i="4"/>
  <c r="BH85"/>
  <c r="BG85"/>
  <c r="BF85"/>
  <c r="T85"/>
  <c r="R85"/>
  <c r="P85"/>
  <c r="BI84"/>
  <c r="BH84"/>
  <c r="BG84"/>
  <c r="BF84"/>
  <c r="T84"/>
  <c r="R84"/>
  <c r="P84"/>
  <c r="J77"/>
  <c r="F77"/>
  <c r="F75"/>
  <c r="E73"/>
  <c r="J54"/>
  <c r="F54"/>
  <c r="F52"/>
  <c r="E50"/>
  <c r="J24"/>
  <c r="E24"/>
  <c r="J78"/>
  <c r="J23"/>
  <c r="J18"/>
  <c r="E18"/>
  <c r="F78"/>
  <c r="J17"/>
  <c r="J12"/>
  <c r="J75" s="1"/>
  <c r="E7"/>
  <c r="E71" s="1"/>
  <c r="J90" i="3"/>
  <c r="J61" s="1"/>
  <c r="J37"/>
  <c r="J36"/>
  <c r="AY56" i="1" s="1"/>
  <c r="J35" i="3"/>
  <c r="AX56" i="1" s="1"/>
  <c r="BI131" i="3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2"/>
  <c r="BH122"/>
  <c r="BG122"/>
  <c r="BF122"/>
  <c r="T122"/>
  <c r="T121"/>
  <c r="R122"/>
  <c r="R121"/>
  <c r="P122"/>
  <c r="P121"/>
  <c r="BI120"/>
  <c r="BH120"/>
  <c r="BG120"/>
  <c r="BF120"/>
  <c r="T120"/>
  <c r="R120"/>
  <c r="P120"/>
  <c r="BI119"/>
  <c r="BH119"/>
  <c r="BG119"/>
  <c r="BF119"/>
  <c r="T119"/>
  <c r="R119"/>
  <c r="P119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J85"/>
  <c r="J84"/>
  <c r="F84"/>
  <c r="F82"/>
  <c r="E80"/>
  <c r="J55"/>
  <c r="J54"/>
  <c r="F54"/>
  <c r="F52"/>
  <c r="E50"/>
  <c r="J18"/>
  <c r="E18"/>
  <c r="F85"/>
  <c r="J17"/>
  <c r="J12"/>
  <c r="J82" s="1"/>
  <c r="E7"/>
  <c r="E78" s="1"/>
  <c r="J37" i="2"/>
  <c r="J36"/>
  <c r="AY55" i="1"/>
  <c r="J35" i="2"/>
  <c r="AX55" i="1"/>
  <c r="BI771" i="2"/>
  <c r="BH771"/>
  <c r="BG771"/>
  <c r="BF771"/>
  <c r="T771"/>
  <c r="T770"/>
  <c r="R771"/>
  <c r="R770"/>
  <c r="P771"/>
  <c r="P770"/>
  <c r="BI769"/>
  <c r="BH769"/>
  <c r="BG769"/>
  <c r="BF769"/>
  <c r="T769"/>
  <c r="T768"/>
  <c r="R769"/>
  <c r="R768"/>
  <c r="P769"/>
  <c r="P768"/>
  <c r="BI767"/>
  <c r="BH767"/>
  <c r="BG767"/>
  <c r="BF767"/>
  <c r="T767"/>
  <c r="T766"/>
  <c r="R767"/>
  <c r="R766"/>
  <c r="P767"/>
  <c r="P766"/>
  <c r="BI765"/>
  <c r="BH765"/>
  <c r="BG765"/>
  <c r="BF765"/>
  <c r="T765"/>
  <c r="R765"/>
  <c r="P765"/>
  <c r="BI764"/>
  <c r="BH764"/>
  <c r="BG764"/>
  <c r="BF764"/>
  <c r="T764"/>
  <c r="R764"/>
  <c r="P764"/>
  <c r="BI757"/>
  <c r="BH757"/>
  <c r="BG757"/>
  <c r="BF757"/>
  <c r="T757"/>
  <c r="R757"/>
  <c r="P757"/>
  <c r="BI754"/>
  <c r="BH754"/>
  <c r="BG754"/>
  <c r="BF754"/>
  <c r="T754"/>
  <c r="R754"/>
  <c r="P754"/>
  <c r="BI751"/>
  <c r="BH751"/>
  <c r="BG751"/>
  <c r="BF751"/>
  <c r="T751"/>
  <c r="R751"/>
  <c r="P751"/>
  <c r="BI745"/>
  <c r="BH745"/>
  <c r="BG745"/>
  <c r="BF745"/>
  <c r="T745"/>
  <c r="R745"/>
  <c r="P745"/>
  <c r="BI743"/>
  <c r="BH743"/>
  <c r="BG743"/>
  <c r="BF743"/>
  <c r="T743"/>
  <c r="T742"/>
  <c r="R743"/>
  <c r="R742"/>
  <c r="P743"/>
  <c r="P742"/>
  <c r="BI740"/>
  <c r="BH740"/>
  <c r="BG740"/>
  <c r="BF740"/>
  <c r="T740"/>
  <c r="R740"/>
  <c r="P740"/>
  <c r="BI738"/>
  <c r="BH738"/>
  <c r="BG738"/>
  <c r="BF738"/>
  <c r="T738"/>
  <c r="R738"/>
  <c r="P738"/>
  <c r="BI736"/>
  <c r="BH736"/>
  <c r="BG736"/>
  <c r="BF736"/>
  <c r="T736"/>
  <c r="R736"/>
  <c r="P736"/>
  <c r="BI731"/>
  <c r="BH731"/>
  <c r="BG731"/>
  <c r="BF731"/>
  <c r="T731"/>
  <c r="R731"/>
  <c r="P731"/>
  <c r="BI727"/>
  <c r="BH727"/>
  <c r="BG727"/>
  <c r="BF727"/>
  <c r="T727"/>
  <c r="R727"/>
  <c r="P727"/>
  <c r="BI724"/>
  <c r="BH724"/>
  <c r="BG724"/>
  <c r="BF724"/>
  <c r="T724"/>
  <c r="R724"/>
  <c r="P724"/>
  <c r="BI722"/>
  <c r="BH722"/>
  <c r="BG722"/>
  <c r="BF722"/>
  <c r="T722"/>
  <c r="R722"/>
  <c r="P722"/>
  <c r="BI721"/>
  <c r="BH721"/>
  <c r="BG721"/>
  <c r="BF721"/>
  <c r="T721"/>
  <c r="R721"/>
  <c r="P721"/>
  <c r="BI716"/>
  <c r="BH716"/>
  <c r="BG716"/>
  <c r="BF716"/>
  <c r="T716"/>
  <c r="R716"/>
  <c r="P716"/>
  <c r="BI714"/>
  <c r="BH714"/>
  <c r="BG714"/>
  <c r="BF714"/>
  <c r="T714"/>
  <c r="R714"/>
  <c r="P714"/>
  <c r="BI713"/>
  <c r="BH713"/>
  <c r="BG713"/>
  <c r="BF713"/>
  <c r="T713"/>
  <c r="R713"/>
  <c r="P713"/>
  <c r="BI712"/>
  <c r="BH712"/>
  <c r="BG712"/>
  <c r="BF712"/>
  <c r="T712"/>
  <c r="R712"/>
  <c r="P712"/>
  <c r="BI711"/>
  <c r="BH711"/>
  <c r="BG711"/>
  <c r="BF711"/>
  <c r="T711"/>
  <c r="R711"/>
  <c r="P711"/>
  <c r="BI710"/>
  <c r="BH710"/>
  <c r="BG710"/>
  <c r="BF710"/>
  <c r="T710"/>
  <c r="R710"/>
  <c r="P710"/>
  <c r="BI709"/>
  <c r="BH709"/>
  <c r="BG709"/>
  <c r="BF709"/>
  <c r="T709"/>
  <c r="R709"/>
  <c r="P709"/>
  <c r="BI708"/>
  <c r="BH708"/>
  <c r="BG708"/>
  <c r="BF708"/>
  <c r="T708"/>
  <c r="R708"/>
  <c r="P708"/>
  <c r="BI706"/>
  <c r="BH706"/>
  <c r="BG706"/>
  <c r="BF706"/>
  <c r="T706"/>
  <c r="R706"/>
  <c r="P706"/>
  <c r="BI705"/>
  <c r="BH705"/>
  <c r="BG705"/>
  <c r="BF705"/>
  <c r="T705"/>
  <c r="R705"/>
  <c r="P705"/>
  <c r="BI704"/>
  <c r="BH704"/>
  <c r="BG704"/>
  <c r="BF704"/>
  <c r="T704"/>
  <c r="R704"/>
  <c r="P704"/>
  <c r="BI701"/>
  <c r="BH701"/>
  <c r="BG701"/>
  <c r="BF701"/>
  <c r="T701"/>
  <c r="R701"/>
  <c r="P701"/>
  <c r="BI700"/>
  <c r="BH700"/>
  <c r="BG700"/>
  <c r="BF700"/>
  <c r="T700"/>
  <c r="R700"/>
  <c r="P700"/>
  <c r="BI698"/>
  <c r="BH698"/>
  <c r="BG698"/>
  <c r="BF698"/>
  <c r="T698"/>
  <c r="R698"/>
  <c r="P698"/>
  <c r="BI697"/>
  <c r="BH697"/>
  <c r="BG697"/>
  <c r="BF697"/>
  <c r="T697"/>
  <c r="R697"/>
  <c r="P697"/>
  <c r="BI696"/>
  <c r="BH696"/>
  <c r="BG696"/>
  <c r="BF696"/>
  <c r="T696"/>
  <c r="R696"/>
  <c r="P696"/>
  <c r="BI695"/>
  <c r="BH695"/>
  <c r="BG695"/>
  <c r="BF695"/>
  <c r="T695"/>
  <c r="R695"/>
  <c r="P695"/>
  <c r="BI693"/>
  <c r="BH693"/>
  <c r="BG693"/>
  <c r="BF693"/>
  <c r="T693"/>
  <c r="R693"/>
  <c r="P693"/>
  <c r="BI692"/>
  <c r="BH692"/>
  <c r="BG692"/>
  <c r="BF692"/>
  <c r="T692"/>
  <c r="R692"/>
  <c r="P692"/>
  <c r="BI690"/>
  <c r="BH690"/>
  <c r="BG690"/>
  <c r="BF690"/>
  <c r="T690"/>
  <c r="R690"/>
  <c r="P690"/>
  <c r="BI689"/>
  <c r="BH689"/>
  <c r="BG689"/>
  <c r="BF689"/>
  <c r="T689"/>
  <c r="R689"/>
  <c r="P689"/>
  <c r="BI688"/>
  <c r="BH688"/>
  <c r="BG688"/>
  <c r="BF688"/>
  <c r="T688"/>
  <c r="R688"/>
  <c r="P688"/>
  <c r="BI687"/>
  <c r="BH687"/>
  <c r="BG687"/>
  <c r="BF687"/>
  <c r="T687"/>
  <c r="R687"/>
  <c r="P687"/>
  <c r="BI684"/>
  <c r="BH684"/>
  <c r="BG684"/>
  <c r="BF684"/>
  <c r="T684"/>
  <c r="R684"/>
  <c r="P684"/>
  <c r="BI683"/>
  <c r="BH683"/>
  <c r="BG683"/>
  <c r="BF683"/>
  <c r="T683"/>
  <c r="R683"/>
  <c r="P683"/>
  <c r="BI681"/>
  <c r="BH681"/>
  <c r="BG681"/>
  <c r="BF681"/>
  <c r="T681"/>
  <c r="R681"/>
  <c r="P681"/>
  <c r="BI678"/>
  <c r="BH678"/>
  <c r="BG678"/>
  <c r="BF678"/>
  <c r="T678"/>
  <c r="R678"/>
  <c r="P678"/>
  <c r="BI675"/>
  <c r="BH675"/>
  <c r="BG675"/>
  <c r="BF675"/>
  <c r="T675"/>
  <c r="R675"/>
  <c r="P675"/>
  <c r="BI673"/>
  <c r="BH673"/>
  <c r="BG673"/>
  <c r="BF673"/>
  <c r="T673"/>
  <c r="T672"/>
  <c r="R673"/>
  <c r="R672"/>
  <c r="P673"/>
  <c r="P672"/>
  <c r="BI671"/>
  <c r="BH671"/>
  <c r="BG671"/>
  <c r="BF671"/>
  <c r="T671"/>
  <c r="R671"/>
  <c r="P671"/>
  <c r="BI670"/>
  <c r="BH670"/>
  <c r="BG670"/>
  <c r="BF670"/>
  <c r="T670"/>
  <c r="R670"/>
  <c r="P670"/>
  <c r="BI669"/>
  <c r="BH669"/>
  <c r="BG669"/>
  <c r="BF669"/>
  <c r="T669"/>
  <c r="R669"/>
  <c r="P669"/>
  <c r="BI667"/>
  <c r="BH667"/>
  <c r="BG667"/>
  <c r="BF667"/>
  <c r="T667"/>
  <c r="R667"/>
  <c r="P667"/>
  <c r="BI666"/>
  <c r="BH666"/>
  <c r="BG666"/>
  <c r="BF666"/>
  <c r="T666"/>
  <c r="R666"/>
  <c r="P666"/>
  <c r="BI664"/>
  <c r="BH664"/>
  <c r="BG664"/>
  <c r="BF664"/>
  <c r="T664"/>
  <c r="T663" s="1"/>
  <c r="R664"/>
  <c r="R663" s="1"/>
  <c r="P664"/>
  <c r="P663" s="1"/>
  <c r="BI662"/>
  <c r="BH662"/>
  <c r="BG662"/>
  <c r="BF662"/>
  <c r="T662"/>
  <c r="R662"/>
  <c r="P662"/>
  <c r="BI660"/>
  <c r="BH660"/>
  <c r="BG660"/>
  <c r="BF660"/>
  <c r="T660"/>
  <c r="R660"/>
  <c r="P660"/>
  <c r="BI659"/>
  <c r="BH659"/>
  <c r="BG659"/>
  <c r="BF659"/>
  <c r="T659"/>
  <c r="R659"/>
  <c r="P659"/>
  <c r="BI657"/>
  <c r="BH657"/>
  <c r="BG657"/>
  <c r="BF657"/>
  <c r="T657"/>
  <c r="R657"/>
  <c r="P657"/>
  <c r="BI655"/>
  <c r="BH655"/>
  <c r="BG655"/>
  <c r="BF655"/>
  <c r="T655"/>
  <c r="R655"/>
  <c r="P655"/>
  <c r="BI653"/>
  <c r="BH653"/>
  <c r="BG653"/>
  <c r="BF653"/>
  <c r="T653"/>
  <c r="R653"/>
  <c r="P653"/>
  <c r="BI650"/>
  <c r="BH650"/>
  <c r="BG650"/>
  <c r="BF650"/>
  <c r="T650"/>
  <c r="R650"/>
  <c r="P650"/>
  <c r="BI648"/>
  <c r="BH648"/>
  <c r="BG648"/>
  <c r="BF648"/>
  <c r="T648"/>
  <c r="R648"/>
  <c r="P648"/>
  <c r="BI646"/>
  <c r="BH646"/>
  <c r="BG646"/>
  <c r="BF646"/>
  <c r="T646"/>
  <c r="R646"/>
  <c r="P646"/>
  <c r="BI644"/>
  <c r="BH644"/>
  <c r="BG644"/>
  <c r="BF644"/>
  <c r="T644"/>
  <c r="R644"/>
  <c r="P644"/>
  <c r="BI643"/>
  <c r="BH643"/>
  <c r="BG643"/>
  <c r="BF643"/>
  <c r="T643"/>
  <c r="R643"/>
  <c r="P643"/>
  <c r="BI641"/>
  <c r="BH641"/>
  <c r="BG641"/>
  <c r="BF641"/>
  <c r="T641"/>
  <c r="R641"/>
  <c r="P641"/>
  <c r="BI636"/>
  <c r="BH636"/>
  <c r="BG636"/>
  <c r="BF636"/>
  <c r="T636"/>
  <c r="R636"/>
  <c r="P636"/>
  <c r="BI634"/>
  <c r="BH634"/>
  <c r="BG634"/>
  <c r="BF634"/>
  <c r="T634"/>
  <c r="R634"/>
  <c r="P634"/>
  <c r="BI631"/>
  <c r="BH631"/>
  <c r="BG631"/>
  <c r="BF631"/>
  <c r="T631"/>
  <c r="R631"/>
  <c r="P631"/>
  <c r="BI628"/>
  <c r="BH628"/>
  <c r="BG628"/>
  <c r="BF628"/>
  <c r="T628"/>
  <c r="R628"/>
  <c r="P628"/>
  <c r="BI626"/>
  <c r="BH626"/>
  <c r="BG626"/>
  <c r="BF626"/>
  <c r="T626"/>
  <c r="R626"/>
  <c r="P626"/>
  <c r="BI625"/>
  <c r="BH625"/>
  <c r="BG625"/>
  <c r="BF625"/>
  <c r="T625"/>
  <c r="R625"/>
  <c r="P625"/>
  <c r="BI622"/>
  <c r="BH622"/>
  <c r="BG622"/>
  <c r="BF622"/>
  <c r="T622"/>
  <c r="R622"/>
  <c r="P622"/>
  <c r="BI620"/>
  <c r="BH620"/>
  <c r="BG620"/>
  <c r="BF620"/>
  <c r="T620"/>
  <c r="R620"/>
  <c r="P620"/>
  <c r="BI616"/>
  <c r="BH616"/>
  <c r="BG616"/>
  <c r="BF616"/>
  <c r="T616"/>
  <c r="R616"/>
  <c r="P616"/>
  <c r="BI614"/>
  <c r="BH614"/>
  <c r="BG614"/>
  <c r="BF614"/>
  <c r="T614"/>
  <c r="R614"/>
  <c r="P614"/>
  <c r="BI612"/>
  <c r="BH612"/>
  <c r="BG612"/>
  <c r="BF612"/>
  <c r="T612"/>
  <c r="R612"/>
  <c r="P612"/>
  <c r="BI610"/>
  <c r="BH610"/>
  <c r="BG610"/>
  <c r="BF610"/>
  <c r="T610"/>
  <c r="R610"/>
  <c r="P610"/>
  <c r="BI608"/>
  <c r="BH608"/>
  <c r="BG608"/>
  <c r="BF608"/>
  <c r="T608"/>
  <c r="R608"/>
  <c r="P608"/>
  <c r="BI605"/>
  <c r="BH605"/>
  <c r="BG605"/>
  <c r="BF605"/>
  <c r="T605"/>
  <c r="R605"/>
  <c r="P605"/>
  <c r="BI603"/>
  <c r="BH603"/>
  <c r="BG603"/>
  <c r="BF603"/>
  <c r="T603"/>
  <c r="R603"/>
  <c r="P603"/>
  <c r="BI600"/>
  <c r="BH600"/>
  <c r="BG600"/>
  <c r="BF600"/>
  <c r="T600"/>
  <c r="R600"/>
  <c r="P600"/>
  <c r="BI598"/>
  <c r="BH598"/>
  <c r="BG598"/>
  <c r="BF598"/>
  <c r="T598"/>
  <c r="R598"/>
  <c r="P598"/>
  <c r="BI596"/>
  <c r="BH596"/>
  <c r="BG596"/>
  <c r="BF596"/>
  <c r="T596"/>
  <c r="R596"/>
  <c r="P596"/>
  <c r="BI592"/>
  <c r="BH592"/>
  <c r="BG592"/>
  <c r="BF592"/>
  <c r="T592"/>
  <c r="R592"/>
  <c r="P592"/>
  <c r="BI591"/>
  <c r="BH591"/>
  <c r="BG591"/>
  <c r="BF591"/>
  <c r="T591"/>
  <c r="R591"/>
  <c r="P591"/>
  <c r="BI589"/>
  <c r="BH589"/>
  <c r="BG589"/>
  <c r="BF589"/>
  <c r="T589"/>
  <c r="R589"/>
  <c r="P589"/>
  <c r="BI586"/>
  <c r="BH586"/>
  <c r="BG586"/>
  <c r="BF586"/>
  <c r="T586"/>
  <c r="R586"/>
  <c r="P586"/>
  <c r="BI583"/>
  <c r="BH583"/>
  <c r="BG583"/>
  <c r="BF583"/>
  <c r="T583"/>
  <c r="R583"/>
  <c r="P583"/>
  <c r="BI580"/>
  <c r="BH580"/>
  <c r="BG580"/>
  <c r="BF580"/>
  <c r="T580"/>
  <c r="R580"/>
  <c r="P580"/>
  <c r="BI577"/>
  <c r="BH577"/>
  <c r="BG577"/>
  <c r="BF577"/>
  <c r="T577"/>
  <c r="R577"/>
  <c r="P577"/>
  <c r="BI575"/>
  <c r="BH575"/>
  <c r="BG575"/>
  <c r="BF575"/>
  <c r="T575"/>
  <c r="R575"/>
  <c r="P575"/>
  <c r="BI573"/>
  <c r="BH573"/>
  <c r="BG573"/>
  <c r="BF573"/>
  <c r="T573"/>
  <c r="R573"/>
  <c r="P573"/>
  <c r="BI571"/>
  <c r="BH571"/>
  <c r="BG571"/>
  <c r="BF571"/>
  <c r="T571"/>
  <c r="R571"/>
  <c r="P571"/>
  <c r="BI568"/>
  <c r="BH568"/>
  <c r="BG568"/>
  <c r="BF568"/>
  <c r="T568"/>
  <c r="T567" s="1"/>
  <c r="R568"/>
  <c r="R567" s="1"/>
  <c r="P568"/>
  <c r="P567" s="1"/>
  <c r="BI565"/>
  <c r="BH565"/>
  <c r="BG565"/>
  <c r="BF565"/>
  <c r="T565"/>
  <c r="R565"/>
  <c r="P565"/>
  <c r="BI563"/>
  <c r="BH563"/>
  <c r="BG563"/>
  <c r="BF563"/>
  <c r="T563"/>
  <c r="R563"/>
  <c r="P563"/>
  <c r="BI562"/>
  <c r="BH562"/>
  <c r="BG562"/>
  <c r="BF562"/>
  <c r="T562"/>
  <c r="R562"/>
  <c r="P562"/>
  <c r="BI560"/>
  <c r="BH560"/>
  <c r="BG560"/>
  <c r="BF560"/>
  <c r="T560"/>
  <c r="R560"/>
  <c r="P560"/>
  <c r="BI558"/>
  <c r="BH558"/>
  <c r="BG558"/>
  <c r="BF558"/>
  <c r="T558"/>
  <c r="R558"/>
  <c r="P558"/>
  <c r="BI556"/>
  <c r="BH556"/>
  <c r="BG556"/>
  <c r="BF556"/>
  <c r="T556"/>
  <c r="R556"/>
  <c r="P556"/>
  <c r="BI553"/>
  <c r="BH553"/>
  <c r="BG553"/>
  <c r="BF553"/>
  <c r="T553"/>
  <c r="R553"/>
  <c r="P553"/>
  <c r="BI550"/>
  <c r="BH550"/>
  <c r="BG550"/>
  <c r="BF550"/>
  <c r="T550"/>
  <c r="R550"/>
  <c r="P550"/>
  <c r="BI547"/>
  <c r="BH547"/>
  <c r="BG547"/>
  <c r="BF547"/>
  <c r="T547"/>
  <c r="R547"/>
  <c r="P547"/>
  <c r="BI539"/>
  <c r="BH539"/>
  <c r="BG539"/>
  <c r="BF539"/>
  <c r="T539"/>
  <c r="R539"/>
  <c r="P539"/>
  <c r="BI536"/>
  <c r="BH536"/>
  <c r="BG536"/>
  <c r="BF536"/>
  <c r="T536"/>
  <c r="R536"/>
  <c r="P536"/>
  <c r="BI533"/>
  <c r="BH533"/>
  <c r="BG533"/>
  <c r="BF533"/>
  <c r="T533"/>
  <c r="R533"/>
  <c r="P533"/>
  <c r="BI530"/>
  <c r="BH530"/>
  <c r="BG530"/>
  <c r="BF530"/>
  <c r="T530"/>
  <c r="R530"/>
  <c r="P530"/>
  <c r="BI527"/>
  <c r="BH527"/>
  <c r="BG527"/>
  <c r="BF527"/>
  <c r="T527"/>
  <c r="R527"/>
  <c r="P527"/>
  <c r="BI524"/>
  <c r="BH524"/>
  <c r="BG524"/>
  <c r="BF524"/>
  <c r="T524"/>
  <c r="R524"/>
  <c r="P524"/>
  <c r="BI520"/>
  <c r="BH520"/>
  <c r="BG520"/>
  <c r="BF520"/>
  <c r="T520"/>
  <c r="R520"/>
  <c r="P520"/>
  <c r="BI515"/>
  <c r="BH515"/>
  <c r="BG515"/>
  <c r="BF515"/>
  <c r="T515"/>
  <c r="R515"/>
  <c r="P515"/>
  <c r="BI513"/>
  <c r="BH513"/>
  <c r="BG513"/>
  <c r="BF513"/>
  <c r="T513"/>
  <c r="R513"/>
  <c r="P513"/>
  <c r="BI511"/>
  <c r="BH511"/>
  <c r="BG511"/>
  <c r="BF511"/>
  <c r="T511"/>
  <c r="R511"/>
  <c r="P511"/>
  <c r="BI510"/>
  <c r="BH510"/>
  <c r="BG510"/>
  <c r="BF510"/>
  <c r="T510"/>
  <c r="R510"/>
  <c r="P510"/>
  <c r="BI507"/>
  <c r="BH507"/>
  <c r="BG507"/>
  <c r="BF507"/>
  <c r="T507"/>
  <c r="R507"/>
  <c r="P507"/>
  <c r="BI505"/>
  <c r="BH505"/>
  <c r="BG505"/>
  <c r="BF505"/>
  <c r="T505"/>
  <c r="R505"/>
  <c r="P505"/>
  <c r="BI502"/>
  <c r="BH502"/>
  <c r="BG502"/>
  <c r="BF502"/>
  <c r="T502"/>
  <c r="R502"/>
  <c r="P502"/>
  <c r="BI499"/>
  <c r="BH499"/>
  <c r="BG499"/>
  <c r="BF499"/>
  <c r="T499"/>
  <c r="R499"/>
  <c r="P499"/>
  <c r="BI498"/>
  <c r="BH498"/>
  <c r="BG498"/>
  <c r="BF498"/>
  <c r="T498"/>
  <c r="R498"/>
  <c r="P498"/>
  <c r="BI495"/>
  <c r="BH495"/>
  <c r="BG495"/>
  <c r="BF495"/>
  <c r="T495"/>
  <c r="R495"/>
  <c r="P495"/>
  <c r="BI493"/>
  <c r="BH493"/>
  <c r="BG493"/>
  <c r="BF493"/>
  <c r="T493"/>
  <c r="R493"/>
  <c r="P493"/>
  <c r="BI490"/>
  <c r="BH490"/>
  <c r="BG490"/>
  <c r="BF490"/>
  <c r="T490"/>
  <c r="R490"/>
  <c r="P490"/>
  <c r="BI488"/>
  <c r="BH488"/>
  <c r="BG488"/>
  <c r="BF488"/>
  <c r="T488"/>
  <c r="R488"/>
  <c r="P488"/>
  <c r="BI487"/>
  <c r="BH487"/>
  <c r="BG487"/>
  <c r="BF487"/>
  <c r="T487"/>
  <c r="R487"/>
  <c r="P487"/>
  <c r="BI486"/>
  <c r="BH486"/>
  <c r="BG486"/>
  <c r="BF486"/>
  <c r="T486"/>
  <c r="R486"/>
  <c r="P486"/>
  <c r="BI485"/>
  <c r="BH485"/>
  <c r="BG485"/>
  <c r="BF485"/>
  <c r="T485"/>
  <c r="R485"/>
  <c r="P485"/>
  <c r="BI483"/>
  <c r="BH483"/>
  <c r="BG483"/>
  <c r="BF483"/>
  <c r="T483"/>
  <c r="R483"/>
  <c r="P483"/>
  <c r="BI481"/>
  <c r="BH481"/>
  <c r="BG481"/>
  <c r="BF481"/>
  <c r="T481"/>
  <c r="R481"/>
  <c r="P481"/>
  <c r="BI480"/>
  <c r="BH480"/>
  <c r="BG480"/>
  <c r="BF480"/>
  <c r="T480"/>
  <c r="R480"/>
  <c r="P480"/>
  <c r="BI478"/>
  <c r="BH478"/>
  <c r="BG478"/>
  <c r="BF478"/>
  <c r="T478"/>
  <c r="R478"/>
  <c r="P478"/>
  <c r="BI477"/>
  <c r="BH477"/>
  <c r="BG477"/>
  <c r="BF477"/>
  <c r="T477"/>
  <c r="R477"/>
  <c r="P477"/>
  <c r="BI475"/>
  <c r="BH475"/>
  <c r="BG475"/>
  <c r="BF475"/>
  <c r="T475"/>
  <c r="R475"/>
  <c r="P475"/>
  <c r="BI472"/>
  <c r="BH472"/>
  <c r="BG472"/>
  <c r="BF472"/>
  <c r="T472"/>
  <c r="R472"/>
  <c r="P472"/>
  <c r="BI470"/>
  <c r="BH470"/>
  <c r="BG470"/>
  <c r="BF470"/>
  <c r="T470"/>
  <c r="R470"/>
  <c r="P470"/>
  <c r="BI469"/>
  <c r="BH469"/>
  <c r="BG469"/>
  <c r="BF469"/>
  <c r="T469"/>
  <c r="R469"/>
  <c r="P469"/>
  <c r="BI466"/>
  <c r="BH466"/>
  <c r="BG466"/>
  <c r="BF466"/>
  <c r="T466"/>
  <c r="R466"/>
  <c r="P466"/>
  <c r="BI465"/>
  <c r="BH465"/>
  <c r="BG465"/>
  <c r="BF465"/>
  <c r="T465"/>
  <c r="R465"/>
  <c r="P465"/>
  <c r="BI464"/>
  <c r="BH464"/>
  <c r="BG464"/>
  <c r="BF464"/>
  <c r="T464"/>
  <c r="R464"/>
  <c r="P464"/>
  <c r="BI461"/>
  <c r="BH461"/>
  <c r="BG461"/>
  <c r="BF461"/>
  <c r="T461"/>
  <c r="R461"/>
  <c r="P461"/>
  <c r="BI459"/>
  <c r="BH459"/>
  <c r="BG459"/>
  <c r="BF459"/>
  <c r="T459"/>
  <c r="R459"/>
  <c r="P459"/>
  <c r="BI454"/>
  <c r="BH454"/>
  <c r="BG454"/>
  <c r="BF454"/>
  <c r="T454"/>
  <c r="R454"/>
  <c r="P454"/>
  <c r="BI452"/>
  <c r="BH452"/>
  <c r="BG452"/>
  <c r="BF452"/>
  <c r="T452"/>
  <c r="R452"/>
  <c r="P452"/>
  <c r="BI448"/>
  <c r="BH448"/>
  <c r="BG448"/>
  <c r="BF448"/>
  <c r="T448"/>
  <c r="R448"/>
  <c r="P448"/>
  <c r="BI445"/>
  <c r="BH445"/>
  <c r="BG445"/>
  <c r="BF445"/>
  <c r="T445"/>
  <c r="R445"/>
  <c r="P445"/>
  <c r="BI442"/>
  <c r="BH442"/>
  <c r="BG442"/>
  <c r="BF442"/>
  <c r="T442"/>
  <c r="R442"/>
  <c r="P442"/>
  <c r="BI436"/>
  <c r="BH436"/>
  <c r="BG436"/>
  <c r="BF436"/>
  <c r="T436"/>
  <c r="R436"/>
  <c r="P436"/>
  <c r="BI434"/>
  <c r="BH434"/>
  <c r="BG434"/>
  <c r="BF434"/>
  <c r="T434"/>
  <c r="R434"/>
  <c r="P434"/>
  <c r="BI432"/>
  <c r="BH432"/>
  <c r="BG432"/>
  <c r="BF432"/>
  <c r="T432"/>
  <c r="R432"/>
  <c r="P432"/>
  <c r="BI429"/>
  <c r="BH429"/>
  <c r="BG429"/>
  <c r="BF429"/>
  <c r="T429"/>
  <c r="R429"/>
  <c r="P429"/>
  <c r="BI425"/>
  <c r="BH425"/>
  <c r="BG425"/>
  <c r="BF425"/>
  <c r="T425"/>
  <c r="R425"/>
  <c r="P425"/>
  <c r="BI422"/>
  <c r="BH422"/>
  <c r="BG422"/>
  <c r="BF422"/>
  <c r="T422"/>
  <c r="R422"/>
  <c r="P422"/>
  <c r="BI420"/>
  <c r="BH420"/>
  <c r="BG420"/>
  <c r="BF420"/>
  <c r="T420"/>
  <c r="R420"/>
  <c r="P420"/>
  <c r="BI416"/>
  <c r="BH416"/>
  <c r="BG416"/>
  <c r="BF416"/>
  <c r="T416"/>
  <c r="R416"/>
  <c r="P416"/>
  <c r="BI411"/>
  <c r="BH411"/>
  <c r="BG411"/>
  <c r="BF411"/>
  <c r="T411"/>
  <c r="R411"/>
  <c r="P411"/>
  <c r="BI409"/>
  <c r="BH409"/>
  <c r="BG409"/>
  <c r="BF409"/>
  <c r="T409"/>
  <c r="R409"/>
  <c r="P409"/>
  <c r="BI408"/>
  <c r="BH408"/>
  <c r="BG408"/>
  <c r="BF408"/>
  <c r="T408"/>
  <c r="R408"/>
  <c r="P408"/>
  <c r="BI401"/>
  <c r="BH401"/>
  <c r="BG401"/>
  <c r="BF401"/>
  <c r="T401"/>
  <c r="R401"/>
  <c r="P401"/>
  <c r="BI395"/>
  <c r="BH395"/>
  <c r="BG395"/>
  <c r="BF395"/>
  <c r="T395"/>
  <c r="R395"/>
  <c r="P395"/>
  <c r="BI388"/>
  <c r="BH388"/>
  <c r="BG388"/>
  <c r="BF388"/>
  <c r="T388"/>
  <c r="R388"/>
  <c r="P388"/>
  <c r="BI385"/>
  <c r="BH385"/>
  <c r="BG385"/>
  <c r="BF385"/>
  <c r="T385"/>
  <c r="R385"/>
  <c r="P385"/>
  <c r="BI381"/>
  <c r="BH381"/>
  <c r="BG381"/>
  <c r="BF381"/>
  <c r="T381"/>
  <c r="R381"/>
  <c r="P381"/>
  <c r="BI377"/>
  <c r="BH377"/>
  <c r="BG377"/>
  <c r="BF377"/>
  <c r="T377"/>
  <c r="R377"/>
  <c r="P377"/>
  <c r="BI373"/>
  <c r="BH373"/>
  <c r="BG373"/>
  <c r="BF373"/>
  <c r="T373"/>
  <c r="R373"/>
  <c r="P373"/>
  <c r="BI371"/>
  <c r="BH371"/>
  <c r="BG371"/>
  <c r="BF371"/>
  <c r="T371"/>
  <c r="R371"/>
  <c r="P371"/>
  <c r="BI368"/>
  <c r="BH368"/>
  <c r="BG368"/>
  <c r="BF368"/>
  <c r="T368"/>
  <c r="R368"/>
  <c r="P368"/>
  <c r="BI366"/>
  <c r="BH366"/>
  <c r="BG366"/>
  <c r="BF366"/>
  <c r="T366"/>
  <c r="R366"/>
  <c r="P366"/>
  <c r="BI364"/>
  <c r="BH364"/>
  <c r="BG364"/>
  <c r="BF364"/>
  <c r="T364"/>
  <c r="R364"/>
  <c r="P364"/>
  <c r="BI361"/>
  <c r="BH361"/>
  <c r="BG361"/>
  <c r="BF361"/>
  <c r="T361"/>
  <c r="R361"/>
  <c r="P361"/>
  <c r="BI359"/>
  <c r="BH359"/>
  <c r="BG359"/>
  <c r="BF359"/>
  <c r="T359"/>
  <c r="R359"/>
  <c r="P359"/>
  <c r="BI358"/>
  <c r="BH358"/>
  <c r="BG358"/>
  <c r="BF358"/>
  <c r="T358"/>
  <c r="R358"/>
  <c r="P358"/>
  <c r="BI356"/>
  <c r="BH356"/>
  <c r="BG356"/>
  <c r="BF356"/>
  <c r="T356"/>
  <c r="R356"/>
  <c r="P356"/>
  <c r="BI354"/>
  <c r="BH354"/>
  <c r="BG354"/>
  <c r="BF354"/>
  <c r="T354"/>
  <c r="R354"/>
  <c r="P354"/>
  <c r="BI349"/>
  <c r="BH349"/>
  <c r="BG349"/>
  <c r="BF349"/>
  <c r="T349"/>
  <c r="R349"/>
  <c r="P349"/>
  <c r="BI344"/>
  <c r="BH344"/>
  <c r="BG344"/>
  <c r="BF344"/>
  <c r="T344"/>
  <c r="R344"/>
  <c r="P344"/>
  <c r="BI343"/>
  <c r="BH343"/>
  <c r="BG343"/>
  <c r="BF343"/>
  <c r="T343"/>
  <c r="R343"/>
  <c r="P343"/>
  <c r="BI339"/>
  <c r="BH339"/>
  <c r="BG339"/>
  <c r="BF339"/>
  <c r="T339"/>
  <c r="R339"/>
  <c r="P339"/>
  <c r="BI333"/>
  <c r="BH333"/>
  <c r="BG333"/>
  <c r="BF333"/>
  <c r="T333"/>
  <c r="R333"/>
  <c r="P333"/>
  <c r="BI331"/>
  <c r="BH331"/>
  <c r="BG331"/>
  <c r="BF331"/>
  <c r="T331"/>
  <c r="R331"/>
  <c r="P331"/>
  <c r="BI326"/>
  <c r="BH326"/>
  <c r="BG326"/>
  <c r="BF326"/>
  <c r="T326"/>
  <c r="R326"/>
  <c r="P326"/>
  <c r="BI324"/>
  <c r="BH324"/>
  <c r="BG324"/>
  <c r="BF324"/>
  <c r="T324"/>
  <c r="R324"/>
  <c r="P324"/>
  <c r="BI322"/>
  <c r="BH322"/>
  <c r="BG322"/>
  <c r="BF322"/>
  <c r="T322"/>
  <c r="R322"/>
  <c r="P322"/>
  <c r="BI321"/>
  <c r="BH321"/>
  <c r="BG321"/>
  <c r="BF321"/>
  <c r="T321"/>
  <c r="R321"/>
  <c r="P321"/>
  <c r="BI320"/>
  <c r="BH320"/>
  <c r="BG320"/>
  <c r="BF320"/>
  <c r="T320"/>
  <c r="R320"/>
  <c r="P320"/>
  <c r="BI318"/>
  <c r="BH318"/>
  <c r="BG318"/>
  <c r="BF318"/>
  <c r="T318"/>
  <c r="R318"/>
  <c r="P318"/>
  <c r="BI310"/>
  <c r="BH310"/>
  <c r="BG310"/>
  <c r="BF310"/>
  <c r="T310"/>
  <c r="R310"/>
  <c r="P310"/>
  <c r="BI305"/>
  <c r="BH305"/>
  <c r="BG305"/>
  <c r="BF305"/>
  <c r="T305"/>
  <c r="R305"/>
  <c r="P305"/>
  <c r="BI303"/>
  <c r="BH303"/>
  <c r="BG303"/>
  <c r="BF303"/>
  <c r="T303"/>
  <c r="R303"/>
  <c r="P303"/>
  <c r="BI300"/>
  <c r="BH300"/>
  <c r="BG300"/>
  <c r="BF300"/>
  <c r="T300"/>
  <c r="R300"/>
  <c r="P300"/>
  <c r="BI297"/>
  <c r="BH297"/>
  <c r="BG297"/>
  <c r="BF297"/>
  <c r="T297"/>
  <c r="R297"/>
  <c r="P297"/>
  <c r="BI294"/>
  <c r="BH294"/>
  <c r="BG294"/>
  <c r="BF294"/>
  <c r="T294"/>
  <c r="R294"/>
  <c r="P294"/>
  <c r="BI289"/>
  <c r="BH289"/>
  <c r="BG289"/>
  <c r="BF289"/>
  <c r="T289"/>
  <c r="R289"/>
  <c r="P289"/>
  <c r="BI286"/>
  <c r="BH286"/>
  <c r="BG286"/>
  <c r="BF286"/>
  <c r="T286"/>
  <c r="R286"/>
  <c r="P286"/>
  <c r="BI284"/>
  <c r="BH284"/>
  <c r="BG284"/>
  <c r="BF284"/>
  <c r="T284"/>
  <c r="R284"/>
  <c r="P284"/>
  <c r="BI282"/>
  <c r="BH282"/>
  <c r="BG282"/>
  <c r="BF282"/>
  <c r="T282"/>
  <c r="R282"/>
  <c r="P282"/>
  <c r="BI278"/>
  <c r="BH278"/>
  <c r="BG278"/>
  <c r="BF278"/>
  <c r="T278"/>
  <c r="R278"/>
  <c r="P278"/>
  <c r="BI273"/>
  <c r="BH273"/>
  <c r="BG273"/>
  <c r="BF273"/>
  <c r="T273"/>
  <c r="R273"/>
  <c r="P273"/>
  <c r="BI270"/>
  <c r="BH270"/>
  <c r="BG270"/>
  <c r="BF270"/>
  <c r="T270"/>
  <c r="R270"/>
  <c r="P270"/>
  <c r="BI268"/>
  <c r="BH268"/>
  <c r="BG268"/>
  <c r="BF268"/>
  <c r="T268"/>
  <c r="R268"/>
  <c r="P268"/>
  <c r="BI265"/>
  <c r="BH265"/>
  <c r="BG265"/>
  <c r="BF265"/>
  <c r="T265"/>
  <c r="R265"/>
  <c r="P265"/>
  <c r="BI262"/>
  <c r="BH262"/>
  <c r="BG262"/>
  <c r="BF262"/>
  <c r="T262"/>
  <c r="R262"/>
  <c r="P262"/>
  <c r="BI259"/>
  <c r="BH259"/>
  <c r="BG259"/>
  <c r="BF259"/>
  <c r="T259"/>
  <c r="R259"/>
  <c r="P259"/>
  <c r="BI256"/>
  <c r="BH256"/>
  <c r="BG256"/>
  <c r="BF256"/>
  <c r="T256"/>
  <c r="R256"/>
  <c r="P256"/>
  <c r="BI253"/>
  <c r="BH253"/>
  <c r="BG253"/>
  <c r="BF253"/>
  <c r="T253"/>
  <c r="R253"/>
  <c r="P253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3"/>
  <c r="BH243"/>
  <c r="BG243"/>
  <c r="BF243"/>
  <c r="T243"/>
  <c r="R243"/>
  <c r="P243"/>
  <c r="BI237"/>
  <c r="BH237"/>
  <c r="BG237"/>
  <c r="BF237"/>
  <c r="T237"/>
  <c r="R237"/>
  <c r="P237"/>
  <c r="BI235"/>
  <c r="BH235"/>
  <c r="BG235"/>
  <c r="BF235"/>
  <c r="T235"/>
  <c r="R235"/>
  <c r="P235"/>
  <c r="BI232"/>
  <c r="BH232"/>
  <c r="BG232"/>
  <c r="BF232"/>
  <c r="T232"/>
  <c r="R232"/>
  <c r="P232"/>
  <c r="BI227"/>
  <c r="BH227"/>
  <c r="BG227"/>
  <c r="BF227"/>
  <c r="T227"/>
  <c r="R227"/>
  <c r="P227"/>
  <c r="BI225"/>
  <c r="BH225"/>
  <c r="BG225"/>
  <c r="BF225"/>
  <c r="T225"/>
  <c r="R225"/>
  <c r="P225"/>
  <c r="BI221"/>
  <c r="BH221"/>
  <c r="BG221"/>
  <c r="BF221"/>
  <c r="T221"/>
  <c r="R221"/>
  <c r="P221"/>
  <c r="BI216"/>
  <c r="BH216"/>
  <c r="BG216"/>
  <c r="BF216"/>
  <c r="T216"/>
  <c r="R216"/>
  <c r="P216"/>
  <c r="BI214"/>
  <c r="BH214"/>
  <c r="BG214"/>
  <c r="BF214"/>
  <c r="T214"/>
  <c r="R214"/>
  <c r="P214"/>
  <c r="BI211"/>
  <c r="BH211"/>
  <c r="BG211"/>
  <c r="BF211"/>
  <c r="T211"/>
  <c r="R211"/>
  <c r="P211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1"/>
  <c r="BH201"/>
  <c r="BG201"/>
  <c r="BF201"/>
  <c r="T201"/>
  <c r="R201"/>
  <c r="P201"/>
  <c r="BI198"/>
  <c r="BH198"/>
  <c r="BG198"/>
  <c r="BF198"/>
  <c r="T198"/>
  <c r="R198"/>
  <c r="P198"/>
  <c r="BI195"/>
  <c r="BH195"/>
  <c r="BG195"/>
  <c r="BF195"/>
  <c r="T195"/>
  <c r="R195"/>
  <c r="P195"/>
  <c r="BI194"/>
  <c r="BH194"/>
  <c r="BG194"/>
  <c r="BF194"/>
  <c r="T194"/>
  <c r="R194"/>
  <c r="P194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1"/>
  <c r="BH181"/>
  <c r="BG181"/>
  <c r="BF181"/>
  <c r="T181"/>
  <c r="R181"/>
  <c r="P181"/>
  <c r="BI178"/>
  <c r="BH178"/>
  <c r="BG178"/>
  <c r="BF178"/>
  <c r="T178"/>
  <c r="R178"/>
  <c r="P178"/>
  <c r="BI175"/>
  <c r="BH175"/>
  <c r="BG175"/>
  <c r="BF175"/>
  <c r="T175"/>
  <c r="R175"/>
  <c r="P175"/>
  <c r="BI170"/>
  <c r="BH170"/>
  <c r="BG170"/>
  <c r="BF170"/>
  <c r="T170"/>
  <c r="R170"/>
  <c r="P170"/>
  <c r="BI163"/>
  <c r="BH163"/>
  <c r="BG163"/>
  <c r="BF163"/>
  <c r="T163"/>
  <c r="R163"/>
  <c r="P163"/>
  <c r="BI156"/>
  <c r="BH156"/>
  <c r="BG156"/>
  <c r="BF156"/>
  <c r="T156"/>
  <c r="R156"/>
  <c r="P156"/>
  <c r="BI151"/>
  <c r="BH151"/>
  <c r="BG151"/>
  <c r="BF151"/>
  <c r="T151"/>
  <c r="R151"/>
  <c r="P151"/>
  <c r="BI143"/>
  <c r="BH143"/>
  <c r="BG143"/>
  <c r="BF143"/>
  <c r="T143"/>
  <c r="R143"/>
  <c r="P143"/>
  <c r="BI132"/>
  <c r="BH132"/>
  <c r="BG132"/>
  <c r="BF132"/>
  <c r="T132"/>
  <c r="R132"/>
  <c r="P132"/>
  <c r="BI129"/>
  <c r="BH129"/>
  <c r="BG129"/>
  <c r="BF129"/>
  <c r="T129"/>
  <c r="R129"/>
  <c r="P129"/>
  <c r="BI124"/>
  <c r="BH124"/>
  <c r="BG124"/>
  <c r="BF124"/>
  <c r="T124"/>
  <c r="R124"/>
  <c r="P124"/>
  <c r="BI120"/>
  <c r="BH120"/>
  <c r="BG120"/>
  <c r="BF120"/>
  <c r="T120"/>
  <c r="R120"/>
  <c r="P120"/>
  <c r="BI117"/>
  <c r="BH117"/>
  <c r="BG117"/>
  <c r="BF117"/>
  <c r="T117"/>
  <c r="R117"/>
  <c r="P117"/>
  <c r="BI114"/>
  <c r="BH114"/>
  <c r="BG114"/>
  <c r="BF114"/>
  <c r="T114"/>
  <c r="R114"/>
  <c r="P114"/>
  <c r="J108"/>
  <c r="J107"/>
  <c r="F107"/>
  <c r="F105"/>
  <c r="E103"/>
  <c r="J55"/>
  <c r="J54"/>
  <c r="F54"/>
  <c r="F52"/>
  <c r="E50"/>
  <c r="J18"/>
  <c r="E18"/>
  <c r="F55"/>
  <c r="J17"/>
  <c r="J12"/>
  <c r="J52" s="1"/>
  <c r="E7"/>
  <c r="E48" s="1"/>
  <c r="L50" i="1"/>
  <c r="AM50"/>
  <c r="AM49"/>
  <c r="L49"/>
  <c r="AM47"/>
  <c r="L47"/>
  <c r="L45"/>
  <c r="L44"/>
  <c r="J483" i="2"/>
  <c r="BK475"/>
  <c r="BK461"/>
  <c r="BK452"/>
  <c r="J442"/>
  <c r="J429"/>
  <c r="J416"/>
  <c r="J401"/>
  <c r="J373"/>
  <c r="J364"/>
  <c r="BK356"/>
  <c r="BK344"/>
  <c r="BK331"/>
  <c r="J324"/>
  <c r="BK321"/>
  <c r="BK300"/>
  <c r="J286"/>
  <c r="J273"/>
  <c r="BK262"/>
  <c r="J248"/>
  <c r="BK243"/>
  <c r="J211"/>
  <c r="BK201"/>
  <c r="J194"/>
  <c r="BK181"/>
  <c r="J175"/>
  <c r="J163"/>
  <c r="BK143"/>
  <c r="J771"/>
  <c r="J757"/>
  <c r="BK743"/>
  <c r="J727"/>
  <c r="BK724"/>
  <c r="J721"/>
  <c r="BK708"/>
  <c r="BK704"/>
  <c r="BK697"/>
  <c r="BK695"/>
  <c r="BK689"/>
  <c r="BK675"/>
  <c r="BK669"/>
  <c r="BK662"/>
  <c r="BK655"/>
  <c r="J650"/>
  <c r="J646"/>
  <c r="J634"/>
  <c r="J620"/>
  <c r="BK610"/>
  <c r="J600"/>
  <c r="J591"/>
  <c r="J586"/>
  <c r="BK580"/>
  <c r="J563"/>
  <c r="J556"/>
  <c r="BK539"/>
  <c r="J527"/>
  <c r="J513"/>
  <c r="J510"/>
  <c r="BK505"/>
  <c r="J487"/>
  <c r="BK480"/>
  <c r="J472"/>
  <c r="BK465"/>
  <c r="BK459"/>
  <c r="J448"/>
  <c r="BK434"/>
  <c r="BK409"/>
  <c r="J388"/>
  <c r="BK373"/>
  <c r="BK364"/>
  <c r="J359"/>
  <c r="BK354"/>
  <c r="BK333"/>
  <c r="J318"/>
  <c r="BK305"/>
  <c r="J294"/>
  <c r="BK282"/>
  <c r="BK265"/>
  <c r="J259"/>
  <c r="J256"/>
  <c r="BK248"/>
  <c r="BK235"/>
  <c r="J221"/>
  <c r="J209"/>
  <c r="BK198"/>
  <c r="J183"/>
  <c r="J170"/>
  <c r="BK132"/>
  <c r="J117"/>
  <c r="J119" i="3"/>
  <c r="BK116"/>
  <c r="BK114"/>
  <c r="J112"/>
  <c r="J110"/>
  <c r="J105"/>
  <c r="BK101"/>
  <c r="J99"/>
  <c r="J94"/>
  <c r="J131"/>
  <c r="J127"/>
  <c r="BK122"/>
  <c r="J116"/>
  <c r="J113"/>
  <c r="J106"/>
  <c r="BK102"/>
  <c r="BK97"/>
  <c r="BK92"/>
  <c r="BK84" i="4"/>
  <c r="BK765" i="2"/>
  <c r="J764"/>
  <c r="BK754"/>
  <c r="J745"/>
  <c r="BK740"/>
  <c r="BK738"/>
  <c r="BK727"/>
  <c r="J722"/>
  <c r="J716"/>
  <c r="BK713"/>
  <c r="BK711"/>
  <c r="J710"/>
  <c r="J708"/>
  <c r="BK705"/>
  <c r="J701"/>
  <c r="BK698"/>
  <c r="J696"/>
  <c r="BK693"/>
  <c r="J690"/>
  <c r="BK688"/>
  <c r="BK684"/>
  <c r="J681"/>
  <c r="J675"/>
  <c r="BK671"/>
  <c r="J669"/>
  <c r="J666"/>
  <c r="J662"/>
  <c r="BK657"/>
  <c r="BK653"/>
  <c r="J648"/>
  <c r="BK644"/>
  <c r="J641"/>
  <c r="BK634"/>
  <c r="BK628"/>
  <c r="BK625"/>
  <c r="BK620"/>
  <c r="BK614"/>
  <c r="J610"/>
  <c r="BK605"/>
  <c r="BK600"/>
  <c r="BK596"/>
  <c r="BK591"/>
  <c r="BK586"/>
  <c r="J580"/>
  <c r="J575"/>
  <c r="J571"/>
  <c r="BK565"/>
  <c r="BK560"/>
  <c r="BK556"/>
  <c r="BK550"/>
  <c r="J539"/>
  <c r="J533"/>
  <c r="BK527"/>
  <c r="J520"/>
  <c r="BK513"/>
  <c r="BK510"/>
  <c r="J505"/>
  <c r="J502"/>
  <c r="J498"/>
  <c r="J493"/>
  <c r="J488"/>
  <c r="BK486"/>
  <c r="BK481"/>
  <c r="J477"/>
  <c r="J469"/>
  <c r="BK464"/>
  <c r="J454"/>
  <c r="J445"/>
  <c r="BK432"/>
  <c r="J420"/>
  <c r="J408"/>
  <c r="BK395"/>
  <c r="BK371"/>
  <c r="J361"/>
  <c r="J356"/>
  <c r="BK343"/>
  <c r="J326"/>
  <c r="BK322"/>
  <c r="J303"/>
  <c r="BK289"/>
  <c r="BK278"/>
  <c r="J265"/>
  <c r="BK256"/>
  <c r="J237"/>
  <c r="BK225"/>
  <c r="J214"/>
  <c r="J203"/>
  <c r="BK194"/>
  <c r="BK183"/>
  <c r="BK170"/>
  <c r="J132"/>
  <c r="BK117"/>
  <c r="J769"/>
  <c r="J754"/>
  <c r="J740"/>
  <c r="J731"/>
  <c r="BK722"/>
  <c r="J713"/>
  <c r="J709"/>
  <c r="BK701"/>
  <c r="BK696"/>
  <c r="BK690"/>
  <c r="J687"/>
  <c r="BK678"/>
  <c r="J670"/>
  <c r="BK664"/>
  <c r="J657"/>
  <c r="BK648"/>
  <c r="BK641"/>
  <c r="J628"/>
  <c r="J622"/>
  <c r="J612"/>
  <c r="BK603"/>
  <c r="J592"/>
  <c r="J583"/>
  <c r="J573"/>
  <c r="BK563"/>
  <c r="BK558"/>
  <c r="BK547"/>
  <c r="J530"/>
  <c r="J515"/>
  <c r="BK507"/>
  <c r="BK498"/>
  <c r="J486"/>
  <c r="J481"/>
  <c r="J475"/>
  <c r="J466"/>
  <c r="BK454"/>
  <c r="BK436"/>
  <c r="BK425"/>
  <c r="J411"/>
  <c r="J395"/>
  <c r="J377"/>
  <c r="BK366"/>
  <c r="J358"/>
  <c r="J343"/>
  <c r="J331"/>
  <c r="J322"/>
  <c r="BK310"/>
  <c r="J297"/>
  <c r="J284"/>
  <c r="BK273"/>
  <c r="J262"/>
  <c r="J249"/>
  <c r="BK237"/>
  <c r="J225"/>
  <c r="BK211"/>
  <c r="J201"/>
  <c r="BK186"/>
  <c r="BK175"/>
  <c r="J143"/>
  <c r="J129"/>
  <c r="J114"/>
  <c r="BK127" i="3"/>
  <c r="BK125"/>
  <c r="J122"/>
  <c r="J117"/>
  <c r="BK113"/>
  <c r="BK109"/>
  <c r="J104"/>
  <c r="BK100"/>
  <c r="J95"/>
  <c r="BK131"/>
  <c r="BK128"/>
  <c r="BK124"/>
  <c r="BK117"/>
  <c r="BK112"/>
  <c r="BK110"/>
  <c r="BK105"/>
  <c r="J101"/>
  <c r="BK96"/>
  <c r="J93"/>
  <c r="J84" i="4"/>
  <c r="BK478" i="2"/>
  <c r="J470"/>
  <c r="J465"/>
  <c r="J459"/>
  <c r="BK448"/>
  <c r="J434"/>
  <c r="J422"/>
  <c r="J409"/>
  <c r="BK388"/>
  <c r="BK381"/>
  <c r="J366"/>
  <c r="BK359"/>
  <c r="J354"/>
  <c r="J339"/>
  <c r="BK318"/>
  <c r="J305"/>
  <c r="BK294"/>
  <c r="J282"/>
  <c r="J268"/>
  <c r="J253"/>
  <c r="J235"/>
  <c r="BK227"/>
  <c r="BK216"/>
  <c r="BK206"/>
  <c r="BK195"/>
  <c r="J186"/>
  <c r="BK151"/>
  <c r="BK129"/>
  <c r="J120"/>
  <c r="BK771"/>
  <c r="BK767"/>
  <c r="BK751"/>
  <c r="J738"/>
  <c r="J714"/>
  <c r="BK712"/>
  <c r="BK710"/>
  <c r="J705"/>
  <c r="J700"/>
  <c r="BK692"/>
  <c r="J684"/>
  <c r="BK681"/>
  <c r="J671"/>
  <c r="BK666"/>
  <c r="BK659"/>
  <c r="BK643"/>
  <c r="BK631"/>
  <c r="BK626"/>
  <c r="J614"/>
  <c r="J605"/>
  <c r="J596"/>
  <c r="BK575"/>
  <c r="BK571"/>
  <c r="J565"/>
  <c r="J560"/>
  <c r="J550"/>
  <c r="BK533"/>
  <c r="BK520"/>
  <c r="J499"/>
  <c r="BK493"/>
  <c r="BK490"/>
  <c r="BK483"/>
  <c r="BK477"/>
  <c r="BK469"/>
  <c r="BK442"/>
  <c r="BK429"/>
  <c r="BK422"/>
  <c r="BK416"/>
  <c r="BK401"/>
  <c r="J381"/>
  <c r="BK368"/>
  <c r="J344"/>
  <c r="BK339"/>
  <c r="BK326"/>
  <c r="J321"/>
  <c r="J300"/>
  <c r="BK286"/>
  <c r="J270"/>
  <c r="BK249"/>
  <c r="J243"/>
  <c r="J227"/>
  <c r="BK214"/>
  <c r="BK203"/>
  <c r="BK189"/>
  <c r="J178"/>
  <c r="BK156"/>
  <c r="BK124"/>
  <c r="AS54" i="1"/>
  <c r="J107" i="3"/>
  <c r="J103"/>
  <c r="J96"/>
  <c r="J92"/>
  <c r="J130"/>
  <c r="J125"/>
  <c r="BK119"/>
  <c r="J114"/>
  <c r="J109"/>
  <c r="BK104"/>
  <c r="J100"/>
  <c r="BK94"/>
  <c r="BK85" i="4"/>
  <c r="BK769" i="2"/>
  <c r="J767"/>
  <c r="BK764"/>
  <c r="BK757"/>
  <c r="J751"/>
  <c r="J743"/>
  <c r="BK736"/>
  <c r="BK731"/>
  <c r="J724"/>
  <c r="BK721"/>
  <c r="BK714"/>
  <c r="J712"/>
  <c r="BK709"/>
  <c r="J706"/>
  <c r="J704"/>
  <c r="BK700"/>
  <c r="J697"/>
  <c r="J695"/>
  <c r="J692"/>
  <c r="J689"/>
  <c r="BK687"/>
  <c r="BK683"/>
  <c r="J678"/>
  <c r="J673"/>
  <c r="BK670"/>
  <c r="BK667"/>
  <c r="J664"/>
  <c r="J660"/>
  <c r="J659"/>
  <c r="J655"/>
  <c r="BK650"/>
  <c r="BK646"/>
  <c r="J643"/>
  <c r="J636"/>
  <c r="J631"/>
  <c r="J626"/>
  <c r="BK622"/>
  <c r="BK616"/>
  <c r="BK612"/>
  <c r="J608"/>
  <c r="J603"/>
  <c r="BK598"/>
  <c r="BK592"/>
  <c r="BK589"/>
  <c r="BK583"/>
  <c r="BK577"/>
  <c r="BK573"/>
  <c r="J568"/>
  <c r="BK562"/>
  <c r="J558"/>
  <c r="J553"/>
  <c r="J547"/>
  <c r="BK536"/>
  <c r="BK530"/>
  <c r="J524"/>
  <c r="BK515"/>
  <c r="BK511"/>
  <c r="J507"/>
  <c r="BK499"/>
  <c r="BK495"/>
  <c r="J495"/>
  <c r="J490"/>
  <c r="BK487"/>
  <c r="BK485"/>
  <c r="J480"/>
  <c r="BK472"/>
  <c r="BK466"/>
  <c r="J461"/>
  <c r="J452"/>
  <c r="J436"/>
  <c r="J425"/>
  <c r="BK411"/>
  <c r="J385"/>
  <c r="BK377"/>
  <c r="J368"/>
  <c r="BK358"/>
  <c r="J349"/>
  <c r="J333"/>
  <c r="BK320"/>
  <c r="J310"/>
  <c r="BK297"/>
  <c r="BK284"/>
  <c r="BK270"/>
  <c r="BK259"/>
  <c r="J247"/>
  <c r="BK232"/>
  <c r="BK221"/>
  <c r="BK209"/>
  <c r="J198"/>
  <c r="J189"/>
  <c r="BK178"/>
  <c r="J156"/>
  <c r="J151"/>
  <c r="J124"/>
  <c r="BK114"/>
  <c r="J765"/>
  <c r="BK745"/>
  <c r="J736"/>
  <c r="BK716"/>
  <c r="J711"/>
  <c r="BK706"/>
  <c r="J698"/>
  <c r="J693"/>
  <c r="J688"/>
  <c r="J683"/>
  <c r="BK673"/>
  <c r="J667"/>
  <c r="BK660"/>
  <c r="J653"/>
  <c r="J644"/>
  <c r="BK636"/>
  <c r="J625"/>
  <c r="J616"/>
  <c r="BK608"/>
  <c r="J598"/>
  <c r="J589"/>
  <c r="J577"/>
  <c r="BK568"/>
  <c r="J562"/>
  <c r="BK553"/>
  <c r="J536"/>
  <c r="BK524"/>
  <c r="J511"/>
  <c r="BK502"/>
  <c r="BK488"/>
  <c r="J485"/>
  <c r="J478"/>
  <c r="BK470"/>
  <c r="J464"/>
  <c r="BK445"/>
  <c r="J432"/>
  <c r="BK420"/>
  <c r="BK408"/>
  <c r="BK385"/>
  <c r="J371"/>
  <c r="BK361"/>
  <c r="BK349"/>
  <c r="BK324"/>
  <c r="J320"/>
  <c r="BK303"/>
  <c r="J289"/>
  <c r="J278"/>
  <c r="BK268"/>
  <c r="BK253"/>
  <c r="BK247"/>
  <c r="J232"/>
  <c r="J216"/>
  <c r="J206"/>
  <c r="J195"/>
  <c r="J181"/>
  <c r="BK163"/>
  <c r="BK120"/>
  <c r="J128" i="3"/>
  <c r="BK126"/>
  <c r="J124"/>
  <c r="J120"/>
  <c r="BK115"/>
  <c r="J111"/>
  <c r="BK106"/>
  <c r="J102"/>
  <c r="J97"/>
  <c r="BK93"/>
  <c r="BK130"/>
  <c r="J126"/>
  <c r="BK120"/>
  <c r="J115"/>
  <c r="BK111"/>
  <c r="BK107"/>
  <c r="BK103"/>
  <c r="BK99"/>
  <c r="BK95"/>
  <c r="J85" i="4"/>
  <c r="BK113" i="2" l="1"/>
  <c r="J113" s="1"/>
  <c r="J61" s="1"/>
  <c r="R113"/>
  <c r="BK205"/>
  <c r="J205" s="1"/>
  <c r="J62" s="1"/>
  <c r="R205"/>
  <c r="BK246"/>
  <c r="J246" s="1"/>
  <c r="J63" s="1"/>
  <c r="R246"/>
  <c r="BK317"/>
  <c r="J317" s="1"/>
  <c r="J64" s="1"/>
  <c r="R317"/>
  <c r="T317"/>
  <c r="P348"/>
  <c r="T348"/>
  <c r="P367"/>
  <c r="T367"/>
  <c r="P471"/>
  <c r="T471"/>
  <c r="P489"/>
  <c r="T489"/>
  <c r="P557"/>
  <c r="T557"/>
  <c r="BK570"/>
  <c r="J570"/>
  <c r="J72" s="1"/>
  <c r="R570"/>
  <c r="BK590"/>
  <c r="J590"/>
  <c r="J73" s="1"/>
  <c r="R590"/>
  <c r="BK630"/>
  <c r="J630"/>
  <c r="J74" s="1"/>
  <c r="R630"/>
  <c r="BK652"/>
  <c r="J652"/>
  <c r="J75" s="1"/>
  <c r="R652"/>
  <c r="P665"/>
  <c r="T665"/>
  <c r="P668"/>
  <c r="T668"/>
  <c r="BK674"/>
  <c r="J674"/>
  <c r="J80" s="1"/>
  <c r="R674"/>
  <c r="BK686"/>
  <c r="J686"/>
  <c r="J81" s="1"/>
  <c r="R686"/>
  <c r="BK703"/>
  <c r="J703"/>
  <c r="J82" s="1"/>
  <c r="R703"/>
  <c r="BK715"/>
  <c r="J715"/>
  <c r="J83" s="1"/>
  <c r="R715"/>
  <c r="BK726"/>
  <c r="J726"/>
  <c r="J84" s="1"/>
  <c r="R726"/>
  <c r="P744"/>
  <c r="T744"/>
  <c r="BK763"/>
  <c r="J763"/>
  <c r="J88" s="1"/>
  <c r="T763"/>
  <c r="T762" s="1"/>
  <c r="BK91" i="3"/>
  <c r="J91" s="1"/>
  <c r="J62" s="1"/>
  <c r="R91"/>
  <c r="BK98"/>
  <c r="J98" s="1"/>
  <c r="J63" s="1"/>
  <c r="R98"/>
  <c r="BK108"/>
  <c r="J108" s="1"/>
  <c r="J64" s="1"/>
  <c r="R108"/>
  <c r="P118"/>
  <c r="P113" i="2"/>
  <c r="T113"/>
  <c r="P205"/>
  <c r="T205"/>
  <c r="P246"/>
  <c r="T246"/>
  <c r="P317"/>
  <c r="BK348"/>
  <c r="J348" s="1"/>
  <c r="J65" s="1"/>
  <c r="R348"/>
  <c r="BK367"/>
  <c r="J367" s="1"/>
  <c r="J66" s="1"/>
  <c r="R367"/>
  <c r="BK471"/>
  <c r="J471" s="1"/>
  <c r="J67" s="1"/>
  <c r="R471"/>
  <c r="BK489"/>
  <c r="J489" s="1"/>
  <c r="J68" s="1"/>
  <c r="R489"/>
  <c r="BK557"/>
  <c r="J557" s="1"/>
  <c r="J69" s="1"/>
  <c r="R557"/>
  <c r="P570"/>
  <c r="T570"/>
  <c r="P590"/>
  <c r="T590"/>
  <c r="P630"/>
  <c r="T630"/>
  <c r="P652"/>
  <c r="T652"/>
  <c r="BK665"/>
  <c r="J665" s="1"/>
  <c r="J77" s="1"/>
  <c r="R665"/>
  <c r="BK668"/>
  <c r="J668" s="1"/>
  <c r="J78" s="1"/>
  <c r="R668"/>
  <c r="P674"/>
  <c r="T674"/>
  <c r="P686"/>
  <c r="T686"/>
  <c r="P703"/>
  <c r="T703"/>
  <c r="P715"/>
  <c r="T715"/>
  <c r="P726"/>
  <c r="T726"/>
  <c r="BK744"/>
  <c r="J744" s="1"/>
  <c r="J86" s="1"/>
  <c r="R744"/>
  <c r="P763"/>
  <c r="P762" s="1"/>
  <c r="R763"/>
  <c r="R762" s="1"/>
  <c r="P91" i="3"/>
  <c r="T91"/>
  <c r="P98"/>
  <c r="T98"/>
  <c r="P108"/>
  <c r="T108"/>
  <c r="BK118"/>
  <c r="J118" s="1"/>
  <c r="J65" s="1"/>
  <c r="R118"/>
  <c r="T118"/>
  <c r="BK123"/>
  <c r="J123"/>
  <c r="J67" s="1"/>
  <c r="P123"/>
  <c r="R123"/>
  <c r="T123"/>
  <c r="BK129"/>
  <c r="J129"/>
  <c r="J68" s="1"/>
  <c r="P129"/>
  <c r="R129"/>
  <c r="T129"/>
  <c r="BK83" i="4"/>
  <c r="J83"/>
  <c r="J61" s="1"/>
  <c r="P83"/>
  <c r="P82" s="1"/>
  <c r="P81" s="1"/>
  <c r="AU57" i="1" s="1"/>
  <c r="R83" i="4"/>
  <c r="R82" s="1"/>
  <c r="R81" s="1"/>
  <c r="T83"/>
  <c r="T82"/>
  <c r="T81" s="1"/>
  <c r="BK768" i="2"/>
  <c r="J768" s="1"/>
  <c r="J90" s="1"/>
  <c r="BK770"/>
  <c r="J770"/>
  <c r="J91" s="1"/>
  <c r="BK567"/>
  <c r="J567" s="1"/>
  <c r="J70" s="1"/>
  <c r="BK663"/>
  <c r="J663"/>
  <c r="J76" s="1"/>
  <c r="BK672"/>
  <c r="J672" s="1"/>
  <c r="J79" s="1"/>
  <c r="BK742"/>
  <c r="J742"/>
  <c r="J85" s="1"/>
  <c r="BK766"/>
  <c r="J766" s="1"/>
  <c r="J89" s="1"/>
  <c r="BK121" i="3"/>
  <c r="J121"/>
  <c r="J66" s="1"/>
  <c r="E48" i="4"/>
  <c r="J52"/>
  <c r="F55"/>
  <c r="J55"/>
  <c r="BE84"/>
  <c r="BE85"/>
  <c r="BK112" i="2"/>
  <c r="J52" i="3"/>
  <c r="F55"/>
  <c r="BE93"/>
  <c r="BE94"/>
  <c r="BE96"/>
  <c r="BE97"/>
  <c r="BE99"/>
  <c r="BE101"/>
  <c r="BE102"/>
  <c r="BE103"/>
  <c r="BE104"/>
  <c r="BE106"/>
  <c r="BE107"/>
  <c r="BE109"/>
  <c r="BE110"/>
  <c r="BE111"/>
  <c r="BE113"/>
  <c r="BE116"/>
  <c r="BE117"/>
  <c r="BE120"/>
  <c r="BE122"/>
  <c r="BE126"/>
  <c r="BE130"/>
  <c r="BE131"/>
  <c r="E48"/>
  <c r="BE92"/>
  <c r="BE95"/>
  <c r="BE100"/>
  <c r="BE105"/>
  <c r="BE112"/>
  <c r="BE114"/>
  <c r="BE115"/>
  <c r="BE119"/>
  <c r="BE124"/>
  <c r="BE125"/>
  <c r="BE127"/>
  <c r="BE128"/>
  <c r="E101" i="2"/>
  <c r="J105"/>
  <c r="F108"/>
  <c r="BE117"/>
  <c r="BE129"/>
  <c r="BE143"/>
  <c r="BE151"/>
  <c r="BE156"/>
  <c r="BE170"/>
  <c r="BE181"/>
  <c r="BE183"/>
  <c r="BE194"/>
  <c r="BE198"/>
  <c r="BE201"/>
  <c r="BE209"/>
  <c r="BE221"/>
  <c r="BE227"/>
  <c r="BE232"/>
  <c r="BE237"/>
  <c r="BE243"/>
  <c r="BE248"/>
  <c r="BE249"/>
  <c r="BE256"/>
  <c r="BE259"/>
  <c r="BE262"/>
  <c r="BE268"/>
  <c r="BE270"/>
  <c r="BE273"/>
  <c r="BE284"/>
  <c r="BE289"/>
  <c r="BE294"/>
  <c r="BE303"/>
  <c r="BE320"/>
  <c r="BE324"/>
  <c r="BE331"/>
  <c r="BE333"/>
  <c r="BE344"/>
  <c r="BE354"/>
  <c r="BE356"/>
  <c r="BE358"/>
  <c r="BE359"/>
  <c r="BE371"/>
  <c r="BE373"/>
  <c r="BE377"/>
  <c r="BE381"/>
  <c r="BE388"/>
  <c r="BE395"/>
  <c r="BE409"/>
  <c r="BE411"/>
  <c r="BE420"/>
  <c r="BE422"/>
  <c r="BE429"/>
  <c r="BE432"/>
  <c r="BE436"/>
  <c r="BE442"/>
  <c r="BE448"/>
  <c r="BE452"/>
  <c r="BE459"/>
  <c r="BE461"/>
  <c r="BE464"/>
  <c r="BE466"/>
  <c r="BE470"/>
  <c r="BE478"/>
  <c r="BE480"/>
  <c r="BE481"/>
  <c r="BE485"/>
  <c r="BE487"/>
  <c r="BE490"/>
  <c r="BE499"/>
  <c r="BE505"/>
  <c r="BE510"/>
  <c r="BE511"/>
  <c r="BE515"/>
  <c r="BE520"/>
  <c r="BE527"/>
  <c r="BE533"/>
  <c r="BE536"/>
  <c r="BE550"/>
  <c r="BE560"/>
  <c r="BE562"/>
  <c r="BE565"/>
  <c r="BE573"/>
  <c r="BE583"/>
  <c r="BE589"/>
  <c r="BE596"/>
  <c r="BE600"/>
  <c r="BE603"/>
  <c r="BE608"/>
  <c r="BE620"/>
  <c r="BE622"/>
  <c r="BE626"/>
  <c r="BE636"/>
  <c r="BE643"/>
  <c r="BE646"/>
  <c r="BE650"/>
  <c r="BE653"/>
  <c r="BE657"/>
  <c r="BE660"/>
  <c r="BE670"/>
  <c r="BE671"/>
  <c r="BE675"/>
  <c r="BE681"/>
  <c r="BE684"/>
  <c r="BE687"/>
  <c r="BE688"/>
  <c r="BE690"/>
  <c r="BE692"/>
  <c r="BE695"/>
  <c r="BE700"/>
  <c r="BE705"/>
  <c r="BE706"/>
  <c r="BE709"/>
  <c r="BE710"/>
  <c r="BE713"/>
  <c r="BE721"/>
  <c r="BE727"/>
  <c r="BE731"/>
  <c r="BE740"/>
  <c r="BE751"/>
  <c r="BE757"/>
  <c r="BE764"/>
  <c r="BE767"/>
  <c r="BE769"/>
  <c r="BE771"/>
  <c r="BE114"/>
  <c r="BE120"/>
  <c r="BE124"/>
  <c r="BE132"/>
  <c r="BE163"/>
  <c r="BE175"/>
  <c r="BE178"/>
  <c r="BE186"/>
  <c r="BE189"/>
  <c r="BE195"/>
  <c r="BE203"/>
  <c r="BE206"/>
  <c r="BE211"/>
  <c r="BE214"/>
  <c r="BE216"/>
  <c r="BE225"/>
  <c r="BE235"/>
  <c r="BE247"/>
  <c r="BE253"/>
  <c r="BE265"/>
  <c r="BE278"/>
  <c r="BE282"/>
  <c r="BE286"/>
  <c r="BE297"/>
  <c r="BE300"/>
  <c r="BE305"/>
  <c r="BE310"/>
  <c r="BE318"/>
  <c r="BE321"/>
  <c r="BE322"/>
  <c r="BE326"/>
  <c r="BE339"/>
  <c r="BE343"/>
  <c r="BE349"/>
  <c r="BE361"/>
  <c r="BE364"/>
  <c r="BE366"/>
  <c r="BE368"/>
  <c r="BE385"/>
  <c r="BE401"/>
  <c r="BE408"/>
  <c r="BE416"/>
  <c r="BE425"/>
  <c r="BE434"/>
  <c r="BE445"/>
  <c r="BE454"/>
  <c r="BE465"/>
  <c r="BE469"/>
  <c r="BE472"/>
  <c r="BE475"/>
  <c r="BE477"/>
  <c r="BE483"/>
  <c r="BE486"/>
  <c r="BE488"/>
  <c r="BE493"/>
  <c r="BE495"/>
  <c r="BE498"/>
  <c r="BE502"/>
  <c r="BE507"/>
  <c r="BE513"/>
  <c r="BE524"/>
  <c r="BE530"/>
  <c r="BE539"/>
  <c r="BE547"/>
  <c r="BE553"/>
  <c r="BE556"/>
  <c r="BE558"/>
  <c r="BE563"/>
  <c r="BE568"/>
  <c r="BE571"/>
  <c r="BE575"/>
  <c r="BE577"/>
  <c r="BE580"/>
  <c r="BE586"/>
  <c r="BE591"/>
  <c r="BE592"/>
  <c r="BE598"/>
  <c r="BE605"/>
  <c r="BE610"/>
  <c r="BE612"/>
  <c r="BE614"/>
  <c r="BE616"/>
  <c r="BE625"/>
  <c r="BE628"/>
  <c r="BE631"/>
  <c r="BE634"/>
  <c r="BE641"/>
  <c r="BE644"/>
  <c r="BE648"/>
  <c r="BE655"/>
  <c r="BE659"/>
  <c r="BE662"/>
  <c r="BE664"/>
  <c r="BE666"/>
  <c r="BE667"/>
  <c r="BE669"/>
  <c r="BE673"/>
  <c r="BE678"/>
  <c r="BE683"/>
  <c r="BE689"/>
  <c r="BE693"/>
  <c r="BE696"/>
  <c r="BE697"/>
  <c r="BE698"/>
  <c r="BE701"/>
  <c r="BE704"/>
  <c r="BE708"/>
  <c r="BE711"/>
  <c r="BE712"/>
  <c r="BE714"/>
  <c r="BE716"/>
  <c r="BE722"/>
  <c r="BE724"/>
  <c r="BE736"/>
  <c r="BE738"/>
  <c r="BE743"/>
  <c r="BE745"/>
  <c r="BE754"/>
  <c r="BE765"/>
  <c r="J34"/>
  <c r="AW55" i="1"/>
  <c r="F36" i="3"/>
  <c r="BC56" i="1"/>
  <c r="J34" i="3"/>
  <c r="AW56" i="1"/>
  <c r="F37" i="3"/>
  <c r="BD56" i="1"/>
  <c r="F36" i="4"/>
  <c r="BC57" i="1"/>
  <c r="F35" i="4"/>
  <c r="BB57" i="1"/>
  <c r="F35" i="2"/>
  <c r="BB55" i="1"/>
  <c r="F34" i="3"/>
  <c r="BA56" i="1"/>
  <c r="F35" i="3"/>
  <c r="BB56" i="1"/>
  <c r="F34" i="4"/>
  <c r="BA57" i="1"/>
  <c r="J34" i="4"/>
  <c r="AW57" i="1"/>
  <c r="F37" i="4"/>
  <c r="BD57" i="1"/>
  <c r="F34" i="2"/>
  <c r="BA55" i="1"/>
  <c r="F37" i="2"/>
  <c r="BD55" i="1"/>
  <c r="F36" i="2"/>
  <c r="BC55" i="1"/>
  <c r="P89" i="3" l="1"/>
  <c r="P88" s="1"/>
  <c r="AU56" i="1" s="1"/>
  <c r="T569" i="2"/>
  <c r="T112"/>
  <c r="T111" s="1"/>
  <c r="R89" i="3"/>
  <c r="R88" s="1"/>
  <c r="R569" i="2"/>
  <c r="T89" i="3"/>
  <c r="T88"/>
  <c r="P569" i="2"/>
  <c r="P112"/>
  <c r="P111" s="1"/>
  <c r="AU55" i="1" s="1"/>
  <c r="R112" i="2"/>
  <c r="R111"/>
  <c r="BK569"/>
  <c r="J569"/>
  <c r="J71" s="1"/>
  <c r="BK762"/>
  <c r="J762" s="1"/>
  <c r="J87" s="1"/>
  <c r="BK89" i="3"/>
  <c r="J89"/>
  <c r="J60" s="1"/>
  <c r="BK82" i="4"/>
  <c r="J82" s="1"/>
  <c r="J60" s="1"/>
  <c r="J112" i="2"/>
  <c r="J60"/>
  <c r="F33"/>
  <c r="AZ55" i="1"/>
  <c r="F33" i="3"/>
  <c r="AZ56" i="1"/>
  <c r="J33" i="4"/>
  <c r="AV57" i="1"/>
  <c r="AT57" s="1"/>
  <c r="BD54"/>
  <c r="W33" s="1"/>
  <c r="BC54"/>
  <c r="AY54" s="1"/>
  <c r="J33" i="2"/>
  <c r="AV55" i="1" s="1"/>
  <c r="AT55" s="1"/>
  <c r="J33" i="3"/>
  <c r="AV56" i="1"/>
  <c r="AT56" s="1"/>
  <c r="F33" i="4"/>
  <c r="AZ57" i="1" s="1"/>
  <c r="BA54"/>
  <c r="W30" s="1"/>
  <c r="BB54"/>
  <c r="W31" s="1"/>
  <c r="BK111" i="2" l="1"/>
  <c r="J111" s="1"/>
  <c r="J59" s="1"/>
  <c r="BK88" i="3"/>
  <c r="J88"/>
  <c r="J59" s="1"/>
  <c r="BK81" i="4"/>
  <c r="J81" s="1"/>
  <c r="J59" s="1"/>
  <c r="AU54" i="1"/>
  <c r="W32"/>
  <c r="AX54"/>
  <c r="AW54"/>
  <c r="AK30" s="1"/>
  <c r="AZ54"/>
  <c r="W29" s="1"/>
  <c r="J30" i="4" l="1"/>
  <c r="AG57" i="1" s="1"/>
  <c r="J30" i="2"/>
  <c r="AG55" i="1" s="1"/>
  <c r="AN55" s="1"/>
  <c r="J30" i="3"/>
  <c r="AG56" i="1"/>
  <c r="AV54"/>
  <c r="AK29"/>
  <c r="J39" i="2" l="1"/>
  <c r="J39" i="3"/>
  <c r="J39" i="4"/>
  <c r="AN56" i="1"/>
  <c r="AN57"/>
  <c r="AG54"/>
  <c r="AK26"/>
  <c r="AT54"/>
  <c r="AN54"/>
  <c r="AK35" l="1"/>
</calcChain>
</file>

<file path=xl/sharedStrings.xml><?xml version="1.0" encoding="utf-8"?>
<sst xmlns="http://schemas.openxmlformats.org/spreadsheetml/2006/main" count="8274" uniqueCount="1830">
  <si>
    <t>Export Komplet</t>
  </si>
  <si>
    <t>VZ</t>
  </si>
  <si>
    <t>2.0</t>
  </si>
  <si>
    <t>ZAMOK</t>
  </si>
  <si>
    <t>False</t>
  </si>
  <si>
    <t>{a7bec2cf-3e50-4dee-9799-ee2ebe2109a9}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</si>
  <si>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</si>
  <si>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</si>
  <si>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</si>
  <si>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</si>
  <si>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</si>
  <si>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</si>
  <si>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</si>
  <si>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</si>
  <si>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</si>
  <si>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</si>
  <si>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</si>
  <si>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Přístavba hasičské zbrojnice - Vrchlabí Podhůří</t>
  </si>
  <si>
    <t>KSO:</t>
  </si>
  <si>
    <t>801 67</t>
  </si>
  <si>
    <t>CC-CZ:</t>
  </si>
  <si>
    <t/>
  </si>
  <si>
    <t>Místo:</t>
  </si>
  <si>
    <t xml:space="preserve"> </t>
  </si>
  <si>
    <t>Datum:</t>
  </si>
  <si>
    <t>10. 11. 2022</t>
  </si>
  <si>
    <t>Zadavatel:</t>
  </si>
  <si>
    <t>IČ:</t>
  </si>
  <si>
    <t>Město Vrchlabí</t>
  </si>
  <si>
    <t>DIČ:</t>
  </si>
  <si>
    <t>Uchazeč:</t>
  </si>
  <si>
    <t>Vyplň údaj</t>
  </si>
  <si>
    <t>Projektant:</t>
  </si>
  <si>
    <t>Ing.P.Starý, Vrchlabí</t>
  </si>
  <si>
    <t>True</t>
  </si>
  <si>
    <t>Zpracovatel:</t>
  </si>
  <si>
    <t>Ing. Jiřičková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</si>
  <si>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</si>
  <si>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</si>
  <si>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</si>
  <si>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</si>
  <si>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</si>
  <si>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</si>
  <si>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</si>
  <si>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</si>
  <si>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</si>
  <si>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</si>
  <si>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</si>
  <si>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</si>
  <si>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</si>
  <si>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</si>
  <si>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</si>
  <si>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</si>
  <si>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</si>
  <si>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</si>
  <si>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</si>
  <si>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</si>
  <si>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</si>
  <si>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</si>
  <si>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</si>
  <si>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</si>
  <si>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</si>
  <si>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</si>
  <si>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</si>
  <si>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</si>
  <si>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</si>
  <si>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</si>
  <si>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</si>
  <si>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</si>
  <si>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</si>
  <si>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</si>
  <si>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</si>
  <si>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</si>
  <si>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</si>
  <si>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</si>
  <si>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</si>
  <si>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</si>
  <si>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</si>
  <si>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</si>
  <si>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</si>
  <si>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</si>
  <si>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</si>
  <si>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{4cb8cf0d-be9f-46c3-9b0b-1bcdb1385dc5}</t>
  </si>
  <si>
    <t>2</t>
  </si>
  <si>
    <t>02</t>
  </si>
  <si>
    <t>Vzduchotechnika</t>
  </si>
  <si>
    <t>{0bfdae2c-f2cf-4a62-9713-a61192c741b8}</t>
  </si>
  <si>
    <t>03</t>
  </si>
  <si>
    <t>Elektroinstalace,hromosvod</t>
  </si>
  <si>
    <t>{f418822c-dd26-4a62-a40f-9fe18a468365}</t>
  </si>
  <si>
    <t>Ornice</t>
  </si>
  <si>
    <t>32,68</t>
  </si>
  <si>
    <t>ZemRyh</t>
  </si>
  <si>
    <t>21,703</t>
  </si>
  <si>
    <t>KRYCÍ LIST SOUPISU PRACÍ</t>
  </si>
  <si>
    <t>ZemŠach</t>
  </si>
  <si>
    <t>8,125</t>
  </si>
  <si>
    <t>ZemOdv</t>
  </si>
  <si>
    <t>146,472</t>
  </si>
  <si>
    <t>OmStr</t>
  </si>
  <si>
    <t>127,62</t>
  </si>
  <si>
    <t>OmVnit</t>
  </si>
  <si>
    <t>179,388</t>
  </si>
  <si>
    <t>Objekt:</t>
  </si>
  <si>
    <t>OmVenk</t>
  </si>
  <si>
    <t>138,598</t>
  </si>
  <si>
    <t>01 - Stavební část</t>
  </si>
  <si>
    <t>SoklVen</t>
  </si>
  <si>
    <t>20,284</t>
  </si>
  <si>
    <t>MalStGar</t>
  </si>
  <si>
    <t>134,275</t>
  </si>
  <si>
    <t>PomVyk</t>
  </si>
  <si>
    <t>26,824</t>
  </si>
  <si>
    <t>ZemJam</t>
  </si>
  <si>
    <t>95,805</t>
  </si>
  <si>
    <t>ZemTer</t>
  </si>
  <si>
    <t>37,15</t>
  </si>
  <si>
    <t>gsol</t>
  </si>
  <si>
    <t>2,565</t>
  </si>
  <si>
    <t>ZemZTI</t>
  </si>
  <si>
    <t>44,128</t>
  </si>
  <si>
    <t>ObsZTI</t>
  </si>
  <si>
    <t>22,744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</si>
  <si>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</si>
  <si>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</si>
  <si>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</si>
  <si>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</si>
  <si>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</si>
  <si>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</si>
  <si>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</si>
  <si>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</si>
  <si>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</si>
  <si>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</si>
  <si>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</si>
  <si>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</si>
  <si>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</si>
  <si>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</si>
  <si>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</si>
  <si>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</si>
  <si>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</si>
  <si>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</si>
  <si>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</si>
  <si>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</si>
  <si>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723 - Zdravotechnika - vnitřní plynovod</t>
  </si>
  <si>
    <t xml:space="preserve">    725 - Zdravotechnika - zařizovací předměty</t>
  </si>
  <si>
    <t xml:space="preserve">    733 - Ústřední vytápění - potrubí</t>
  </si>
  <si>
    <t xml:space="preserve">    735 - Ústřední vytápění - otopná tělesa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</si>
  <si>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</si>
  <si>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</si>
  <si>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</si>
  <si>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</si>
  <si>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</si>
  <si>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</si>
  <si>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</si>
  <si>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</si>
  <si>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</si>
  <si>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</si>
  <si>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</si>
  <si>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</si>
  <si>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</si>
  <si>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</si>
  <si>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</si>
  <si>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</si>
  <si>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</si>
  <si>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</si>
  <si>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</si>
  <si>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</si>
  <si>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</si>
  <si>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</si>
  <si>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</si>
  <si>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</si>
  <si>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</si>
  <si>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</si>
  <si>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</si>
  <si>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</si>
  <si>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</si>
  <si>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</si>
  <si>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113107044</t>
  </si>
  <si>
    <t>Odstranění podkladů nebo krytů při překopech inženýrských sítí s přemístěním hmot na skládku ve vzdálenosti do 3 m nebo s naložením na dopravní prostředek ručně živičných, o tl. vrstvy přes 150 do 200 mm</t>
  </si>
  <si>
    <t>m2</t>
  </si>
  <si>
    <t>CS ÚRS 2022 01</t>
  </si>
  <si>
    <t>4</t>
  </si>
  <si>
    <t>1761590692</t>
  </si>
  <si>
    <t>Online PSC</t>
  </si>
  <si>
    <t>https://podminky.urs.cz/item/CS_URS_2022_01/113107044</t>
  </si>
  <si>
    <t>VV</t>
  </si>
  <si>
    <t>1*9,5</t>
  </si>
  <si>
    <t>113201111</t>
  </si>
  <si>
    <t>Vytrhání obrub s vybouráním lože, s přemístěním hmot na skládku na vzdálenost do 3 m nebo s naložením na dopravní prostředek chodníkových ležatých</t>
  </si>
  <si>
    <t>m</t>
  </si>
  <si>
    <t>554637386</t>
  </si>
  <si>
    <t>https://podminky.urs.cz/item/CS_URS_2022_01/113201111</t>
  </si>
  <si>
    <t>4+4,2+19+6,8</t>
  </si>
  <si>
    <t>3</t>
  </si>
  <si>
    <t>131151102</t>
  </si>
  <si>
    <t>Hloubení nezapažených jam a zářezů strojně s urovnáním dna do předepsaného profilu a spádu v hornině třídy těžitelnosti I skupiny 1 a 2 přes 20 do 50 m3</t>
  </si>
  <si>
    <t>m3</t>
  </si>
  <si>
    <t>-2020999896</t>
  </si>
  <si>
    <t>https://podminky.urs.cz/item/CS_URS_2022_01/131151102</t>
  </si>
  <si>
    <t>Mezisoučet</t>
  </si>
  <si>
    <t>131251102</t>
  </si>
  <si>
    <t>Hloubení nezapažených jam a zářezů strojně s urovnáním dna do předepsaného profilu a spádu v hornině třídy těžitelnosti I skupiny 3 přes 20 do 50 m3</t>
  </si>
  <si>
    <t>709059294</t>
  </si>
  <si>
    <t>https://podminky.urs.cz/item/CS_URS_2022_01/131251102</t>
  </si>
  <si>
    <t>"obj:" 0,6*(9*11,7)</t>
  </si>
  <si>
    <t>"nová zp-plocha:" 72,5*(0,6-0,15)</t>
  </si>
  <si>
    <t>5</t>
  </si>
  <si>
    <t>132212121</t>
  </si>
  <si>
    <t>Hloubení zapažených rýh šířky do 800 mm ručně s urovnáním dna do předepsaného profilu a spádu v hornině třídy těžitelnosti I skupiny 3 soudržných</t>
  </si>
  <si>
    <t>342612093</t>
  </si>
  <si>
    <t>https://podminky.urs.cz/item/CS_URS_2022_01/132212121</t>
  </si>
  <si>
    <t>"dokopávky:" 3</t>
  </si>
  <si>
    <t>6</t>
  </si>
  <si>
    <t>132251102</t>
  </si>
  <si>
    <t>Hloubení nezapažených rýh šířky do 800 mm strojně s urovnáním dna do předepsaného profilu a spádu v hornině třídy těžitelnosti I skupiny 3 přes 20 do 50 m3</t>
  </si>
  <si>
    <t>1528294094</t>
  </si>
  <si>
    <t>https://podminky.urs.cz/item/CS_URS_2022_01/132251102</t>
  </si>
  <si>
    <t>0,6*(0,53*(11,68+2,8)+0,73*3,7+0,93*(4,78+11,68+2,36))</t>
  </si>
  <si>
    <t>0,3*(0,53*1,35+0,93*1,35)</t>
  </si>
  <si>
    <t>0,45*((0,53*2,8)+(0,73*3,7)+(0,93*2,42))+0,45*(0,53*0,67+0,73*1,35+0,93*1,35)+0,15*0,93*2,3</t>
  </si>
  <si>
    <t>"vnitřní kanalizace:" 15,2*0,5*0,7</t>
  </si>
  <si>
    <t>"venkovní kanalizace:" 0,7*1,05*(10,4+3,7+17,5+18,9+4,3-2)</t>
  </si>
  <si>
    <t>-3</t>
  </si>
  <si>
    <t>Součet</t>
  </si>
  <si>
    <t>7</t>
  </si>
  <si>
    <t>132251253</t>
  </si>
  <si>
    <t>Hloubení nezapažených rýh šířky přes 800 do 2 000 mm strojně s urovnáním dna do předepsaného profilu a spádu v hornině třídy těžitelnosti I skupiny 3 přes 50 do 100 m3</t>
  </si>
  <si>
    <t>-1985860818</t>
  </si>
  <si>
    <t>https://podminky.urs.cz/item/CS_URS_2022_01/132251253</t>
  </si>
  <si>
    <t>"rozříření - pomocný výkop:"</t>
  </si>
  <si>
    <t>0,6*(2,4+11,68+12,48+11,58+0,6*4)</t>
  </si>
  <si>
    <t>"pro GSOL:"2,5</t>
  </si>
  <si>
    <t>"GSOL:" 1,9*0,9*1,5</t>
  </si>
  <si>
    <t>8</t>
  </si>
  <si>
    <t>133212811</t>
  </si>
  <si>
    <t>Hloubení nezapažených šachet ručně v horninách třídy těžitelnosti I skupiny 3, půdorysná plocha výkopu do 4 m2</t>
  </si>
  <si>
    <t>1972064423</t>
  </si>
  <si>
    <t>https://podminky.urs.cz/item/CS_URS_2022_01/133212811</t>
  </si>
  <si>
    <t>"dokopávky rýh:" 5</t>
  </si>
  <si>
    <t>"dokopávky šachet:"1,5</t>
  </si>
  <si>
    <t>9</t>
  </si>
  <si>
    <t>133251101</t>
  </si>
  <si>
    <t>Hloubení nezapažených šachet strojně v hornině třídy těžitelnosti I skupiny 3 do 20 m3</t>
  </si>
  <si>
    <t>-1383090603</t>
  </si>
  <si>
    <t>https://podminky.urs.cz/item/CS_URS_2022_01/133251101</t>
  </si>
  <si>
    <t>"patky:"1,35*1,35*0,73+1,35*1,35*0,93</t>
  </si>
  <si>
    <t>"vsak:" 5,1</t>
  </si>
  <si>
    <t>-1,5</t>
  </si>
  <si>
    <t>10</t>
  </si>
  <si>
    <t>162251101</t>
  </si>
  <si>
    <t>Vodorovné přemístění výkopku nebo sypaniny po suchu na obvyklém dopravním prostředku, bez naložení výkopku, avšak se složením bez rozhrnutí z horniny třídy těžitelnosti I skupiny 1 až 3 na vzdálenost do 20 m</t>
  </si>
  <si>
    <t>-1576217822</t>
  </si>
  <si>
    <t>https://podminky.urs.cz/item/CS_URS_2022_01/162251101</t>
  </si>
  <si>
    <t>"zemina pro ter.úpravy:" 22</t>
  </si>
  <si>
    <t>"ornice:" 101*0,15</t>
  </si>
  <si>
    <t>"přemístění z meziskládky"ZemTer</t>
  </si>
  <si>
    <t>11</t>
  </si>
  <si>
    <t>16275111R0</t>
  </si>
  <si>
    <t>Vodorovné přemístění výkopku nebo sypaniny po suchu na obvyklém dopravním prostředku, bez naložení výkopku, avšak se složením bez rozhrnutí z horniny skupiny 1 až 4 na místo skládky (místo skládky zajišťuje zhotovitel)</t>
  </si>
  <si>
    <t>201325763</t>
  </si>
  <si>
    <t>"přebytek ornice:" Ornice-(101*0,15)</t>
  </si>
  <si>
    <t>ZemJam+ZemRyh+ZemŠach-22</t>
  </si>
  <si>
    <t>gsol+ObsZTI</t>
  </si>
  <si>
    <t>12</t>
  </si>
  <si>
    <t>167151101</t>
  </si>
  <si>
    <t>Nakládání, skládání a překládání neulehlého výkopku nebo sypaniny strojně nakládání, množství do 100 m3, z horniny třídy těžitelnosti I, skupiny 1 až 3</t>
  </si>
  <si>
    <t>-1912436581</t>
  </si>
  <si>
    <t>https://podminky.urs.cz/item/CS_URS_2022_01/167151101</t>
  </si>
  <si>
    <t>Ornice+ZemTer</t>
  </si>
  <si>
    <t>13</t>
  </si>
  <si>
    <t>171151103</t>
  </si>
  <si>
    <t>Uložení sypanin do násypů strojně s rozprostřením sypaniny ve vrstvách a s hrubým urovnáním zhutněných z hornin soudržných jakékoliv třídy těžitelnosti</t>
  </si>
  <si>
    <t>-791438852</t>
  </si>
  <si>
    <t>https://podminky.urs.cz/item/CS_URS_2022_01/171151103</t>
  </si>
  <si>
    <t>"úprava terénu z přebytečné zeminy:" 22</t>
  </si>
  <si>
    <t>14</t>
  </si>
  <si>
    <t>171201225</t>
  </si>
  <si>
    <t>Poplatek za uložení na skládce (skládkovné) hlušiny a kamení</t>
  </si>
  <si>
    <t>-692294159</t>
  </si>
  <si>
    <t>171251201</t>
  </si>
  <si>
    <t>Uložení sypaniny na skládky nebo meziskládky bez hutnění s upravením uložené sypaniny do předepsaného tvaru</t>
  </si>
  <si>
    <t>1006997217</t>
  </si>
  <si>
    <t>https://podminky.urs.cz/item/CS_URS_2022_01/171251201</t>
  </si>
  <si>
    <t>16</t>
  </si>
  <si>
    <t>174151101</t>
  </si>
  <si>
    <t>Zásyp sypaninou z jakékoliv horniny strojně s uložením výkopku ve vrstvách se zhutněním jam, šachet, rýh nebo kolem objektů v těchto vykopávkách</t>
  </si>
  <si>
    <t>994660099</t>
  </si>
  <si>
    <t>https://podminky.urs.cz/item/CS_URS_2022_01/174151101</t>
  </si>
  <si>
    <t>ZemZTI-ObsZTI</t>
  </si>
  <si>
    <t>17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</si>
  <si>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</si>
  <si>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</si>
  <si>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-1096590491</t>
  </si>
  <si>
    <t>https://podminky.urs.cz/item/CS_URS_2022_01/175111101</t>
  </si>
  <si>
    <t>"vnitřní kanalizace(podsyp a obsyp):" 15,2*0,5*0,7</t>
  </si>
  <si>
    <t>"venkovní kanalizace:" 0,6*0,55*(10,4+3,7+17,5+18,9+4,3-2)</t>
  </si>
  <si>
    <t>18</t>
  </si>
  <si>
    <t>M</t>
  </si>
  <si>
    <t>583373701</t>
  </si>
  <si>
    <t xml:space="preserve">štěrkopísek frakce 0-63 </t>
  </si>
  <si>
    <t>1732565666</t>
  </si>
  <si>
    <t>19</t>
  </si>
  <si>
    <t>175151201</t>
  </si>
  <si>
    <t>Obsypání objektů nad přilehlým původním terénem strojně sypaninou z vhodných hornin třídy těžitelnosti I a II, skupiny 1 až 4 nebo materiálem uloženým ve vzdálenosti do 3 m od vnějšího kraje objektu pro jakoukoliv míru zhutnění bez prohození sypaniny</t>
  </si>
  <si>
    <t>-1074094423</t>
  </si>
  <si>
    <t>https://podminky.urs.cz/item/CS_URS_2022_01/175151201</t>
  </si>
  <si>
    <t>20</t>
  </si>
  <si>
    <t>181351003</t>
  </si>
  <si>
    <t>Rozprostření a urovnání ornice v rovině nebo ve svahu sklonu do 1:5 strojně při souvislé ploše do 100 m2, tl. vrstvy do 200 mm</t>
  </si>
  <si>
    <t>1049230998</t>
  </si>
  <si>
    <t>https://podminky.urs.cz/item/CS_URS_2022_01/181351003</t>
  </si>
  <si>
    <t>74+27</t>
  </si>
  <si>
    <t>181411131</t>
  </si>
  <si>
    <t>Založení trávníku na půdě předem připravené plochy do 1000 m2 výsevem včetně utažení parkového v rovině nebo na svahu do 1:5</t>
  </si>
  <si>
    <t>1473142857</t>
  </si>
  <si>
    <t>https://podminky.urs.cz/item/CS_URS_2022_01/181411131</t>
  </si>
  <si>
    <t>22</t>
  </si>
  <si>
    <t>00572100</t>
  </si>
  <si>
    <t>osivo jetelotráva intenzivní víceletá</t>
  </si>
  <si>
    <t>kg</t>
  </si>
  <si>
    <t>328931286</t>
  </si>
  <si>
    <t>101*0,035 'Přepočtené koeficientem množství</t>
  </si>
  <si>
    <t>Zakládání</t>
  </si>
  <si>
    <t>23</t>
  </si>
  <si>
    <t>271532212</t>
  </si>
  <si>
    <t>Podsyp pod základové konstrukce se zhutněním a urovnáním povrchu z kameniva hrubého, frakce 16 - 32 mm</t>
  </si>
  <si>
    <t>-2145696268</t>
  </si>
  <si>
    <t>https://podminky.urs.cz/item/CS_URS_2022_01/271532212</t>
  </si>
  <si>
    <t>0,3*(10,49*11,28-1,35*1,35*2-0,3*1,35*2-0,45*1,35*2-0,45*0,665)</t>
  </si>
  <si>
    <t>24</t>
  </si>
  <si>
    <t>273313611</t>
  </si>
  <si>
    <t>Základy z betonu prostého desky z betonu kamenem neprokládaného tř. C 16/20</t>
  </si>
  <si>
    <t>154771199</t>
  </si>
  <si>
    <t>0,15*(11,68*2,4+11,56*(12,48-2,4))*1,08</t>
  </si>
  <si>
    <t>25</t>
  </si>
  <si>
    <t>273362021</t>
  </si>
  <si>
    <t>Výztuž základů desek ze svařovaných sítí z drátů typu KARI</t>
  </si>
  <si>
    <t>t</t>
  </si>
  <si>
    <t>-1290773176</t>
  </si>
  <si>
    <t>https://podminky.urs.cz/item/CS_URS_2022_01/273362021</t>
  </si>
  <si>
    <t>"6/100-6/100:" 4,45*11,68*12,48*0,00108</t>
  </si>
  <si>
    <t>26</t>
  </si>
  <si>
    <t>27336202R5</t>
  </si>
  <si>
    <t>Výztuž základů desek ze svařovaných sítí Distanční podložky alt.výztuž</t>
  </si>
  <si>
    <t>-526544594</t>
  </si>
  <si>
    <t>11,68*12,48</t>
  </si>
  <si>
    <t>27</t>
  </si>
  <si>
    <t>274313611</t>
  </si>
  <si>
    <t>Základy z betonu prostého pasy betonu kamenem neprokládaného tř. C 16/20</t>
  </si>
  <si>
    <t>-553975988</t>
  </si>
  <si>
    <t>https://podminky.urs.cz/item/CS_URS_2022_01/274313611</t>
  </si>
  <si>
    <t>0,6*(0,83*(11,68+2,8)+1,03*3,7+1,23*(4,78+11,68+2,36))</t>
  </si>
  <si>
    <t>0,3*(0,83*1,35+1,23*1,35)</t>
  </si>
  <si>
    <t>28</t>
  </si>
  <si>
    <t>274351121</t>
  </si>
  <si>
    <t>Bednění základů pasů rovné zřízení</t>
  </si>
  <si>
    <t>-509267690</t>
  </si>
  <si>
    <t>0,45*(11,68*2+12,48+2,36)</t>
  </si>
  <si>
    <t>0,3*(10,49*2+11,28*2)</t>
  </si>
  <si>
    <t>29</t>
  </si>
  <si>
    <t>274351122</t>
  </si>
  <si>
    <t>Bednění základů pasů rovné odstranění</t>
  </si>
  <si>
    <t>1917699116</t>
  </si>
  <si>
    <t>https://podminky.urs.cz/item/CS_URS_2022_01/274351122</t>
  </si>
  <si>
    <t>30</t>
  </si>
  <si>
    <t>275313811</t>
  </si>
  <si>
    <t>Základy z betonu prostého patky a bloky z betonu kamenem neprokládaného tř. C 25/30</t>
  </si>
  <si>
    <t>1751956090</t>
  </si>
  <si>
    <t>https://podminky.urs.cz/item/CS_URS_2022_01/275313811</t>
  </si>
  <si>
    <t>0,45*((0,83*2,8)+(1,03*3,7)+(1,23*2,42))+0,45*(0,83*0,67+1,03*1,35+1,23*1,35)+0,15*1,23*2,3</t>
  </si>
  <si>
    <t>1,35*1,35*1,03+1,35*1,35*1,23</t>
  </si>
  <si>
    <t>31</t>
  </si>
  <si>
    <t>275351121</t>
  </si>
  <si>
    <t>Bednění základů patek zřízení</t>
  </si>
  <si>
    <t>557006726</t>
  </si>
  <si>
    <t>https://podminky.urs.cz/item/CS_URS_2022_01/275351121</t>
  </si>
  <si>
    <t>0,3*(1,35*4*2+0,45*5+0,3*4)</t>
  </si>
  <si>
    <t>32</t>
  </si>
  <si>
    <t>275351122</t>
  </si>
  <si>
    <t>Bednění základů patek odstranění</t>
  </si>
  <si>
    <t>660187828</t>
  </si>
  <si>
    <t>https://podminky.urs.cz/item/CS_URS_2022_01/275351122</t>
  </si>
  <si>
    <t>33</t>
  </si>
  <si>
    <t>275361821</t>
  </si>
  <si>
    <t>Výztuž základů patek z betonářské oceli 10 505 (R)</t>
  </si>
  <si>
    <t>-967707875</t>
  </si>
  <si>
    <t>https://podminky.urs.cz/item/CS_URS_2022_01/275361821</t>
  </si>
  <si>
    <t>"propojovací výstuž pro sloupy:"</t>
  </si>
  <si>
    <t>"R8:" 0,026</t>
  </si>
  <si>
    <t>"R16:"0,088</t>
  </si>
  <si>
    <t>34</t>
  </si>
  <si>
    <t>275362021</t>
  </si>
  <si>
    <t>Výztuž základů patek ze svařovaných sítí z drátů typu KARI</t>
  </si>
  <si>
    <t>886775817</t>
  </si>
  <si>
    <t>https://podminky.urs.cz/item/CS_URS_2022_01/275362021</t>
  </si>
  <si>
    <t>"patky  KARI 8/100-8/100:" 0,56</t>
  </si>
  <si>
    <t>Svislé a kompletní konstrukce</t>
  </si>
  <si>
    <t>35</t>
  </si>
  <si>
    <t>31023625R1</t>
  </si>
  <si>
    <t>Začištění otvorů ve zdivu nadzákladovém cihlami pálenými plochy přes 0,0225 m2 do 0,09 m2, ve zdi tl. přes 300 do 450 mm, výplň montážní pěnou</t>
  </si>
  <si>
    <t>kus</t>
  </si>
  <si>
    <t>369371423</t>
  </si>
  <si>
    <t>36</t>
  </si>
  <si>
    <t>31023725R1</t>
  </si>
  <si>
    <t>Začištění otvorů ve zdivu nadzákladovém cihlami pálenými plochy přes 0,09 m2 do 0,25 m2, ve zdi tl. přes 300 do 450 mm, výplň montážní pěnou</t>
  </si>
  <si>
    <t>1871172182</t>
  </si>
  <si>
    <t>37</t>
  </si>
  <si>
    <t>310239211</t>
  </si>
  <si>
    <t>Zazdívka otvorů ve zdivu nadzákladovém cihlami pálenými plochy přes 1 m2 do 4 m2 na maltu vápenocementovou</t>
  </si>
  <si>
    <t>-1475428189</t>
  </si>
  <si>
    <t>0,45*1,8*1,5</t>
  </si>
  <si>
    <t>0,3*3,85*(1,75+2,1)</t>
  </si>
  <si>
    <t>38</t>
  </si>
  <si>
    <t>311235151</t>
  </si>
  <si>
    <t>Zdivo jednovrstvé z cihel děrovaných broušených na celoplošnou tenkovrstvou maltu, pevnost cihel do P10, tl. zdiva 300 mm</t>
  </si>
  <si>
    <t>1240750769</t>
  </si>
  <si>
    <t>https://podminky.urs.cz/item/CS_URS_2022_01/311235151</t>
  </si>
  <si>
    <t>"přizdívka:" 3,75*1,76</t>
  </si>
  <si>
    <t>39</t>
  </si>
  <si>
    <t>311235181</t>
  </si>
  <si>
    <t>Zdivo jednovrstvé z cihel děrovaných broušených na celoplošnou tenkovrstvou maltu, pevnost cihel do P10, tl. zdiva 380 mm</t>
  </si>
  <si>
    <t>-1832968952</t>
  </si>
  <si>
    <t>https://podminky.urs.cz/item/CS_URS_2022_01/311235181</t>
  </si>
  <si>
    <t>"podezdívka:" 0,25*(11,56-3,4*2+11,6-1,1+11,68+1,94)</t>
  </si>
  <si>
    <t>40</t>
  </si>
  <si>
    <t>311235211</t>
  </si>
  <si>
    <t>Zdivo jednovrstvé z cihel děrovaných broušených na celoplošnou tenkovrstvou maltu, pevnost cihel do P10, tl. zdiva 440 mm</t>
  </si>
  <si>
    <t>1572722614</t>
  </si>
  <si>
    <t>https://podminky.urs.cz/item/CS_URS_2022_01/311235211</t>
  </si>
  <si>
    <t>3,5*(11,56-3,4*2+11,6+11,68+1,94)-2,5*1,1-0,75*2,5-1,75*2,5*2</t>
  </si>
  <si>
    <t>41</t>
  </si>
  <si>
    <t>311238660</t>
  </si>
  <si>
    <t>Zdivo jednovrstvé tepelně izolační z cihel děrovaných broušených s integrovanou izolací z hydrofobizované minerální vlny na zdicí pěnu, součinitel prostupu tepla U přes 0,18 do 0,22, pevnost cihel P8, tl. zdiva 300 mm</t>
  </si>
  <si>
    <t>-1282841980</t>
  </si>
  <si>
    <t>https://podminky.urs.cz/item/CS_URS_2022_01/311238660</t>
  </si>
  <si>
    <t>"atika:" 0,5*(1,92+11,68+11,6+11,68)</t>
  </si>
  <si>
    <t>42</t>
  </si>
  <si>
    <t>311238939</t>
  </si>
  <si>
    <t>Založení zdiva z broušených cihel na zakládací maltu, tlouštky zdiva přes 300 do 380 mm</t>
  </si>
  <si>
    <t>1603944961</t>
  </si>
  <si>
    <t>https://podminky.urs.cz/item/CS_URS_2022_01/311238939</t>
  </si>
  <si>
    <t>11,56-3,4*2+11,6-1,1+11,68+1,94</t>
  </si>
  <si>
    <t>43</t>
  </si>
  <si>
    <t>317168053</t>
  </si>
  <si>
    <t>Překlady keramické vysoké osazené do maltového lože, šířky překladu 70 mm výšky 238 mm, délky 1500 mm</t>
  </si>
  <si>
    <t>155127588</t>
  </si>
  <si>
    <t>https://podminky.urs.cz/item/CS_URS_2022_01/317168053</t>
  </si>
  <si>
    <t>44</t>
  </si>
  <si>
    <t>317168058</t>
  </si>
  <si>
    <t>Překlady keramické vysoké osazené do maltového lože, šířky překladu 70 mm výšky 238 mm, délky 2750 mm</t>
  </si>
  <si>
    <t>1126041007</t>
  </si>
  <si>
    <t>https://podminky.urs.cz/item/CS_URS_2022_01/317168058</t>
  </si>
  <si>
    <t>5*1+5*2</t>
  </si>
  <si>
    <t>45</t>
  </si>
  <si>
    <t>317234410</t>
  </si>
  <si>
    <t>Vyzdívka mezi nosníky cihlami pálenými na maltu cementovou</t>
  </si>
  <si>
    <t>1922772218</t>
  </si>
  <si>
    <t>https://podminky.urs.cz/item/CS_URS_2022_01/317234410</t>
  </si>
  <si>
    <t>(0,3*1,6*0,3)*2</t>
  </si>
  <si>
    <t>0,3*3,2*0,3+0,3*3,9*0,3</t>
  </si>
  <si>
    <t>46</t>
  </si>
  <si>
    <t>317941123</t>
  </si>
  <si>
    <t>Osazování ocelových válcovaných nosníků na zdivu I nebo IE nebo U nebo UE nebo L č. 14 až 22 nebo výšky do 220 mm</t>
  </si>
  <si>
    <t>604255876</t>
  </si>
  <si>
    <t>" Ič.220:" 31,1*(3,85*2+4,05*2+3,85*3+3,9*3+3,85*3) * 0,001</t>
  </si>
  <si>
    <t>" Ič 160:" 17,9*(3,9*3+3,9*3)*0,001</t>
  </si>
  <si>
    <t>47</t>
  </si>
  <si>
    <t>13010754</t>
  </si>
  <si>
    <t>ocel profilová jakost S235JR (11 375) průřez IPE 220</t>
  </si>
  <si>
    <t>1947188712</t>
  </si>
  <si>
    <t>1,574*1,03 'Přepočtené koeficientem množství</t>
  </si>
  <si>
    <t>48</t>
  </si>
  <si>
    <t>13010748</t>
  </si>
  <si>
    <t>ocel profilová jakost S235JR (11 375) průřez IPE 160</t>
  </si>
  <si>
    <t>667703164</t>
  </si>
  <si>
    <t>0,419*1,03 'Přepočtené koeficientem množství</t>
  </si>
  <si>
    <t>49</t>
  </si>
  <si>
    <t>317944321</t>
  </si>
  <si>
    <t>Válcované nosníky dodatečně osazované do připravených otvorů bez zazdění hlav do č. 12</t>
  </si>
  <si>
    <t>-617664063</t>
  </si>
  <si>
    <t>https://podminky.urs.cz/item/CS_URS_2022_01/317944321</t>
  </si>
  <si>
    <t>"dveře ve st.stěně I č.120:" (11,1*1,5*3)*2*0,00103</t>
  </si>
  <si>
    <t>50</t>
  </si>
  <si>
    <t>317944323</t>
  </si>
  <si>
    <t>Válcované nosníky dodatečně osazované do připravených otvorů bez zazdění hlav č. 14 až 22</t>
  </si>
  <si>
    <t>-680644194</t>
  </si>
  <si>
    <t>https://podminky.urs.cz/item/CS_URS_2022_01/317944323</t>
  </si>
  <si>
    <t>14,3*3,1*3*0,00103</t>
  </si>
  <si>
    <t>17,9*3,8*3*0,0013</t>
  </si>
  <si>
    <t>51</t>
  </si>
  <si>
    <t>317998115</t>
  </si>
  <si>
    <t>Izolace tepelná mezi překlady z pěnového polystyrenu výšky 24 cm, tloušťky 100 mm</t>
  </si>
  <si>
    <t>-148431624</t>
  </si>
  <si>
    <t>https://podminky.urs.cz/item/CS_URS_2022_01/317998115</t>
  </si>
  <si>
    <t>1,5+2,75*3</t>
  </si>
  <si>
    <t>52</t>
  </si>
  <si>
    <t>330321610</t>
  </si>
  <si>
    <t>Sloupy, pilíře, táhla, rámové stojky, vzpěry z betonu železového (bez výztuže) bez zvláštních nároků na vliv prostředí tř. C 30/37</t>
  </si>
  <si>
    <t>-492450112</t>
  </si>
  <si>
    <t>https://podminky.urs.cz/item/CS_URS_2022_01/330321610</t>
  </si>
  <si>
    <t>0,3*0,34*4,11*3+0,4*0,3*4,11*4</t>
  </si>
  <si>
    <t>53</t>
  </si>
  <si>
    <t>331351321</t>
  </si>
  <si>
    <t>Bednění hranatých sloupů a pilířů včetně vzepření průřezu pravoúhlého čtyřúhelníka výšky přes 4 do 6 m, průřezu přes 0,08 do 0,16 m2 zřízení</t>
  </si>
  <si>
    <t>1400970982</t>
  </si>
  <si>
    <t>https://podminky.urs.cz/item/CS_URS_2022_01/331351321</t>
  </si>
  <si>
    <t>(0,3*3*4,11)*3+(0,3*2+0,4*2)*4,11*4</t>
  </si>
  <si>
    <t>54</t>
  </si>
  <si>
    <t>331351322</t>
  </si>
  <si>
    <t>Bednění hranatých sloupů a pilířů včetně vzepření průřezu pravoúhlého čtyřúhelníka výšky přes 4 do 6 m, průřezu přes 0,08 do 0,16 m2 odstranění</t>
  </si>
  <si>
    <t>1001697826</t>
  </si>
  <si>
    <t>https://podminky.urs.cz/item/CS_URS_2022_01/331351322</t>
  </si>
  <si>
    <t>55</t>
  </si>
  <si>
    <t>331361821</t>
  </si>
  <si>
    <t>Výztuž sloupů, pilířů, rámových stojek, táhel nebo vzpěr hranatých svislých nebo šikmých (odkloněných) z betonářské oceli 10 505 (R) nebo BSt 500</t>
  </si>
  <si>
    <t>1838851275</t>
  </si>
  <si>
    <t>https://podminky.urs.cz/item/CS_URS_2022_01/331361821</t>
  </si>
  <si>
    <t>"R8:" 0,101</t>
  </si>
  <si>
    <t>"R16:"0,175</t>
  </si>
  <si>
    <t>56</t>
  </si>
  <si>
    <t>346244381</t>
  </si>
  <si>
    <t>Plentování ocelových válcovaných nosníků jednostranné cihlami na maltu, výška stojiny do 200 mm</t>
  </si>
  <si>
    <t>-1614680765</t>
  </si>
  <si>
    <t>https://podminky.urs.cz/item/CS_URS_2022_01/346244381</t>
  </si>
  <si>
    <t>"nosníky v dodatečných otvorech:"</t>
  </si>
  <si>
    <t>0,12*(1,5*2)*2</t>
  </si>
  <si>
    <t>0,14*(3,1*2)</t>
  </si>
  <si>
    <t>0,16*3,8*2</t>
  </si>
  <si>
    <t>Vodorovné konstrukce</t>
  </si>
  <si>
    <t>57</t>
  </si>
  <si>
    <t>411133903</t>
  </si>
  <si>
    <t>Montáž stropních panelů z předpjatého betonu bez závěsných háků, v budovách výšky do 18 m, hmotnosti přes 3 do 5 t</t>
  </si>
  <si>
    <t>1880020822</t>
  </si>
  <si>
    <t>https://podminky.urs.cz/item/CS_URS_2022_01/411133903</t>
  </si>
  <si>
    <t>58</t>
  </si>
  <si>
    <t>593468591</t>
  </si>
  <si>
    <t>panel stropní SPIROLL tl.200mm, dl.5550mm</t>
  </si>
  <si>
    <t>274175529</t>
  </si>
  <si>
    <t>59</t>
  </si>
  <si>
    <t>4111339R1</t>
  </si>
  <si>
    <t>Prostup ZTI ve stropu ze stropních panelů předpjatého betonu</t>
  </si>
  <si>
    <t>1320623703</t>
  </si>
  <si>
    <t>60</t>
  </si>
  <si>
    <t>413351121</t>
  </si>
  <si>
    <t>Bednění nosníků a průvlaků - bez podpěrné konstrukce výška nosníku po spodní líc stropní desky přes 100 cm zřízení</t>
  </si>
  <si>
    <t>628666656</t>
  </si>
  <si>
    <t>https://podminky.urs.cz/item/CS_URS_2022_01/413351121</t>
  </si>
  <si>
    <t>61</t>
  </si>
  <si>
    <t>413351122</t>
  </si>
  <si>
    <t>Bednění nosníků a průvlaků - bez podpěrné konstrukce výška nosníku po spodní líc stropní desky přes 100 cm odstranění</t>
  </si>
  <si>
    <t>619578066</t>
  </si>
  <si>
    <t>https://podminky.urs.cz/item/CS_URS_2022_01/413351122</t>
  </si>
  <si>
    <t>62</t>
  </si>
  <si>
    <t>413352215</t>
  </si>
  <si>
    <t>Podpěrná konstrukce nosníků a průvlaků výšky podepření přes 4 do 6 m výšky nosníku (po spodní hranu stropní desky) přes 100 cm zřízení</t>
  </si>
  <si>
    <t>-1619378544</t>
  </si>
  <si>
    <t>https://podminky.urs.cz/item/CS_URS_2022_01/413352215</t>
  </si>
  <si>
    <t>"průvlaky:" 0,3*(3,85+4,05)+0,4*(3,85+3,9+3,85)+(0,45+0,1*2)*3,9*2</t>
  </si>
  <si>
    <t>"strop- úroveň spirollů:" 0,2*(2,36+11,68+12,48+11,68)</t>
  </si>
  <si>
    <t>63</t>
  </si>
  <si>
    <t>413352216</t>
  </si>
  <si>
    <t>Podpěrná konstrukce nosníků a průvlaků výšky podepření přes 4 do 6 m výšky nosníku (po spodní hranu stropní desky) přes 100 cm odstranění</t>
  </si>
  <si>
    <t>1047119641</t>
  </si>
  <si>
    <t>https://podminky.urs.cz/item/CS_URS_2022_01/413352216</t>
  </si>
  <si>
    <t>64</t>
  </si>
  <si>
    <t>417321616</t>
  </si>
  <si>
    <t>Ztužující pásy a věnce z betonu železového (bez výztuže) tř. C 30/37</t>
  </si>
  <si>
    <t>2131871574</t>
  </si>
  <si>
    <t>https://podminky.urs.cz/item/CS_URS_2022_01/417321616</t>
  </si>
  <si>
    <t>0,25*0,3*9,66+0,25*0,4*11,6</t>
  </si>
  <si>
    <t>0,25*0,45*(11,56+11,6+11,68+1,94)</t>
  </si>
  <si>
    <t>0,2*0,2*(1,92+11,68+11,6+11,68)</t>
  </si>
  <si>
    <t>65</t>
  </si>
  <si>
    <t>417351115</t>
  </si>
  <si>
    <t>Bednění bočnic ztužujících pásů a věnců včetně vzpěr zřízení</t>
  </si>
  <si>
    <t>2029187518</t>
  </si>
  <si>
    <t>2*0,25*9,66+2*0,25*11,6</t>
  </si>
  <si>
    <t>2*0,25*(11,56+11,6+11,68+1,94)</t>
  </si>
  <si>
    <t>66</t>
  </si>
  <si>
    <t>417351116</t>
  </si>
  <si>
    <t>Bednění bočnic ztužujících pásů a věnců včetně vzpěr odstranění</t>
  </si>
  <si>
    <t>1692239445</t>
  </si>
  <si>
    <t>67</t>
  </si>
  <si>
    <t>417361220</t>
  </si>
  <si>
    <t>Výztuž ztužujících pásů a věnců betonářskou ocelí</t>
  </si>
  <si>
    <t>-897130700</t>
  </si>
  <si>
    <t>"R12:" 0,195</t>
  </si>
  <si>
    <t>"R6:" 0,170</t>
  </si>
  <si>
    <t>Komunikace pozemní</t>
  </si>
  <si>
    <t>68</t>
  </si>
  <si>
    <t>564871011</t>
  </si>
  <si>
    <t>Podklad ze štěrkodrti ŠD s rozprostřením a zhutněním plochy jednotlivě do 100 m2, po zhutnění tl. 250 mm</t>
  </si>
  <si>
    <t>690649089</t>
  </si>
  <si>
    <t>https://podminky.urs.cz/item/CS_URS_2022_01/564871011</t>
  </si>
  <si>
    <t>"nová zp.plocha:" 72,5+9,5</t>
  </si>
  <si>
    <t>"zámková dlažba:" 4,5</t>
  </si>
  <si>
    <t>69</t>
  </si>
  <si>
    <t>564952111</t>
  </si>
  <si>
    <t>Podklad z mechanicky zpevněného kameniva MZK (minerální beton) s rozprostřením a s hutněním, po zhutnění tl. 150 mm</t>
  </si>
  <si>
    <t>1256459400</t>
  </si>
  <si>
    <t>https://podminky.urs.cz/item/CS_URS_2022_01/564952111</t>
  </si>
  <si>
    <t>70</t>
  </si>
  <si>
    <t>576133211</t>
  </si>
  <si>
    <t>Asfaltový koberec mastixový SMA 11 (AKMS) s rozprostřením a se zhutněním v pruhu šířky do 3 m, po zhutnění tl. 40 mm</t>
  </si>
  <si>
    <t>-148519140</t>
  </si>
  <si>
    <t>https://podminky.urs.cz/item/CS_URS_2022_01/576133211</t>
  </si>
  <si>
    <t>71</t>
  </si>
  <si>
    <t>57716503R9</t>
  </si>
  <si>
    <t>Asfaltový beton vrstva obrusná ACP 16 s rozprostřením a zhutněním, po zhutnění tl. 80 mm</t>
  </si>
  <si>
    <t>-314320979</t>
  </si>
  <si>
    <t>72</t>
  </si>
  <si>
    <t>577175112</t>
  </si>
  <si>
    <t>Asfaltový beton vrstva ložní ACL 16 (ABH) s rozprostřením a zhutněním z nemodifikovaného asfaltu v pruhu šířky do 3 m, po zhutnění tl. 80 mm</t>
  </si>
  <si>
    <t>1844259683</t>
  </si>
  <si>
    <t>https://podminky.urs.cz/item/CS_URS_2022_01/577175112</t>
  </si>
  <si>
    <t>73</t>
  </si>
  <si>
    <t>596211110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</si>
  <si>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</si>
  <si>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429266568</t>
  </si>
  <si>
    <t>https://podminky.urs.cz/item/CS_URS_2022_01/596211110</t>
  </si>
  <si>
    <t>0,9*2+3*0,9</t>
  </si>
  <si>
    <t>74</t>
  </si>
  <si>
    <t>59245015</t>
  </si>
  <si>
    <t>dlažba zámková tvaru I 200x165x60mm přírodní</t>
  </si>
  <si>
    <t>-1894795680</t>
  </si>
  <si>
    <t>4,5*1,03 'Přepočtené koeficientem množství</t>
  </si>
  <si>
    <t>75</t>
  </si>
  <si>
    <t>59914211R1</t>
  </si>
  <si>
    <t>Úprava zálivky dilatačních nebo pracovních spár v asfaltovém krytu - kolem odvodňovacího žlabu</t>
  </si>
  <si>
    <t>1725155738</t>
  </si>
  <si>
    <t>Úpravy povrchů, podlahy a osazování výplní</t>
  </si>
  <si>
    <t>76</t>
  </si>
  <si>
    <t>611315215</t>
  </si>
  <si>
    <t>Vápenná omítka jednotlivých malých ploch hladká na stropech, plochy jednotlivě přes 1,0 do 4 m2</t>
  </si>
  <si>
    <t>314219017</t>
  </si>
  <si>
    <t>https://podminky.urs.cz/item/CS_URS_2022_01/611315215</t>
  </si>
  <si>
    <t>"nadpraží a překlad - stáv.garáž:"1</t>
  </si>
  <si>
    <t>77</t>
  </si>
  <si>
    <t>611321141</t>
  </si>
  <si>
    <t>Omítka vápenocementová vnitřních ploch nanášená ručně dvouvrstvá, tloušťky jádrové omítky do 10 mm a tloušťky štuku do 3 mm štuková vodorovných konstrukcí stropů rovných</t>
  </si>
  <si>
    <t>-711508291</t>
  </si>
  <si>
    <t>78</t>
  </si>
  <si>
    <t>612131121</t>
  </si>
  <si>
    <t>Podkladní a spojovací vrstva vnitřních omítaných ploch penetrace disperzní nanášená ručně stěn</t>
  </si>
  <si>
    <t>999824941</t>
  </si>
  <si>
    <t>https://podminky.urs.cz/item/CS_URS_2022_01/612131121</t>
  </si>
  <si>
    <t>"bývalá venkoví omítka:"</t>
  </si>
  <si>
    <t>(3,4+3,6)*3,8-1,2*2,2*2</t>
  </si>
  <si>
    <t>79</t>
  </si>
  <si>
    <t>612315213</t>
  </si>
  <si>
    <t>Vápenná omítka jednotlivých malých ploch hladká na stěnách, plochy jednotlivě přes 0,25 do 1 m2</t>
  </si>
  <si>
    <t>746895835</t>
  </si>
  <si>
    <t>https://podminky.urs.cz/item/CS_URS_2022_01/612315213</t>
  </si>
  <si>
    <t>"opravy vnější okno stará garáž:" 1</t>
  </si>
  <si>
    <t>80</t>
  </si>
  <si>
    <t>612315215</t>
  </si>
  <si>
    <t>Vápenná omítka jednotlivých malých ploch hladká na stěnách, plochy jednotlivě přes 1,0 do 4 m2</t>
  </si>
  <si>
    <t>737088335</t>
  </si>
  <si>
    <t>"zazdívka okna 1,8x1,5m2 - nová garáž:" 1</t>
  </si>
  <si>
    <t>"stěny vnější , pod stěr.omítku - vrata stáv.garáž:"1</t>
  </si>
  <si>
    <t>81</t>
  </si>
  <si>
    <t>612315223</t>
  </si>
  <si>
    <t>Vápenná omítka jednotlivých malých ploch štuková na stěnách, plochy jednotlivě přes 0,25 do 1 m2</t>
  </si>
  <si>
    <t>1324499051</t>
  </si>
  <si>
    <t>https://podminky.urs.cz/item/CS_URS_2022_01/612315223</t>
  </si>
  <si>
    <t>"nové dveře - ostění+ překlad - stará garáž:" 1+1</t>
  </si>
  <si>
    <t>82</t>
  </si>
  <si>
    <t>612315225</t>
  </si>
  <si>
    <t>Vápenná omítka jednotlivých malých ploch štuková na stěnách, plochy jednotlivě přes 1,0 do 4 m2</t>
  </si>
  <si>
    <t>1071153552</t>
  </si>
  <si>
    <t>https://podminky.urs.cz/item/CS_URS_2022_01/612315225</t>
  </si>
  <si>
    <t>"zazdívka okna 1,8x1,5m2 - stáv.garáž:"1</t>
  </si>
  <si>
    <t>"nové dveře - ostění+ překlad - nová garáž:" 1+1</t>
  </si>
  <si>
    <t>"ostění nového okna stará haráž:" 1</t>
  </si>
  <si>
    <t>"překlad vrata stará haráž:" 1</t>
  </si>
  <si>
    <t>83</t>
  </si>
  <si>
    <t>612321141</t>
  </si>
  <si>
    <t>Vápenocementová omítka štuková dvouvrstvá vnitřních stěn nanášená ručně</t>
  </si>
  <si>
    <t>1888287606</t>
  </si>
  <si>
    <t>4,05*(10,08*2+11,6*2+0,3*4+0,3*4)+0,3*3,6*2</t>
  </si>
  <si>
    <t>-2,5*1,75*2+0,3*(2,5*2+1,75*4)-2,7*0,75+0,3*(2,5+0,75*2)</t>
  </si>
  <si>
    <t>-0,9*2,8+0,4*(1,1+3*2)-3,4*3,7*2</t>
  </si>
  <si>
    <t>3,85*(1,75+3,85+0,3)</t>
  </si>
  <si>
    <t>84</t>
  </si>
  <si>
    <t>621211011</t>
  </si>
  <si>
    <t>Montáž kontaktního zateplení lepením a mechanickým kotvením z polystyrenových desek na vnější podhledy, na podklad betonový nebo z lehčeného betonu, z tvárnic keramických nebo vápenopískových, tloušťky desek přes 40 do 80 mm</t>
  </si>
  <si>
    <t>438446066</t>
  </si>
  <si>
    <t>https://podminky.urs.cz/item/CS_URS_2022_01/621211011</t>
  </si>
  <si>
    <t>"atika:" 0,9*(2,36+11,68+12,48+11,68)</t>
  </si>
  <si>
    <t>"sokl"0,75*(2,4+11,68+12,48+11,56-3,4*2-1,1+0,45*4+0,3*2)</t>
  </si>
  <si>
    <t>85</t>
  </si>
  <si>
    <t>28375936</t>
  </si>
  <si>
    <t>deska EPS 70 fasádní λ=0,039 tl 80mm</t>
  </si>
  <si>
    <t>-354129540</t>
  </si>
  <si>
    <t>86</t>
  </si>
  <si>
    <t>28376421</t>
  </si>
  <si>
    <t>deska z polystyrénu XPS, hrana polodrážková a hladký povrch 300kPA tl 80mm</t>
  </si>
  <si>
    <t>717155552</t>
  </si>
  <si>
    <t>24,465*1,1 'Přepočtené koeficientem množství</t>
  </si>
  <si>
    <t>87</t>
  </si>
  <si>
    <t>621525105</t>
  </si>
  <si>
    <t>Omítka tenkovrstvá jednotlivých malých ploch silikátová, akrylátová, silikonová nebo silikonsilikátová podhledů, plochy jednotlivě přes 1,0 do 4,0 m2</t>
  </si>
  <si>
    <t>1858021400</t>
  </si>
  <si>
    <t>https://podminky.urs.cz/item/CS_URS_2022_01/621525105</t>
  </si>
  <si>
    <t>"okno stáv.garáž:"1</t>
  </si>
  <si>
    <t>88</t>
  </si>
  <si>
    <t>622143004</t>
  </si>
  <si>
    <t>Montáž omítkových profilů plastových, pozinkovaných nebo dřevěných upevněných vtlačením do podkladní vrstvy nebo přibitím začišťovacích samolepících pro vytvoření dilatujícího spoje s okenním rámem</t>
  </si>
  <si>
    <t>307851927</t>
  </si>
  <si>
    <t>https://podminky.urs.cz/item/CS_URS_2022_01/622143004</t>
  </si>
  <si>
    <t>"překrytí dilatace - vnitřní:" 3,4+3,6+3,8*4</t>
  </si>
  <si>
    <t>"překrytí dilatace - venkovní:" 4,8+5,1</t>
  </si>
  <si>
    <t>89</t>
  </si>
  <si>
    <t>590514R1</t>
  </si>
  <si>
    <t>Překrývací profil</t>
  </si>
  <si>
    <t>1815170014</t>
  </si>
  <si>
    <t>9,9*1,05 'Přepočtené koeficientem množství</t>
  </si>
  <si>
    <t>90</t>
  </si>
  <si>
    <t>622151001</t>
  </si>
  <si>
    <t>Penetrační nátěr vnějších pastovitých tenkovrstvých omítek akrylátový univerzální stěn</t>
  </si>
  <si>
    <t>1684866691</t>
  </si>
  <si>
    <t>https://podminky.urs.cz/item/CS_URS_2022_01/622151001</t>
  </si>
  <si>
    <t>91</t>
  </si>
  <si>
    <t>622212011</t>
  </si>
  <si>
    <t>Montáž kontaktního zateplení vnějšího ostění, nadpraží nebo parapetu lepením z polystyrenových desek hloubky špalet do 200 mm, tloušťky desek přes 40 do 80 mm</t>
  </si>
  <si>
    <t>-1310722265</t>
  </si>
  <si>
    <t>https://podminky.urs.cz/item/CS_URS_2022_01/622212011</t>
  </si>
  <si>
    <t xml:space="preserve">"překlad a ostění okna ve stáv.garáži:" </t>
  </si>
  <si>
    <t>3,2+2,5+1,75*2</t>
  </si>
  <si>
    <t>92</t>
  </si>
  <si>
    <t>622212071</t>
  </si>
  <si>
    <t>Montáž kontaktního zateplení vnějšího ostění, nadpraží nebo parapetu lepením z polystyrenových desek hloubky špalet přes 200 do 400 mm, tloušťky desek přes 80 do 120 mm</t>
  </si>
  <si>
    <t>-601176086</t>
  </si>
  <si>
    <t>https://podminky.urs.cz/item/CS_URS_2022_01/622212071</t>
  </si>
  <si>
    <t>"vrata:" 3,9+3,8</t>
  </si>
  <si>
    <t>93</t>
  </si>
  <si>
    <t>1476558663</t>
  </si>
  <si>
    <t>2+0,5*(4*2)</t>
  </si>
  <si>
    <t>94</t>
  </si>
  <si>
    <t>622321121</t>
  </si>
  <si>
    <t>Omítka vápenocementová vnějších ploch nanášená ručně jednovrstvá, tloušťky do 15 mm hladká stěn</t>
  </si>
  <si>
    <t>260515334</t>
  </si>
  <si>
    <t>"podklad :" OmVenk+SoklVen</t>
  </si>
  <si>
    <t>95</t>
  </si>
  <si>
    <t>622521022</t>
  </si>
  <si>
    <t>Omítka tenkovrstvá silikátová vnějších ploch probarvená bez penetrace zatíraná (škrábaná ), zrnitost 2,0 mm stěn</t>
  </si>
  <si>
    <t>1014716176</t>
  </si>
  <si>
    <t>https://podminky.urs.cz/item/CS_URS_2022_01/622521022</t>
  </si>
  <si>
    <t>4,3*(2,4+11,68+12,48+11,56)</t>
  </si>
  <si>
    <t>-2,5*1,75*2+0,15*(2,5*2+1,75*4)-2,5*0,74+0,15*(2,5+0,74*2)-1,1*2,3+0,15*(1,1+2,3*2)</t>
  </si>
  <si>
    <t>-3,4*3,7*2+0,45*(3,4*2+3,7*4)</t>
  </si>
  <si>
    <t>96</t>
  </si>
  <si>
    <t>622385105</t>
  </si>
  <si>
    <t>Omítka tenkovrstvá minerální jednotlivých malých ploch stěn, plochy jednotlivě přes 1,0 do 4,0 m2</t>
  </si>
  <si>
    <t>1459555384</t>
  </si>
  <si>
    <t>https://podminky.urs.cz/item/CS_URS_2022_01/622385105</t>
  </si>
  <si>
    <t>"okno ve stávající garáži:"1</t>
  </si>
  <si>
    <t>97</t>
  </si>
  <si>
    <t>622525105</t>
  </si>
  <si>
    <t>Omítka tenkovrstvá jednotlivých malých ploch silikátová, akrylátová, silikonová nebo silikonsilikátová stěn, plochy jednotlivě přes 1,0 do 4,0 m2</t>
  </si>
  <si>
    <t>89499201</t>
  </si>
  <si>
    <t>https://podminky.urs.cz/item/CS_URS_2022_01/622525105</t>
  </si>
  <si>
    <t>"stěny vnější - vrata stáv.garáž:"1</t>
  </si>
  <si>
    <t>98</t>
  </si>
  <si>
    <t>63131113R1</t>
  </si>
  <si>
    <t>Pancéřový beton vč. KARI sítě 8/15-8/150</t>
  </si>
  <si>
    <t>27128347</t>
  </si>
  <si>
    <t>0,18*127,98</t>
  </si>
  <si>
    <t>"vrata:" 0,18*0,45*3,4*2</t>
  </si>
  <si>
    <t>99</t>
  </si>
  <si>
    <t>63131113R2</t>
  </si>
  <si>
    <t>Pancéřový beton - konečná úprava povrch minerálním vsypem, dilatační spáry</t>
  </si>
  <si>
    <t>1008578397</t>
  </si>
  <si>
    <t>127,98+0,45*3,4*2</t>
  </si>
  <si>
    <t>100</t>
  </si>
  <si>
    <t>632451022</t>
  </si>
  <si>
    <t>Potěr cementový vyrovnávací z malty (MC-15) v pásu o průměrné (střední) tl. přes 20 do 30 mm</t>
  </si>
  <si>
    <t>1377690116</t>
  </si>
  <si>
    <t>https://podminky.urs.cz/item/CS_URS_2022_01/632451022</t>
  </si>
  <si>
    <t>"parapety:" 0,15*2,5*3</t>
  </si>
  <si>
    <t>"střecha - vyrovnání spiroll pod NAIP:" 144,6</t>
  </si>
  <si>
    <t>101</t>
  </si>
  <si>
    <t>632451437</t>
  </si>
  <si>
    <t>Potěr pískocementový běžný tl. přes 20 do 30 mm tř. C 30</t>
  </si>
  <si>
    <t>1659842134</t>
  </si>
  <si>
    <t>https://podminky.urs.cz/item/CS_URS_2022_01/632451437</t>
  </si>
  <si>
    <t>102</t>
  </si>
  <si>
    <t>637211122</t>
  </si>
  <si>
    <t>Okapový chodník z dlaždic betonových se zalitím spár cementovou maltou do písku, tl. dlaždic 60 mm</t>
  </si>
  <si>
    <t>-229517348</t>
  </si>
  <si>
    <t>https://podminky.urs.cz/item/CS_URS_2022_01/637211122</t>
  </si>
  <si>
    <t>2,5+11,7+1+12,5-2,1</t>
  </si>
  <si>
    <t>103</t>
  </si>
  <si>
    <t>642944121</t>
  </si>
  <si>
    <t>Osazení ocelových dveřních zárubní lisovaných nebo z úhelníků dodatečně s vybetonováním prahu, plochy do 2,5 m2</t>
  </si>
  <si>
    <t>1519746465</t>
  </si>
  <si>
    <t>104</t>
  </si>
  <si>
    <t>5533143R8</t>
  </si>
  <si>
    <t>zárubeň jednokřídlá ocelová pro dodatečnou montáž tl stěny 110-150mm rozměru 900/1970, 2100mm, pro dveře EW30</t>
  </si>
  <si>
    <t>1966828978</t>
  </si>
  <si>
    <t>105</t>
  </si>
  <si>
    <t>644941112</t>
  </si>
  <si>
    <t>Montáž průvětrníků nebo mřížek odvětrávacích velikosti přes 150 x 200 do 300 x 300 mm</t>
  </si>
  <si>
    <t>-1055858661</t>
  </si>
  <si>
    <t>https://podminky.urs.cz/item/CS_URS_2022_01/644941112</t>
  </si>
  <si>
    <t>3*2</t>
  </si>
  <si>
    <t>106</t>
  </si>
  <si>
    <t>55341412R1</t>
  </si>
  <si>
    <t>průvětrník žaluziový 25x25 cm</t>
  </si>
  <si>
    <t>-109286043</t>
  </si>
  <si>
    <t>107</t>
  </si>
  <si>
    <t>55341421R1</t>
  </si>
  <si>
    <t>průvětrník bez klapek se sítí 25x25 cm</t>
  </si>
  <si>
    <t>-52147821</t>
  </si>
  <si>
    <t>Trubní vedení</t>
  </si>
  <si>
    <t>108</t>
  </si>
  <si>
    <t>871315221</t>
  </si>
  <si>
    <t>Kanalizační potrubí z tvrdého PVC v otevřeném výkopu ve sklonu do 20 %, hladkého plnostěnného jednovrstvého, tuhost třídy SN 8 DN 160</t>
  </si>
  <si>
    <t>-1928999197</t>
  </si>
  <si>
    <t>https://podminky.urs.cz/item/CS_URS_2022_01/871315221</t>
  </si>
  <si>
    <t>18,9+13,4+4,3+17,5+10,4+3,7</t>
  </si>
  <si>
    <t>109</t>
  </si>
  <si>
    <t>877315211</t>
  </si>
  <si>
    <t>Montáž tvarovek na kanalizačním potrubí z trub z plastu z tvrdého PVC nebo z polypropylenu v otevřeném výkopu jednoosých DN 160</t>
  </si>
  <si>
    <t>-149965040</t>
  </si>
  <si>
    <t>https://podminky.urs.cz/item/CS_URS_2022_01/877315211</t>
  </si>
  <si>
    <t>110</t>
  </si>
  <si>
    <t>2861135R9</t>
  </si>
  <si>
    <t>koleno kanalizace PVC KG 160x15°-45</t>
  </si>
  <si>
    <t>-769214737</t>
  </si>
  <si>
    <t>111</t>
  </si>
  <si>
    <t>877315221</t>
  </si>
  <si>
    <t>Montáž tvarovek na kanalizačním potrubí z trub z plastu z tvrdého PVC nebo z polypropylenu v otevřeném výkopu dvouosých DN 160</t>
  </si>
  <si>
    <t>-2144369020</t>
  </si>
  <si>
    <t>https://podminky.urs.cz/item/CS_URS_2022_01/877315221</t>
  </si>
  <si>
    <t>112</t>
  </si>
  <si>
    <t>28611392</t>
  </si>
  <si>
    <t>odbočka kanalizační PVC s hrdlem 160/160/45°</t>
  </si>
  <si>
    <t>289229186</t>
  </si>
  <si>
    <t>113</t>
  </si>
  <si>
    <t>894811231</t>
  </si>
  <si>
    <t>Revizní šachta z tvrdého PVC v otevřeném výkopu typ pravý/přímý/levý (DN šachty/DN trubního vedení) DN 400/160, odolnost vnějšímu tlaku 12,5 t, hloubka od 860 do 1230 mm</t>
  </si>
  <si>
    <t>-344499312</t>
  </si>
  <si>
    <t>https://podminky.urs.cz/item/CS_URS_2022_01/894811231</t>
  </si>
  <si>
    <t>114</t>
  </si>
  <si>
    <t>895941301</t>
  </si>
  <si>
    <t>Osazení vpusti uliční z betonových dílců DN 450 dno s výtokem</t>
  </si>
  <si>
    <t>-1573814881</t>
  </si>
  <si>
    <t>https://podminky.urs.cz/item/CS_URS_2022_01/895941301</t>
  </si>
  <si>
    <t>115</t>
  </si>
  <si>
    <t>895941R01</t>
  </si>
  <si>
    <t>Nová uliční vpusť náhradou za stávající</t>
  </si>
  <si>
    <t>507888302</t>
  </si>
  <si>
    <t>116</t>
  </si>
  <si>
    <t>895941R11</t>
  </si>
  <si>
    <t>Odlučovač ropných látek GSOL-2/10 vel. 1660x700x1260 mm - dodávka + montáž</t>
  </si>
  <si>
    <t>93280385</t>
  </si>
  <si>
    <t>117</t>
  </si>
  <si>
    <t>895941R12</t>
  </si>
  <si>
    <t>Stavební přípomoce pro GSOL (podkladní deska, obetonování, zakrytí z překladů - dodávka + montáž</t>
  </si>
  <si>
    <t>soub</t>
  </si>
  <si>
    <t>1183914492</t>
  </si>
  <si>
    <t>118</t>
  </si>
  <si>
    <t>895941R21</t>
  </si>
  <si>
    <t>Vsakovací objekt z betonových skruží D 2m výšky 1,5m vč.štěrkové výplně a vloženým děrovaným drenážním potrubím DN 200 - dodávka + montáž</t>
  </si>
  <si>
    <t>506653307</t>
  </si>
  <si>
    <t>Ostatní konstrukce a práce-bourání</t>
  </si>
  <si>
    <t>119</t>
  </si>
  <si>
    <t>916241213</t>
  </si>
  <si>
    <t>Osazení obrubníku kamenného se zřízením lože, s vyplněním a zatřením spár cementovou maltou stojatého s boční opěrou z betonu prostého, do lože z betonu prostého</t>
  </si>
  <si>
    <t>2020439453</t>
  </si>
  <si>
    <t>https://podminky.urs.cz/item/CS_URS_2022_01/916241213</t>
  </si>
  <si>
    <t>19+4,6+6,5</t>
  </si>
  <si>
    <t>120</t>
  </si>
  <si>
    <t>58380203</t>
  </si>
  <si>
    <t>krajník kamenný žulový silniční 180x200x300-800mm</t>
  </si>
  <si>
    <t>1254204983</t>
  </si>
  <si>
    <t>30,1*1,02 'Přepočtené koeficientem množství</t>
  </si>
  <si>
    <t>121</t>
  </si>
  <si>
    <t>916331112</t>
  </si>
  <si>
    <t>Osazení zahradního obrubníku betonového s ložem tl. od 50 do 100 mm z betonu prostého tř. C 12/15 s boční opěrou z betonu prostého tř. C 12/15</t>
  </si>
  <si>
    <t>-642792854</t>
  </si>
  <si>
    <t>https://podminky.urs.cz/item/CS_URS_2022_01/916331112</t>
  </si>
  <si>
    <t>"chodník ze zámkové dlažby:" 2+3+1</t>
  </si>
  <si>
    <t>122</t>
  </si>
  <si>
    <t>59217001</t>
  </si>
  <si>
    <t>obrubník betonový zahradní 1000x50x250mm</t>
  </si>
  <si>
    <t>-1888265716</t>
  </si>
  <si>
    <t>123</t>
  </si>
  <si>
    <t>919735114</t>
  </si>
  <si>
    <t>Řezání stávajícího živičného krytu nebo podkladu hloubky přes 150 do 200 mm</t>
  </si>
  <si>
    <t>1748922539</t>
  </si>
  <si>
    <t>https://podminky.urs.cz/item/CS_URS_2022_01/919735114</t>
  </si>
  <si>
    <t>"vyřezání odvodňovacího žlabu:" 9+9,5</t>
  </si>
  <si>
    <t>124</t>
  </si>
  <si>
    <t>935932418</t>
  </si>
  <si>
    <t>Odvodňovací plastový žlab pro třídu zatížení D 400 vnitřní šířky 150 mm s krycím roštem můstkovým z litiny</t>
  </si>
  <si>
    <t>-268164381</t>
  </si>
  <si>
    <t>https://podminky.urs.cz/item/CS_URS_2022_01/935932418</t>
  </si>
  <si>
    <t>9+9,5</t>
  </si>
  <si>
    <t>125</t>
  </si>
  <si>
    <t>935932633</t>
  </si>
  <si>
    <t>Odvodňovací plastový žlab sifon + sítko pro žlab vnitřní šířky 150 mm z plastu a pozinkové oceli</t>
  </si>
  <si>
    <t>1732372756</t>
  </si>
  <si>
    <t>https://podminky.urs.cz/item/CS_URS_2022_01/935932633</t>
  </si>
  <si>
    <t>126</t>
  </si>
  <si>
    <t>941111121</t>
  </si>
  <si>
    <t>Montáž lešení řadového trubkového lehkého pracovního s podlahami s provozním zatížením tř. 3 do 200 kg/m2 šířky tř. W09 přes 0,9 do 1,2 m, výšky do 10 m</t>
  </si>
  <si>
    <t>154364857</t>
  </si>
  <si>
    <t>https://podminky.urs.cz/item/CS_URS_2022_01/941111121</t>
  </si>
  <si>
    <t>6*(11,56+12,48+11,68+2,4+1,2*6)</t>
  </si>
  <si>
    <t>127</t>
  </si>
  <si>
    <t>94111123R2</t>
  </si>
  <si>
    <t>Příplatek k lešení za pronájem po dobu použití</t>
  </si>
  <si>
    <t>-1447800139</t>
  </si>
  <si>
    <t>128</t>
  </si>
  <si>
    <t>941111821</t>
  </si>
  <si>
    <t>Demontáž lešení řadového trubkového lehkého pracovního s podlahami s provozním zatížením tř. 3 do 200 kg/m2 šířky tř. W09 přes 0,9 do 1,2 m, výšky do 10 m</t>
  </si>
  <si>
    <t>1540945903</t>
  </si>
  <si>
    <t>https://podminky.urs.cz/item/CS_URS_2022_01/941111821</t>
  </si>
  <si>
    <t>129</t>
  </si>
  <si>
    <t>949101112</t>
  </si>
  <si>
    <t>Lešení pomocné pracovní pro objekty pozemních staveb pro zatížení do 150 kg/m2, o výšce lešeňové podlahy přes 1,9 do 3,5 m</t>
  </si>
  <si>
    <t>2108991338</t>
  </si>
  <si>
    <t>https://podminky.urs.cz/item/CS_URS_2022_01/949101112</t>
  </si>
  <si>
    <t>130</t>
  </si>
  <si>
    <t>953312122</t>
  </si>
  <si>
    <t>Vložky svislé do dilatačních spár z polystyrenových desek extrudovaných včetně dodání a osazení, v jakémkoliv zdivu přes 10 do 20 mm</t>
  </si>
  <si>
    <t>-349692340</t>
  </si>
  <si>
    <t>https://podminky.urs.cz/item/CS_URS_2022_01/953312122</t>
  </si>
  <si>
    <t>1*2,9+1,2*3+1,4*4,4</t>
  </si>
  <si>
    <t>5,3*(0,8+0,3+2,1+0,15)</t>
  </si>
  <si>
    <t>131</t>
  </si>
  <si>
    <t>964052111</t>
  </si>
  <si>
    <t>Bourání samostatných trámů, průvlaků nebo pásů ze železobetonu bez přerušení výztuže, průřezu do 0,16 m2</t>
  </si>
  <si>
    <t>-5556150</t>
  </si>
  <si>
    <t>https://podminky.urs.cz/item/CS_URS_2022_01/964052111</t>
  </si>
  <si>
    <t xml:space="preserve">"stáv.garáž - překlady okno+vrata:" </t>
  </si>
  <si>
    <t>0,45*0,3*3,2+0,45*0,3*3,9</t>
  </si>
  <si>
    <t>132</t>
  </si>
  <si>
    <t>965081611</t>
  </si>
  <si>
    <t>Odsekání soklíků včetně otlučení podkladní omítky až na zdivo rovných</t>
  </si>
  <si>
    <t>2023698836</t>
  </si>
  <si>
    <t>https://podminky.urs.cz/item/CS_URS_2022_01/965081611</t>
  </si>
  <si>
    <t>1,75+2,2+1,2*2</t>
  </si>
  <si>
    <t>133</t>
  </si>
  <si>
    <t>967031734</t>
  </si>
  <si>
    <t>Přisekání (špicování) plošné nebo rovných ostění zdiva z cihel pálených plošné, na maltu vápennou nebo vápenocementovou, tl. na maltu vápennou nebo vápenocementovou, tl. do 300 mm</t>
  </si>
  <si>
    <t>192488017</t>
  </si>
  <si>
    <t>https://podminky.urs.cz/item/CS_URS_2022_01/967031734</t>
  </si>
  <si>
    <t>"okno - stáv.haráž:"0,45*1,75*2</t>
  </si>
  <si>
    <t>134</t>
  </si>
  <si>
    <t>968062356</t>
  </si>
  <si>
    <t>Vybourání dřevěných rámů oken s křídly, dveřních zárubní, vrat, stěn, ostění nebo obkladů rámů oken s křídly dvojitých, plochy do 4 m2</t>
  </si>
  <si>
    <t>1859343276</t>
  </si>
  <si>
    <t>https://podminky.urs.cz/item/CS_URS_2022_01/968062356</t>
  </si>
  <si>
    <t>1,8*1,5+2,1*1,5</t>
  </si>
  <si>
    <t>135</t>
  </si>
  <si>
    <t>968062991</t>
  </si>
  <si>
    <t>Vybourání dřevěných rámů oken s křídly, dveřních zárubní, vrat, stěn, ostění nebo obkladů vnitřních deštění výkladů, ostění a obkladů stěn jakékoliv plochy</t>
  </si>
  <si>
    <t>154642827</t>
  </si>
  <si>
    <t>https://podminky.urs.cz/item/CS_URS_2022_01/968062991</t>
  </si>
  <si>
    <t>"vnitční parapet:"0,3*(1,8*2,1)</t>
  </si>
  <si>
    <t>136</t>
  </si>
  <si>
    <t>968072559</t>
  </si>
  <si>
    <t>Vybourání kovových rámů oken s křídly, dveřních zárubní, vrat, stěn, ostění nebo obkladů vrat, mimo posuvných a skládacích, plochy přes 5 m2</t>
  </si>
  <si>
    <t>1891663108</t>
  </si>
  <si>
    <t>https://podminky.urs.cz/item/CS_URS_2022_01/968072559</t>
  </si>
  <si>
    <t>3,3*3,45</t>
  </si>
  <si>
    <t>137</t>
  </si>
  <si>
    <t>971033351</t>
  </si>
  <si>
    <t>Vybourání otvorů ve zdivu základovém nebo nadzákladovém z cihel, tvárnic, příčkovek z cihel pálených na maltu vápennou nebo vápenocementovou plochy do 0,09 m2, tl. do 450 mm</t>
  </si>
  <si>
    <t>-2030056963</t>
  </si>
  <si>
    <t>https://podminky.urs.cz/item/CS_URS_2022_01/971033351</t>
  </si>
  <si>
    <t>"VZT D200:" 1</t>
  </si>
  <si>
    <t>"pro větrací otvory D160:" 3</t>
  </si>
  <si>
    <t>"VM 250/250:" 3</t>
  </si>
  <si>
    <t>138</t>
  </si>
  <si>
    <t>971033451</t>
  </si>
  <si>
    <t>Vybourání otvorů ve zdivu základovém nebo nadzákladovém z cihel, tvárnic, příčkovek z cihel pálených na maltu vápennou nebo vápenocementovou plochy do 0,25 m2, tl. do 450 mm</t>
  </si>
  <si>
    <t>-1219514719</t>
  </si>
  <si>
    <t>https://podminky.urs.cz/item/CS_URS_2022_01/971033451</t>
  </si>
  <si>
    <t>"pro VZT D315:" 1</t>
  </si>
  <si>
    <t>139</t>
  </si>
  <si>
    <t>971033651</t>
  </si>
  <si>
    <t>Vybourání otvorů ve zdivu základovém nebo nadzákladovém z cihel, tvárnic, příčkovek z cihel pálených na maltu vápennou nebo vápenocementovou plochy do 4 m2, tl. do 600 mm</t>
  </si>
  <si>
    <t>225369327</t>
  </si>
  <si>
    <t>https://podminky.urs.cz/item/CS_URS_2022_01/971033651</t>
  </si>
  <si>
    <t>"nové vnitřní dveře:" (0,45*1,3*2,4)*2</t>
  </si>
  <si>
    <t>140</t>
  </si>
  <si>
    <t>974031287</t>
  </si>
  <si>
    <t>Vysekání rýh ve zdivu cihelném na maltu vápennou nebo vápenocementovou v prostoru přilehlém ke stropní konstrukci do hl. 300 mm a šířky do 300 mm</t>
  </si>
  <si>
    <t>-2052195857</t>
  </si>
  <si>
    <t>https://podminky.urs.cz/item/CS_URS_2022_01/974031287</t>
  </si>
  <si>
    <t>"pro překlad nad novými dveřmi:" (1,6*2)*2</t>
  </si>
  <si>
    <t>141</t>
  </si>
  <si>
    <t>999990511</t>
  </si>
  <si>
    <t>PHP práškový s hasící schopností 183 B</t>
  </si>
  <si>
    <t>2141116813</t>
  </si>
  <si>
    <t>997</t>
  </si>
  <si>
    <t>Přesun sutě</t>
  </si>
  <si>
    <t>142</t>
  </si>
  <si>
    <t>997013111</t>
  </si>
  <si>
    <t>Vnitrostaveništní doprava suti a vybouraných hmot vodorovně do 50 m svisle s použitím mechanizace pro budovy a haly výšky do 6 m</t>
  </si>
  <si>
    <t>-922978287</t>
  </si>
  <si>
    <t>https://podminky.urs.cz/item/CS_URS_2022_01/997013111</t>
  </si>
  <si>
    <t>143</t>
  </si>
  <si>
    <t>997013501</t>
  </si>
  <si>
    <t>Odvoz suti a vybouraných hmot na skládku nebo meziskládku se složením, na vzdálenost do 1 km</t>
  </si>
  <si>
    <t>1231873900</t>
  </si>
  <si>
    <t>https://podminky.urs.cz/item/CS_URS_2022_01/997013501</t>
  </si>
  <si>
    <t>144</t>
  </si>
  <si>
    <t>9970135R0</t>
  </si>
  <si>
    <t>Příplatek k odvozu suti a vybouraných hmot za dopravu na místo skládky</t>
  </si>
  <si>
    <t>1904102865</t>
  </si>
  <si>
    <t>145</t>
  </si>
  <si>
    <t>9970136R33</t>
  </si>
  <si>
    <t>Poplatek za uložení na skládce (skládkovné) stavebního odpadu - omítka,cihly,kámen</t>
  </si>
  <si>
    <t>1452722673</t>
  </si>
  <si>
    <t>23,009-4,275</t>
  </si>
  <si>
    <t>146</t>
  </si>
  <si>
    <t>997013875</t>
  </si>
  <si>
    <t>Poplatek za uložení stavebního odpadu na recyklační skládce (skládkovné) asfaltového bez obsahu dehtu zatříděného do Katalogu odpadů pod kódem 17 03 02</t>
  </si>
  <si>
    <t>-574747811</t>
  </si>
  <si>
    <t>https://podminky.urs.cz/item/CS_URS_2022_01/997013875</t>
  </si>
  <si>
    <t>998</t>
  </si>
  <si>
    <t>Přesun hmot</t>
  </si>
  <si>
    <t>147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</si>
  <si>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</si>
  <si>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</si>
  <si>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-1409408063</t>
  </si>
  <si>
    <t>PSV</t>
  </si>
  <si>
    <t>Práce a dodávky PSV</t>
  </si>
  <si>
    <t>711</t>
  </si>
  <si>
    <t>Izolace proti vodě, vlhkosti a plynům</t>
  </si>
  <si>
    <t>148</t>
  </si>
  <si>
    <t>711111001</t>
  </si>
  <si>
    <t>Provedení izolace proti zemní vlhkosti natěradly a tmely za studena na ploše vodorovné V nátěrem penetračním</t>
  </si>
  <si>
    <t>422656302</t>
  </si>
  <si>
    <t>149</t>
  </si>
  <si>
    <t>11163150</t>
  </si>
  <si>
    <t>lak penetrační asfaltový</t>
  </si>
  <si>
    <t>1153181998</t>
  </si>
  <si>
    <t>145,766*0,0005 'Přepočtené koeficientem množství</t>
  </si>
  <si>
    <t>150</t>
  </si>
  <si>
    <t>711141559</t>
  </si>
  <si>
    <t>Provedení izolace proti zemní vlhkosti pásy přitavením vodorovné NAIP</t>
  </si>
  <si>
    <t>-1675930787</t>
  </si>
  <si>
    <t>145,766*2</t>
  </si>
  <si>
    <t>151</t>
  </si>
  <si>
    <t>711142559</t>
  </si>
  <si>
    <t>Provedení izolace proti zemní vlhkosti pásy přitavením svislé NAIP</t>
  </si>
  <si>
    <t>1083662163</t>
  </si>
  <si>
    <t>0,3*(10,95*2+10,05-3,3*2)</t>
  </si>
  <si>
    <t>152</t>
  </si>
  <si>
    <t>62832001</t>
  </si>
  <si>
    <t>pás asfaltový natavitelný oxidovaný tl 3,5mm typu V60 S35 s vložkou ze skleněné rohože, s jemnozrnným minerálním posypem</t>
  </si>
  <si>
    <t>-681289713</t>
  </si>
  <si>
    <t>291,532*1,15+7,605*1,2</t>
  </si>
  <si>
    <t>153</t>
  </si>
  <si>
    <t>711161212</t>
  </si>
  <si>
    <t>Izolace proti zemní vlhkosti a beztlakové vodě nopovými fóliemi na ploše svislé S vrstva ochranná, odvětrávací a drenážní výška nopku 8,0 mm, tl. fólie do 0,6 mm</t>
  </si>
  <si>
    <t>2067398378</t>
  </si>
  <si>
    <t>https://podminky.urs.cz/item/CS_URS_2022_01/711161212</t>
  </si>
  <si>
    <t>0,65*11,56+1*(2,4+11,68)+0,85*12,48</t>
  </si>
  <si>
    <t>154</t>
  </si>
  <si>
    <t>711161383</t>
  </si>
  <si>
    <t>Izolace proti zemní vlhkosti a beztlakové vodě nopovými fóliemi ostatní ukončení izolace lištou</t>
  </si>
  <si>
    <t>619842625</t>
  </si>
  <si>
    <t>https://podminky.urs.cz/item/CS_URS_2022_01/711161383</t>
  </si>
  <si>
    <t>2,4+11,68+12,48+11,56</t>
  </si>
  <si>
    <t>155</t>
  </si>
  <si>
    <t>998711101</t>
  </si>
  <si>
    <t>Přesun hmot pro izolace proti vodě, vlhkosti a plynům stanovený z hmotnosti přesunovaného materiálu vodorovná dopravní vzdálenost do 50 m v objektech výšky do 6 m</t>
  </si>
  <si>
    <t>-2095431002</t>
  </si>
  <si>
    <t>712</t>
  </si>
  <si>
    <t>Povlakové krytiny</t>
  </si>
  <si>
    <t>156</t>
  </si>
  <si>
    <t>712100110</t>
  </si>
  <si>
    <t>Střešní krytina mPVC ( skladba s požární klasifikací Broof(t3)</t>
  </si>
  <si>
    <t>507139270</t>
  </si>
  <si>
    <t>157</t>
  </si>
  <si>
    <t>712100111</t>
  </si>
  <si>
    <t>Střešní krytina mPVC - opracování prostupu vpusti vč.materiálu</t>
  </si>
  <si>
    <t>198287518</t>
  </si>
  <si>
    <t>"vpusti:"2</t>
  </si>
  <si>
    <t>"chrliče:"2</t>
  </si>
  <si>
    <t>158</t>
  </si>
  <si>
    <t>712100121</t>
  </si>
  <si>
    <t>Atika - podklad pod mPVC - kpl.skladba viz detail atiky</t>
  </si>
  <si>
    <t>884243140</t>
  </si>
  <si>
    <t>12,48*2+10,08*2</t>
  </si>
  <si>
    <t>159</t>
  </si>
  <si>
    <t>712311101</t>
  </si>
  <si>
    <t>Provedení povlakové krytiny střech plochých do 10° natěradly a tmely za studena nátěrem lakem penetračním nebo asfaltovým</t>
  </si>
  <si>
    <t>-1663503369</t>
  </si>
  <si>
    <t>https://podminky.urs.cz/item/CS_URS_2022_01/712311101</t>
  </si>
  <si>
    <t>160</t>
  </si>
  <si>
    <t>-986071885</t>
  </si>
  <si>
    <t>158,5 * 0,0003</t>
  </si>
  <si>
    <t>161</t>
  </si>
  <si>
    <t>712341559</t>
  </si>
  <si>
    <t>Provedení povlakové krytiny střech plochých do 10° pásy přitavením NAIP v plné ploše</t>
  </si>
  <si>
    <t>1017840059</t>
  </si>
  <si>
    <t>https://podminky.urs.cz/item/CS_URS_2022_01/712341559</t>
  </si>
  <si>
    <t>162</t>
  </si>
  <si>
    <t>628322801</t>
  </si>
  <si>
    <t>Bitumenový modifikovaný pás parotěsný</t>
  </si>
  <si>
    <t>-1305240113</t>
  </si>
  <si>
    <t>158,52 * 1,2</t>
  </si>
  <si>
    <t>163</t>
  </si>
  <si>
    <t>712363351</t>
  </si>
  <si>
    <t>Povlakové krytiny střech plochých do 10° z tvarovaných poplastovaných lišt pro mPVC pásek rš 50 mm</t>
  </si>
  <si>
    <t>679946600</t>
  </si>
  <si>
    <t>https://podminky.urs.cz/item/CS_URS_2022_01/712363351</t>
  </si>
  <si>
    <t>164</t>
  </si>
  <si>
    <t>712363352</t>
  </si>
  <si>
    <t>Povlakové krytiny střech plochých do 10° z tvarovaných poplastovaných lišt pro mPVC vnitřní koutová lišta rš 100 mm</t>
  </si>
  <si>
    <t>-1547903008</t>
  </si>
  <si>
    <t>https://podminky.urs.cz/item/CS_URS_2022_01/712363352</t>
  </si>
  <si>
    <t>165</t>
  </si>
  <si>
    <t>712363353</t>
  </si>
  <si>
    <t>Povlakové krytiny střech plochých do 10° z tvarovaných poplastovaných lišt pro mPVC vnější koutová lišta rš 100 mm</t>
  </si>
  <si>
    <t>-32807160</t>
  </si>
  <si>
    <t>https://podminky.urs.cz/item/CS_URS_2022_01/712363353</t>
  </si>
  <si>
    <t>166</t>
  </si>
  <si>
    <t>712363354</t>
  </si>
  <si>
    <t>Povlakové krytiny střech plochých do 10° z tvarovaných poplastovaných lišt pro mPVC stěnová lišta vyhnutá rš 71 mm</t>
  </si>
  <si>
    <t>-422979732</t>
  </si>
  <si>
    <t>https://podminky.urs.cz/item/CS_URS_2022_01/712363354</t>
  </si>
  <si>
    <t>167</t>
  </si>
  <si>
    <t>712391382</t>
  </si>
  <si>
    <t>Provedení povlakové krytiny střech plochých do 10° -ostatní práce dokončení izolace násypem z hrubého kameniva frakce 16 - 22, tl. 50 mm</t>
  </si>
  <si>
    <t>-235004656</t>
  </si>
  <si>
    <t>https://podminky.urs.cz/item/CS_URS_2022_01/712391382</t>
  </si>
  <si>
    <t>10,85*11,7</t>
  </si>
  <si>
    <t>168</t>
  </si>
  <si>
    <t>712391482</t>
  </si>
  <si>
    <t>Provedení povlakové krytiny střech plochých do 10° -ostatní práce dokončení izolace násypem z hrubého kameniva Příplatek k ceně za každých dalších 10 mm</t>
  </si>
  <si>
    <t>-335431298</t>
  </si>
  <si>
    <t>https://podminky.urs.cz/item/CS_URS_2022_01/712391482</t>
  </si>
  <si>
    <t>169</t>
  </si>
  <si>
    <t>58337402</t>
  </si>
  <si>
    <t>kamenivo dekorační (kačírek) frakce 16/22</t>
  </si>
  <si>
    <t>-1804538720</t>
  </si>
  <si>
    <t>126,945* 0,06</t>
  </si>
  <si>
    <t>170</t>
  </si>
  <si>
    <t>71294156R1</t>
  </si>
  <si>
    <t>Provedení povlakové krytiny střech pásy přitavením - Opracování prostupu NAIP přitavením - vč.materiálu</t>
  </si>
  <si>
    <t>1711182161</t>
  </si>
  <si>
    <t>171</t>
  </si>
  <si>
    <t>998712101</t>
  </si>
  <si>
    <t>Přesun hmot pro povlakové krytiny stanovený z hmotnosti přesunovaného materiálu vodorovná dopravní vzdálenost do 50 m v objektech výšky do 6 m</t>
  </si>
  <si>
    <t>428696978</t>
  </si>
  <si>
    <t>https://podminky.urs.cz/item/CS_URS_2022_01/998712101</t>
  </si>
  <si>
    <t>172</t>
  </si>
  <si>
    <t>998712181</t>
  </si>
  <si>
    <t>Přesun hmot pro povlakové krytiny stanovený z hmotnosti přesunovaného materiálu Příplatek k cenám za přesun prováděný bez použití mechanizace pro jakoukoliv výšku objektu</t>
  </si>
  <si>
    <t>-56791123</t>
  </si>
  <si>
    <t>https://podminky.urs.cz/item/CS_URS_2022_01/998712181</t>
  </si>
  <si>
    <t>713</t>
  </si>
  <si>
    <t>Izolace tepelné</t>
  </si>
  <si>
    <t>173</t>
  </si>
  <si>
    <t>713121111</t>
  </si>
  <si>
    <t>Montáž tepelné izolace podlah rohožemi, pásy, deskami, dílci, bloky (izolační materiál ve specifikaci) kladenými volně jednovrstvá</t>
  </si>
  <si>
    <t>-419863162</t>
  </si>
  <si>
    <t>https://podminky.urs.cz/item/CS_URS_2022_01/713121111</t>
  </si>
  <si>
    <t>10,8*11,6-0,3*0,4*4+0,3*(3,6+3,4)+0,45*1,2*2</t>
  </si>
  <si>
    <t>174</t>
  </si>
  <si>
    <t>28376464</t>
  </si>
  <si>
    <t>deska z polystyrénu XPS, hrana polodrážková a hladký povrch 700kPa tl 100mm</t>
  </si>
  <si>
    <t>-854521890</t>
  </si>
  <si>
    <t>127,98*1,02 'Přepočtené koeficientem množství</t>
  </si>
  <si>
    <t>175</t>
  </si>
  <si>
    <t>713131141</t>
  </si>
  <si>
    <t>Montáž tepelné izolace stěn rohožemi, pásy, deskami, dílci, bloky (izolační materiál ve specifikaci) lepením celoplošně</t>
  </si>
  <si>
    <t>-439204562</t>
  </si>
  <si>
    <t>https://podminky.urs.cz/item/CS_URS_2022_01/713131141</t>
  </si>
  <si>
    <t>0,65*11,56+0,45*3,4*2</t>
  </si>
  <si>
    <t>1*(2,4+11,68)+0,85*12,48</t>
  </si>
  <si>
    <t>176</t>
  </si>
  <si>
    <t>709230068</t>
  </si>
  <si>
    <t>35,262*1,05 'Přepočtené koeficientem množství</t>
  </si>
  <si>
    <t>177</t>
  </si>
  <si>
    <t>713141R01</t>
  </si>
  <si>
    <t>Montáž tepelné izolace střech plochých - systém (spádová izolace z EPS min.tl.50mm+izolace z polyisokyanurátu s povrchem z hliníkové folie)</t>
  </si>
  <si>
    <t>-1094724872</t>
  </si>
  <si>
    <t>178</t>
  </si>
  <si>
    <t>713191132</t>
  </si>
  <si>
    <t>Montáž tepelné izolace stavebních konstrukcí - doplňky a konstrukční součásti podlah, stropů vrchem nebo střech překrytím fólií separační z PE</t>
  </si>
  <si>
    <t>1005269814</t>
  </si>
  <si>
    <t>https://podminky.urs.cz/item/CS_URS_2022_01/713191132</t>
  </si>
  <si>
    <t>179</t>
  </si>
  <si>
    <t>28323056</t>
  </si>
  <si>
    <t>fólie PE (500 kg/m3) separační podlahová oddělující tepelnou izolaci tl 1mm</t>
  </si>
  <si>
    <t>-2143423571</t>
  </si>
  <si>
    <t>127,98*1,1655 'Přepočtené koeficientem množství</t>
  </si>
  <si>
    <t>180</t>
  </si>
  <si>
    <t>998713101</t>
  </si>
  <si>
    <t>Přesun hmot pro izolace tepelné stanovený z hmotnosti přesunovaného materiálu vodorovná dopravní vzdálenost do 50 m v objektech výšky do 6 m</t>
  </si>
  <si>
    <t>1420231520</t>
  </si>
  <si>
    <t>https://podminky.urs.cz/item/CS_URS_2022_01/998713101</t>
  </si>
  <si>
    <t>181</t>
  </si>
  <si>
    <t>998713181</t>
  </si>
  <si>
    <t>Přesun hmot pro izolace tepelné stanovený z hmotnosti přesunovaného materiálu Příplatek k cenám za přesun prováděný bez použití mechanizace pro jakoukoliv výšku objektu</t>
  </si>
  <si>
    <t>1416147018</t>
  </si>
  <si>
    <t>https://podminky.urs.cz/item/CS_URS_2022_01/998713181</t>
  </si>
  <si>
    <t>721</t>
  </si>
  <si>
    <t>Zdravotechnika - vnitřní kanalizace</t>
  </si>
  <si>
    <t>182</t>
  </si>
  <si>
    <t>721173403</t>
  </si>
  <si>
    <t>Potrubí z trub PVC SN4 svodné (ležaté) DN 160</t>
  </si>
  <si>
    <t>-760696104</t>
  </si>
  <si>
    <t>https://podminky.urs.cz/item/CS_URS_2022_01/721173403</t>
  </si>
  <si>
    <t>183</t>
  </si>
  <si>
    <t>721173708</t>
  </si>
  <si>
    <t>Potrubí z trub polyetylenových svařované odpadní (svislé) DN 150</t>
  </si>
  <si>
    <t>457040220</t>
  </si>
  <si>
    <t>https://podminky.urs.cz/item/CS_URS_2022_01/721173708</t>
  </si>
  <si>
    <t>184</t>
  </si>
  <si>
    <t>721219621</t>
  </si>
  <si>
    <t>Podlahové vpusti montáž dvorních vtoků ostatních typů DN 110/160</t>
  </si>
  <si>
    <t>-812771072</t>
  </si>
  <si>
    <t>https://podminky.urs.cz/item/CS_URS_2022_01/721219621</t>
  </si>
  <si>
    <t>185</t>
  </si>
  <si>
    <t>5623116R8</t>
  </si>
  <si>
    <t>vtok DN 160 se svislým odtokem se zápachovou uzávěrkou, pro těžký provoz</t>
  </si>
  <si>
    <t>-806916514</t>
  </si>
  <si>
    <t>186</t>
  </si>
  <si>
    <t>721239114</t>
  </si>
  <si>
    <t>Střešní vtoky (vpusti) montáž střešních vtoků ostatních typů se svislým odtokem do DN 160</t>
  </si>
  <si>
    <t>-443610177</t>
  </si>
  <si>
    <t>https://podminky.urs.cz/item/CS_URS_2022_01/721239114</t>
  </si>
  <si>
    <t>187</t>
  </si>
  <si>
    <t>56231108R1</t>
  </si>
  <si>
    <t xml:space="preserve">vtok střešní svislý s manžetou pro PVC-P hydroizolaci plochých střech DN 160 vyhřívaný </t>
  </si>
  <si>
    <t>1408707777</t>
  </si>
  <si>
    <t>723</t>
  </si>
  <si>
    <t>Zdravotechnika - vnitřní plynovod</t>
  </si>
  <si>
    <t>188</t>
  </si>
  <si>
    <t>723100R01</t>
  </si>
  <si>
    <t>Přemístění stávajícího plynoměru, revize</t>
  </si>
  <si>
    <t>933136714</t>
  </si>
  <si>
    <t>725</t>
  </si>
  <si>
    <t>Zdravotechnika - zařizovací předměty</t>
  </si>
  <si>
    <t>189</t>
  </si>
  <si>
    <t>725800910</t>
  </si>
  <si>
    <t>WC ve stávající části - nové umyvadlo a veškeré práce s tím související ( např. nová nika, oprava obkladů, připojení kanalizace, vody. průtokový ohřívač, přesuny, sutě, malba)</t>
  </si>
  <si>
    <t>-996666396</t>
  </si>
  <si>
    <t>190</t>
  </si>
  <si>
    <t>725800920</t>
  </si>
  <si>
    <t>Nezámrzný venkovní kohout na vodu vč. potrubí a stavebních přípomocí</t>
  </si>
  <si>
    <t>-939538257</t>
  </si>
  <si>
    <t>733</t>
  </si>
  <si>
    <t>Ústřední vytápění - potrubí</t>
  </si>
  <si>
    <t>191</t>
  </si>
  <si>
    <t>7332212R1</t>
  </si>
  <si>
    <t>Potrubí měděné</t>
  </si>
  <si>
    <t>590424777</t>
  </si>
  <si>
    <t>192</t>
  </si>
  <si>
    <t>7332212R2</t>
  </si>
  <si>
    <t>Propojení potrubí</t>
  </si>
  <si>
    <t>755335801</t>
  </si>
  <si>
    <t>193</t>
  </si>
  <si>
    <t>7332212R3</t>
  </si>
  <si>
    <t>Vypuštění a napuštění top.systému, stav.přípomoce</t>
  </si>
  <si>
    <t>-1552086856</t>
  </si>
  <si>
    <t>735</t>
  </si>
  <si>
    <t>Ústřední vytápění - otopná tělesa</t>
  </si>
  <si>
    <t>194</t>
  </si>
  <si>
    <t>735111R01</t>
  </si>
  <si>
    <t>Otopné těleso deskové typ např. RADIK KLASIK 33-060160-50, regulační šroubení,termostatický ventil,hlavice</t>
  </si>
  <si>
    <t>596853495</t>
  </si>
  <si>
    <t>764</t>
  </si>
  <si>
    <t>Konstrukce klempířské</t>
  </si>
  <si>
    <t>195</t>
  </si>
  <si>
    <t>764002851</t>
  </si>
  <si>
    <t>Demontáž klempířských konstrukcí oplechování parapetů do suti</t>
  </si>
  <si>
    <t>-1731834474</t>
  </si>
  <si>
    <t>https://podminky.urs.cz/item/CS_URS_2022_01/764002851</t>
  </si>
  <si>
    <t>"okno:" 1,8+2,1</t>
  </si>
  <si>
    <t>196</t>
  </si>
  <si>
    <t>764216643</t>
  </si>
  <si>
    <t>Oplechování parapetů z pozinkovaného plechu s povrchovou úpravou rovných celoplošně lepené, bez rohů rš 250 mm</t>
  </si>
  <si>
    <t>-1308705130</t>
  </si>
  <si>
    <t>https://podminky.urs.cz/item/CS_URS_2022_01/764216643</t>
  </si>
  <si>
    <t>2,5*3+2,5</t>
  </si>
  <si>
    <t>197</t>
  </si>
  <si>
    <t>764216665</t>
  </si>
  <si>
    <t>Oplechování parapetů z pozinkovaného plechu s povrchovou úpravou rovných celoplošně lepené, bez rohů Příplatek k cenám za zvýšenou pracnost při provedení rohu nebo koutu do rš 400 mm</t>
  </si>
  <si>
    <t>-774993772</t>
  </si>
  <si>
    <t>https://podminky.urs.cz/item/CS_URS_2022_01/764216665</t>
  </si>
  <si>
    <t>198</t>
  </si>
  <si>
    <t>998764101</t>
  </si>
  <si>
    <t>Přesun hmot pro konstrukce klempířské stanovený z hmotnosti přesunovaného materiálu vodorovná dopravní vzdálenost do 50 m v objektech výšky do 6 m</t>
  </si>
  <si>
    <t>1432879048</t>
  </si>
  <si>
    <t>199</t>
  </si>
  <si>
    <t>998764181</t>
  </si>
  <si>
    <t>Přesun hmot pro konstrukce klempířské stanovený z hmotnosti přesunovaného materiálu Příplatek k cenám za přesun prováděný bez použití mechanizace pro jakoukoliv výšku objektu</t>
  </si>
  <si>
    <t>-1855843351</t>
  </si>
  <si>
    <t>https://podminky.urs.cz/item/CS_URS_2022_01/998764181</t>
  </si>
  <si>
    <t>766</t>
  </si>
  <si>
    <t>Konstrukce truhlářské</t>
  </si>
  <si>
    <t>200</t>
  </si>
  <si>
    <t>766100110</t>
  </si>
  <si>
    <t>Okno 2500x1750mm, členěné - plastové, min. z 5-ti komorových profilů vč. mikroventilace s celoobvodovým kováním, iz. dvojskla 4/16/4 , Ug = 1,0 W.m-2.K-1-dodávka, nontáž, přesuny</t>
  </si>
  <si>
    <t>-117210737</t>
  </si>
  <si>
    <t>201</t>
  </si>
  <si>
    <t>766100120</t>
  </si>
  <si>
    <t>Okno 2500x750mm, členěné - plastové, min. z 5-ti komorových profilů vč. mikroventilace s celoobvodovým kováním, iz. dvojskla 4/16/4 , Ug = 1,0 W.m-2.K-1-dodávka, nontáž, přesuny</t>
  </si>
  <si>
    <t>555754535</t>
  </si>
  <si>
    <t>202</t>
  </si>
  <si>
    <t>766100140</t>
  </si>
  <si>
    <t>Dveře venkovní s nadsvětlíkem 1100x2950mm, vč. PANIKOVÉHO kování - plastové, min. z 5-ti komorových profilů vč. mikroventilace s celoobvodovým kováním, iz. dvojskla 4/16/4 , Ug = 1,0 W.m-2.K-1-dodávka, nontáž, přesuny</t>
  </si>
  <si>
    <t>-1583295430</t>
  </si>
  <si>
    <t>203</t>
  </si>
  <si>
    <t>766660022</t>
  </si>
  <si>
    <t>Montáž dveřních křídel dřevěných nebo plastových otevíravých do ocelové zárubně protipožárních jednokřídlových, šířky přes 800 mm</t>
  </si>
  <si>
    <t>700659285</t>
  </si>
  <si>
    <t>https://podminky.urs.cz/item/CS_URS_2022_01/766660022</t>
  </si>
  <si>
    <t>204</t>
  </si>
  <si>
    <t>6116208R3</t>
  </si>
  <si>
    <t>dveře jednokřídlé voštinové povrch laminátový (CPL) plné 900x1970-2100mm, EW 30 DP3</t>
  </si>
  <si>
    <t>881573416</t>
  </si>
  <si>
    <t>205</t>
  </si>
  <si>
    <t>766660717</t>
  </si>
  <si>
    <t>Montáž dveřních doplňků samozavírače na zárubeň ocelovou</t>
  </si>
  <si>
    <t>-270637515</t>
  </si>
  <si>
    <t>https://podminky.urs.cz/item/CS_URS_2022_01/766660717</t>
  </si>
  <si>
    <t>206</t>
  </si>
  <si>
    <t>549172661</t>
  </si>
  <si>
    <t>samozavírač dveří hydraulický K214 č.14 zlatá bronz</t>
  </si>
  <si>
    <t>377495934</t>
  </si>
  <si>
    <t>207</t>
  </si>
  <si>
    <t>7666607R1</t>
  </si>
  <si>
    <t>D+M Dveřního kování</t>
  </si>
  <si>
    <t>-623387183</t>
  </si>
  <si>
    <t>208</t>
  </si>
  <si>
    <t>766694113</t>
  </si>
  <si>
    <t>Montáž ostatních truhlářských konstrukcí parapetních desek dřevěných nebo plastových šířky do 300 mm, délky přes 1600 do 2600 mm</t>
  </si>
  <si>
    <t>563679308</t>
  </si>
  <si>
    <t>209</t>
  </si>
  <si>
    <t>60794101</t>
  </si>
  <si>
    <t xml:space="preserve">deska parapetní "max" š. 300mm </t>
  </si>
  <si>
    <t>-605101480</t>
  </si>
  <si>
    <t>210</t>
  </si>
  <si>
    <t>998766101</t>
  </si>
  <si>
    <t>Přesun hmot pro konstrukce truhlářské stanovený z hmotnosti přesunovaného materiálu vodorovná dopravní vzdálenost do 50 m v objektech výšky do 6 m</t>
  </si>
  <si>
    <t>-356562413</t>
  </si>
  <si>
    <t>211</t>
  </si>
  <si>
    <t>998766181</t>
  </si>
  <si>
    <t>Přesun hmot pro konstrukce truhlářské stanovený z hmotnosti přesunovaného materiálu Příplatek k ceně za přesun prováděný bez použití mechanizace pro jakoukoliv výšku objektu</t>
  </si>
  <si>
    <t>-2004773868</t>
  </si>
  <si>
    <t>https://podminky.urs.cz/item/CS_URS_2022_01/998766181</t>
  </si>
  <si>
    <t>767</t>
  </si>
  <si>
    <t>Konstrukce zámečnické</t>
  </si>
  <si>
    <t>212</t>
  </si>
  <si>
    <t>767100110</t>
  </si>
  <si>
    <t>Oc. plech vč. kotvení do sloupů a přiváření I profilů, základní nátěr - dodávka, nontáž, přesuny</t>
  </si>
  <si>
    <t>1130531607</t>
  </si>
  <si>
    <t>213</t>
  </si>
  <si>
    <t>767100120</t>
  </si>
  <si>
    <t>Nouzový přepad do zdiva tl. 450mm, základní nátěr - dodávka, nontáž, přesuny, stavební přípomoce</t>
  </si>
  <si>
    <t>-60922125</t>
  </si>
  <si>
    <t>214</t>
  </si>
  <si>
    <t>767200110</t>
  </si>
  <si>
    <t>Zábradlí na atice vč. výplně z tahokoovu a uchycení (viz. pohledy) - dodávka, nontáž, přesuny</t>
  </si>
  <si>
    <t>650906397</t>
  </si>
  <si>
    <t>215</t>
  </si>
  <si>
    <t>767300110</t>
  </si>
  <si>
    <t>Garážová vrata 3400x3700mm - rolovací, zateplená, elektrická s možností mechanického ovládání - dodávka, nontáž, přesuny</t>
  </si>
  <si>
    <t>-574105356</t>
  </si>
  <si>
    <t>216</t>
  </si>
  <si>
    <t>767300111</t>
  </si>
  <si>
    <t>Garážová vrata 3300x3450mm - rolovací, zateplená, elektrická s možností mechanického ovládání - dodávka, nontáž, přesuny</t>
  </si>
  <si>
    <t>1615352379</t>
  </si>
  <si>
    <t>217</t>
  </si>
  <si>
    <t>767350110</t>
  </si>
  <si>
    <t>Ochranné rohy z L profilu, v. 3,7m vč. povrchové úpravy a uchycení do zdi - dodávka, montáž, přesuny</t>
  </si>
  <si>
    <t>655719129</t>
  </si>
  <si>
    <t>218</t>
  </si>
  <si>
    <t>767350111</t>
  </si>
  <si>
    <t>Ochranné rohy z L profilu, v. 3,45m vč. povrchové úpravy a uchycení do zdi - dodávka, montáž, přesuny</t>
  </si>
  <si>
    <t>1790811183</t>
  </si>
  <si>
    <t>219</t>
  </si>
  <si>
    <t>767350120</t>
  </si>
  <si>
    <t>Prahy vrat z T profilu dl. 3,4m vč. povrchové úpravy a uchycení do podlahy - dodávka, nontáž, přesuny</t>
  </si>
  <si>
    <t>-1314832439</t>
  </si>
  <si>
    <t>220</t>
  </si>
  <si>
    <t>767360110</t>
  </si>
  <si>
    <t>Lemování sloupu se svodem, tahokov, výška 4,05m, rš.cca 1m - dodávka, nontáž, přesuny</t>
  </si>
  <si>
    <t>1861720963</t>
  </si>
  <si>
    <t>221</t>
  </si>
  <si>
    <t>767360111</t>
  </si>
  <si>
    <t>"Ochranný ostrůvek"výšky 5cm u středových sloupů - viz. půdorys (materiál - plech tl.5mm, výplň beton) - dodávka, nontáž, přesuny</t>
  </si>
  <si>
    <t>-1477764988</t>
  </si>
  <si>
    <t>771</t>
  </si>
  <si>
    <t>Podlahy z dlaždic</t>
  </si>
  <si>
    <t>222</t>
  </si>
  <si>
    <t>771474113</t>
  </si>
  <si>
    <t>Montáž soklů z dlaždic keramických lepených flexibilním lepidlem rovných, výšky přes 90 do 120 mm</t>
  </si>
  <si>
    <t>-5273676</t>
  </si>
  <si>
    <t>https://podminky.urs.cz/item/CS_URS_2022_01/771474113</t>
  </si>
  <si>
    <t>1,8+2,1+0,45+0,2*4</t>
  </si>
  <si>
    <t>10,08*2+11,6*2+0,3*4+0,45*4+0,3*4-3,4*2-0,9</t>
  </si>
  <si>
    <t>223</t>
  </si>
  <si>
    <t>59761427</t>
  </si>
  <si>
    <t>dlažba keramická slinutá hladká do interiéru i exteriéru pro vysoké mechanické namáhání přes 85 do 100ks/m2</t>
  </si>
  <si>
    <t>-1413534033</t>
  </si>
  <si>
    <t>224</t>
  </si>
  <si>
    <t>998771101</t>
  </si>
  <si>
    <t>Přesun hmot pro podlahy z dlaždic stanovený z hmotnosti přesunovaného materiálu vodorovná dopravní vzdálenost do 50 m v objektech výšky do 6 m</t>
  </si>
  <si>
    <t>821105594</t>
  </si>
  <si>
    <t>https://podminky.urs.cz/item/CS_URS_2022_01/998771101</t>
  </si>
  <si>
    <t>225</t>
  </si>
  <si>
    <t>998771181</t>
  </si>
  <si>
    <t>Přesun hmot pro podlahy z dlaždic stanovený z hmotnosti přesunovaného materiálu Příplatek k ceně za přesun prováděný bez použití mechanizace pro jakoukoliv výšku objektu</t>
  </si>
  <si>
    <t>-2083498613</t>
  </si>
  <si>
    <t>https://podminky.urs.cz/item/CS_URS_2022_01/998771181</t>
  </si>
  <si>
    <t>781</t>
  </si>
  <si>
    <t>Dokončovací práce - obklady</t>
  </si>
  <si>
    <t>226</t>
  </si>
  <si>
    <t>781473810</t>
  </si>
  <si>
    <t>Demontáž obkladů z dlaždic keramických lepených</t>
  </si>
  <si>
    <t>-1880146119</t>
  </si>
  <si>
    <t>https://podminky.urs.cz/item/CS_URS_2022_01/781473810</t>
  </si>
  <si>
    <t>"stávající venkovní sokl u přístavby:"</t>
  </si>
  <si>
    <t>0,7*10,1</t>
  </si>
  <si>
    <t>227</t>
  </si>
  <si>
    <t>781774118</t>
  </si>
  <si>
    <t>Montáž obkladů vnějších stěn z dlaždic keramických lepených flexibilním lepidlem maloformátových hladkých přes 35 do 45 ks/m2</t>
  </si>
  <si>
    <t>-1608633512</t>
  </si>
  <si>
    <t>https://podminky.urs.cz/item/CS_URS_2022_01/781774118</t>
  </si>
  <si>
    <t>0,7*(2,4+11,68)+0,6*12,48+0,5*11,56</t>
  </si>
  <si>
    <t>-1,1*0,5+0,15*0,7*2-0,5*3,4*2+0,45*0,5*4</t>
  </si>
  <si>
    <t>228</t>
  </si>
  <si>
    <t>59761430</t>
  </si>
  <si>
    <t>dlažba keramická slinutá hladká do interiéru i exteriéru pro vysoké mechanické namáhání přes 35 do 45ks/m2</t>
  </si>
  <si>
    <t>1408567443</t>
  </si>
  <si>
    <t>20,284*1,1 'Přepočtené koeficientem množství</t>
  </si>
  <si>
    <t>229</t>
  </si>
  <si>
    <t>998781101</t>
  </si>
  <si>
    <t>Přesun hmot pro obklady keramické stanovený z hmotnosti přesunovaného materiálu vodorovná dopravní vzdálenost do 50 m v objektech výšky do 6 m</t>
  </si>
  <si>
    <t>30607304</t>
  </si>
  <si>
    <t>https://podminky.urs.cz/item/CS_URS_2022_01/998781101</t>
  </si>
  <si>
    <t>230</t>
  </si>
  <si>
    <t>998781181</t>
  </si>
  <si>
    <t>Přesun hmot pro obklady keramické stanovený z hmotnosti přesunovaného materiálu Příplatek k cenám za přesun prováděný bez použití mechanizace pro jakoukoliv výšku objektu</t>
  </si>
  <si>
    <t>1815457037</t>
  </si>
  <si>
    <t>https://podminky.urs.cz/item/CS_URS_2022_01/998781181</t>
  </si>
  <si>
    <t>783</t>
  </si>
  <si>
    <t>Dokončovací práce - nátěry</t>
  </si>
  <si>
    <t>231</t>
  </si>
  <si>
    <t>78322112R2</t>
  </si>
  <si>
    <t>Nátěry syntetické zárubní 1x základní, 2x email</t>
  </si>
  <si>
    <t>759091865</t>
  </si>
  <si>
    <t>784</t>
  </si>
  <si>
    <t>Dokončovací práce - malby</t>
  </si>
  <si>
    <t>232</t>
  </si>
  <si>
    <t>784111003</t>
  </si>
  <si>
    <t>Oprášení (ometení) podkladu v místnostech výšky přes 3,80 do 5,00 m</t>
  </si>
  <si>
    <t>-1894844871</t>
  </si>
  <si>
    <t>"stávající garáž:" 50,1</t>
  </si>
  <si>
    <t>3,85*(5,45*2+9,2*2)</t>
  </si>
  <si>
    <t>-0,9*2,1*2-3,3*3,45-2,5*1,75+0,3*(2,5*1,75*2)</t>
  </si>
  <si>
    <t>"zazdívky:"-11,715</t>
  </si>
  <si>
    <t>233</t>
  </si>
  <si>
    <t>784181003</t>
  </si>
  <si>
    <t>Pačokování jednonásobné v místnostech výšky přes 3,80 do 5,00 m</t>
  </si>
  <si>
    <t>-1517946501</t>
  </si>
  <si>
    <t>https://podminky.urs.cz/item/CS_URS_2022_01/784181003</t>
  </si>
  <si>
    <t>OmVnit+OmStr</t>
  </si>
  <si>
    <t>234</t>
  </si>
  <si>
    <t>784181103</t>
  </si>
  <si>
    <t>Penetrace podkladu jednonásobná základní akrylátová bezbarvá v místnostech výšky přes 3,80 do 5,00 m</t>
  </si>
  <si>
    <t>-1600676092</t>
  </si>
  <si>
    <t>https://podminky.urs.cz/item/CS_URS_2022_01/784181103</t>
  </si>
  <si>
    <t>235</t>
  </si>
  <si>
    <t>784221103</t>
  </si>
  <si>
    <t>Malby z malířských směsí otěruvzdorných za sucha dvojnásobné, bílé za sucha otěruvzdorné dobře v místnostech výšky přes 3,80 do 5,00 m</t>
  </si>
  <si>
    <t>756498280</t>
  </si>
  <si>
    <t>https://podminky.urs.cz/item/CS_URS_2022_01/784221103</t>
  </si>
  <si>
    <t>VRN</t>
  </si>
  <si>
    <t>Vedlejší rozpočtové náklady</t>
  </si>
  <si>
    <t>VRN1</t>
  </si>
  <si>
    <t>Průzkumné, geodetické a projektové práce</t>
  </si>
  <si>
    <t>236</t>
  </si>
  <si>
    <t>012103010</t>
  </si>
  <si>
    <t>Geodetické práce před výstavbou - směrové a výškové vytyčení stavby</t>
  </si>
  <si>
    <t>1024</t>
  </si>
  <si>
    <t>2075909071</t>
  </si>
  <si>
    <t>237</t>
  </si>
  <si>
    <t>012103020</t>
  </si>
  <si>
    <t xml:space="preserve">Vytyčení podzemních sítí </t>
  </si>
  <si>
    <t>1901462457</t>
  </si>
  <si>
    <t>VRN3</t>
  </si>
  <si>
    <t>Zařízení staveniště</t>
  </si>
  <si>
    <t>238</t>
  </si>
  <si>
    <t>0300010R1</t>
  </si>
  <si>
    <t>Základní rozdělení průvodních činností a nákladů Zařízení staveniště - zřízení (vč. jeho oplocení a zabezpečení)</t>
  </si>
  <si>
    <t>-2060163783</t>
  </si>
  <si>
    <t>VRN4</t>
  </si>
  <si>
    <t>Inženýrská činnost</t>
  </si>
  <si>
    <t>239</t>
  </si>
  <si>
    <t>040001010</t>
  </si>
  <si>
    <t>Základní rozdělení průvodních činností a nákladů kompletační činnost</t>
  </si>
  <si>
    <t>-1348411816</t>
  </si>
  <si>
    <t>VRN9</t>
  </si>
  <si>
    <t>Ostatní náklady</t>
  </si>
  <si>
    <t>240</t>
  </si>
  <si>
    <t>090001002</t>
  </si>
  <si>
    <t>Ostatní náklady zhotovitele (např.doprava/ubytování pracovníků, dopravné subdodavatelů, přeprava strojů .. a jiné...)</t>
  </si>
  <si>
    <t>-407107459</t>
  </si>
  <si>
    <t>02 - Vzduchotechnika</t>
  </si>
  <si>
    <t>Projektant VZT</t>
  </si>
  <si>
    <t>M - Práce a dodávky M</t>
  </si>
  <si>
    <t xml:space="preserve">    24-M - Montáže vzduchotechnických zařízení</t>
  </si>
  <si>
    <t xml:space="preserve">    24-M 01 - Zařízení 1 - materiál</t>
  </si>
  <si>
    <t xml:space="preserve">    24-M 02 - Zařízení 2 - materiál</t>
  </si>
  <si>
    <t xml:space="preserve">    24-M 03 - Zařízení 3 - materiál</t>
  </si>
  <si>
    <t xml:space="preserve">    24-M 08 - Pomocný - materiál</t>
  </si>
  <si>
    <t xml:space="preserve">    24-M 11 - Montážní výkony</t>
  </si>
  <si>
    <t xml:space="preserve">    24-M 21 - Potrubí - dodávka a montáž</t>
  </si>
  <si>
    <t xml:space="preserve">    24-M 98 - Dopravné, přesun hmot</t>
  </si>
  <si>
    <t>Práce a dodávky M</t>
  </si>
  <si>
    <t>24-M</t>
  </si>
  <si>
    <t>Montáže vzduchotechnických zařízení</t>
  </si>
  <si>
    <t>24-M 01</t>
  </si>
  <si>
    <t>Zařízení 1 - materiál</t>
  </si>
  <si>
    <t>Pol1</t>
  </si>
  <si>
    <t>SILENT 300 CRZ PLUS (nástěnný axiální ventilátor)</t>
  </si>
  <si>
    <t>ks</t>
  </si>
  <si>
    <t>-703739054</t>
  </si>
  <si>
    <t>Pol2</t>
  </si>
  <si>
    <t>Protidešťová žaluzie se sítem</t>
  </si>
  <si>
    <t>-1089236550</t>
  </si>
  <si>
    <t>Pol3</t>
  </si>
  <si>
    <t>Žaluziová klapka vložená na šikmo do potrubí</t>
  </si>
  <si>
    <t>1340890130</t>
  </si>
  <si>
    <t>Pol4</t>
  </si>
  <si>
    <t>Síto</t>
  </si>
  <si>
    <t>-1528472136</t>
  </si>
  <si>
    <t>Pol5</t>
  </si>
  <si>
    <t>Žaluziová klapka pr.160</t>
  </si>
  <si>
    <t>972373030</t>
  </si>
  <si>
    <t>Pol6</t>
  </si>
  <si>
    <t>Kaiflex 20mm(syntetický kaučuk) - samolepící a Al polepem</t>
  </si>
  <si>
    <t>-458945847</t>
  </si>
  <si>
    <t>24-M 02</t>
  </si>
  <si>
    <t>Zařízení 2 - materiál</t>
  </si>
  <si>
    <t>Pol7</t>
  </si>
  <si>
    <t>N24 ventilátor 230V 0,9kW</t>
  </si>
  <si>
    <t>1269761893</t>
  </si>
  <si>
    <t>Pol8</t>
  </si>
  <si>
    <t>Montážní stojan pro ventilátor N24</t>
  </si>
  <si>
    <t>-8002865</t>
  </si>
  <si>
    <t>Pol9</t>
  </si>
  <si>
    <t>Startér ventilátoru s motorovou ochranou</t>
  </si>
  <si>
    <t>-1054281698</t>
  </si>
  <si>
    <t>Pol10</t>
  </si>
  <si>
    <t>Odsávací zákryt 1500x1500 - výška 400, zespodu perforovaný plech</t>
  </si>
  <si>
    <t>1589985247</t>
  </si>
  <si>
    <t>Pol11</t>
  </si>
  <si>
    <t>Hadice pro výfukové plyny NR-CP l=5m d=152mm</t>
  </si>
  <si>
    <t>-95040735</t>
  </si>
  <si>
    <t>Pol12</t>
  </si>
  <si>
    <t>Uzavírací klapka pr.160 - ruční</t>
  </si>
  <si>
    <t>1181501368</t>
  </si>
  <si>
    <t>Pol13</t>
  </si>
  <si>
    <t>Tlumič hluku kruhový pr.160 - 1200mm</t>
  </si>
  <si>
    <t>-1989390143</t>
  </si>
  <si>
    <t>Pol14</t>
  </si>
  <si>
    <t>Tlumič hluku kruhový pr.200 - 1200mm</t>
  </si>
  <si>
    <t>-676444160</t>
  </si>
  <si>
    <t>Pol15</t>
  </si>
  <si>
    <t>Žaluziová klapka pr. 315</t>
  </si>
  <si>
    <t>-2106199977</t>
  </si>
  <si>
    <t>24-M 03</t>
  </si>
  <si>
    <t>Zařízení 3 - materiál</t>
  </si>
  <si>
    <t>Pol16</t>
  </si>
  <si>
    <t>N29 ventilátor 3f 400V 2,2kW se stojanem</t>
  </si>
  <si>
    <t>1259782138</t>
  </si>
  <si>
    <t>634714563</t>
  </si>
  <si>
    <t>1051718986</t>
  </si>
  <si>
    <t>1358580010</t>
  </si>
  <si>
    <t>1752457244</t>
  </si>
  <si>
    <t>-1596254374</t>
  </si>
  <si>
    <t>Pol17</t>
  </si>
  <si>
    <t>Tlumič hluku kruhový pr.315 - 1200mm</t>
  </si>
  <si>
    <t>1517015957</t>
  </si>
  <si>
    <t>Pol18</t>
  </si>
  <si>
    <t>Žaluziová klapka pr. 450</t>
  </si>
  <si>
    <t>1516619079</t>
  </si>
  <si>
    <t>Pol19</t>
  </si>
  <si>
    <t>Odsávací koncovka</t>
  </si>
  <si>
    <t>878239313</t>
  </si>
  <si>
    <t>24-M 08</t>
  </si>
  <si>
    <t>Pomocný - materiál</t>
  </si>
  <si>
    <t>Pol20</t>
  </si>
  <si>
    <t>Závěsový materiál - kpl -  zařízení a potrubí</t>
  </si>
  <si>
    <t>kpl</t>
  </si>
  <si>
    <t>-844559655</t>
  </si>
  <si>
    <t>Pol23</t>
  </si>
  <si>
    <t>Spotřební materiál</t>
  </si>
  <si>
    <t>-1801121667</t>
  </si>
  <si>
    <t>24-M 11</t>
  </si>
  <si>
    <t>Montážní výkony</t>
  </si>
  <si>
    <t>Pol21</t>
  </si>
  <si>
    <t>Montáže zařízení 1 až 3</t>
  </si>
  <si>
    <t>1021308046</t>
  </si>
  <si>
    <t>24-M 21</t>
  </si>
  <si>
    <t>Potrubí - dodávka a montáž</t>
  </si>
  <si>
    <t>Pol25</t>
  </si>
  <si>
    <t>spiro- 20 % tvarovek</t>
  </si>
  <si>
    <t>781569466</t>
  </si>
  <si>
    <t>Pol26</t>
  </si>
  <si>
    <t>spiro 40 % tvarovek</t>
  </si>
  <si>
    <t>-204350820</t>
  </si>
  <si>
    <t>Pol27</t>
  </si>
  <si>
    <t>spiro 60 % tvarovek</t>
  </si>
  <si>
    <t>813883547</t>
  </si>
  <si>
    <t>Pol28</t>
  </si>
  <si>
    <t>spiro 20 % tvarovek</t>
  </si>
  <si>
    <t>1813594040</t>
  </si>
  <si>
    <t>Pol29</t>
  </si>
  <si>
    <t>čtyřhranné potrubí 20 % tvarovek</t>
  </si>
  <si>
    <t>-945153506</t>
  </si>
  <si>
    <t>24-M 98</t>
  </si>
  <si>
    <t>Dopravné, přesun hmot</t>
  </si>
  <si>
    <t>Pol22</t>
  </si>
  <si>
    <t>Dopravné, přesuny hmot</t>
  </si>
  <si>
    <t>-1387371497</t>
  </si>
  <si>
    <t>Pol41</t>
  </si>
  <si>
    <t>Pomocné lešení pro montáže VZT</t>
  </si>
  <si>
    <t>-2010154290</t>
  </si>
  <si>
    <t>03 - Elektroinstalace,hromosvod</t>
  </si>
  <si>
    <t xml:space="preserve">    21-M - Elektromontáže</t>
  </si>
  <si>
    <t>21-M</t>
  </si>
  <si>
    <t>Elektromontáže</t>
  </si>
  <si>
    <t>210100R01</t>
  </si>
  <si>
    <t>Elektroinstalace - viz. samostatná příloha</t>
  </si>
  <si>
    <t>1652729715</t>
  </si>
  <si>
    <t>210100R02</t>
  </si>
  <si>
    <t>Hromosvod - viz. samostatná příloha</t>
  </si>
  <si>
    <t>123271729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</si>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</sst>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3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left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wrapText="1"/>
    </xf>
    <xf numFmtId="49" fontId="43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2_01/275361821" TargetMode="External"/><Relationship Id="rId117" Type="http://schemas.openxmlformats.org/officeDocument/2006/relationships/hyperlink" Target="https://podminky.urs.cz/item/CS_URS_2022_01/721173403" TargetMode="External"/><Relationship Id="rId21" Type="http://schemas.openxmlformats.org/officeDocument/2006/relationships/hyperlink" Target="https://podminky.urs.cz/item/CS_URS_2022_01/274313611" TargetMode="External"/><Relationship Id="rId42" Type="http://schemas.openxmlformats.org/officeDocument/2006/relationships/hyperlink" Target="https://podminky.urs.cz/item/CS_URS_2022_01/331361821" TargetMode="External"/><Relationship Id="rId47" Type="http://schemas.openxmlformats.org/officeDocument/2006/relationships/hyperlink" Target="https://podminky.urs.cz/item/CS_URS_2022_01/413352215" TargetMode="External"/><Relationship Id="rId63" Type="http://schemas.openxmlformats.org/officeDocument/2006/relationships/hyperlink" Target="https://podminky.urs.cz/item/CS_URS_2022_01/622151001" TargetMode="External"/><Relationship Id="rId68" Type="http://schemas.openxmlformats.org/officeDocument/2006/relationships/hyperlink" Target="https://podminky.urs.cz/item/CS_URS_2022_01/622525105" TargetMode="External"/><Relationship Id="rId84" Type="http://schemas.openxmlformats.org/officeDocument/2006/relationships/hyperlink" Target="https://podminky.urs.cz/item/CS_URS_2022_01/941111821" TargetMode="External"/><Relationship Id="rId89" Type="http://schemas.openxmlformats.org/officeDocument/2006/relationships/hyperlink" Target="https://podminky.urs.cz/item/CS_URS_2022_01/967031734" TargetMode="External"/><Relationship Id="rId112" Type="http://schemas.openxmlformats.org/officeDocument/2006/relationships/hyperlink" Target="https://podminky.urs.cz/item/CS_URS_2022_01/713121111" TargetMode="External"/><Relationship Id="rId133" Type="http://schemas.openxmlformats.org/officeDocument/2006/relationships/hyperlink" Target="https://podminky.urs.cz/item/CS_URS_2022_01/998781101" TargetMode="External"/><Relationship Id="rId138" Type="http://schemas.openxmlformats.org/officeDocument/2006/relationships/drawing" Target="../drawings/drawing2.xml"/><Relationship Id="rId16" Type="http://schemas.openxmlformats.org/officeDocument/2006/relationships/hyperlink" Target="https://podminky.urs.cz/item/CS_URS_2022_01/175151201" TargetMode="External"/><Relationship Id="rId107" Type="http://schemas.openxmlformats.org/officeDocument/2006/relationships/hyperlink" Target="https://podminky.urs.cz/item/CS_URS_2022_01/712363354" TargetMode="External"/><Relationship Id="rId11" Type="http://schemas.openxmlformats.org/officeDocument/2006/relationships/hyperlink" Target="https://podminky.urs.cz/item/CS_URS_2022_01/167151101" TargetMode="External"/><Relationship Id="rId32" Type="http://schemas.openxmlformats.org/officeDocument/2006/relationships/hyperlink" Target="https://podminky.urs.cz/item/CS_URS_2022_01/311238939" TargetMode="External"/><Relationship Id="rId37" Type="http://schemas.openxmlformats.org/officeDocument/2006/relationships/hyperlink" Target="https://podminky.urs.cz/item/CS_URS_2022_01/317944323" TargetMode="External"/><Relationship Id="rId53" Type="http://schemas.openxmlformats.org/officeDocument/2006/relationships/hyperlink" Target="https://podminky.urs.cz/item/CS_URS_2022_01/577175112" TargetMode="External"/><Relationship Id="rId58" Type="http://schemas.openxmlformats.org/officeDocument/2006/relationships/hyperlink" Target="https://podminky.urs.cz/item/CS_URS_2022_01/612315223" TargetMode="External"/><Relationship Id="rId74" Type="http://schemas.openxmlformats.org/officeDocument/2006/relationships/hyperlink" Target="https://podminky.urs.cz/item/CS_URS_2022_01/877315211" TargetMode="External"/><Relationship Id="rId79" Type="http://schemas.openxmlformats.org/officeDocument/2006/relationships/hyperlink" Target="https://podminky.urs.cz/item/CS_URS_2022_01/916331112" TargetMode="External"/><Relationship Id="rId102" Type="http://schemas.openxmlformats.org/officeDocument/2006/relationships/hyperlink" Target="https://podminky.urs.cz/item/CS_URS_2022_01/712311101" TargetMode="External"/><Relationship Id="rId123" Type="http://schemas.openxmlformats.org/officeDocument/2006/relationships/hyperlink" Target="https://podminky.urs.cz/item/CS_URS_2022_01/764216665" TargetMode="External"/><Relationship Id="rId128" Type="http://schemas.openxmlformats.org/officeDocument/2006/relationships/hyperlink" Target="https://podminky.urs.cz/item/CS_URS_2022_01/771474113" TargetMode="External"/><Relationship Id="rId5" Type="http://schemas.openxmlformats.org/officeDocument/2006/relationships/hyperlink" Target="https://podminky.urs.cz/item/CS_URS_2022_01/132212121" TargetMode="External"/><Relationship Id="rId90" Type="http://schemas.openxmlformats.org/officeDocument/2006/relationships/hyperlink" Target="https://podminky.urs.cz/item/CS_URS_2022_01/968062356" TargetMode="External"/><Relationship Id="rId95" Type="http://schemas.openxmlformats.org/officeDocument/2006/relationships/hyperlink" Target="https://podminky.urs.cz/item/CS_URS_2022_01/971033651" TargetMode="External"/><Relationship Id="rId14" Type="http://schemas.openxmlformats.org/officeDocument/2006/relationships/hyperlink" Target="https://podminky.urs.cz/item/CS_URS_2022_01/174151101" TargetMode="External"/><Relationship Id="rId22" Type="http://schemas.openxmlformats.org/officeDocument/2006/relationships/hyperlink" Target="https://podminky.urs.cz/item/CS_URS_2022_01/274351122" TargetMode="External"/><Relationship Id="rId27" Type="http://schemas.openxmlformats.org/officeDocument/2006/relationships/hyperlink" Target="https://podminky.urs.cz/item/CS_URS_2022_01/275362021" TargetMode="External"/><Relationship Id="rId30" Type="http://schemas.openxmlformats.org/officeDocument/2006/relationships/hyperlink" Target="https://podminky.urs.cz/item/CS_URS_2022_01/311235211" TargetMode="External"/><Relationship Id="rId35" Type="http://schemas.openxmlformats.org/officeDocument/2006/relationships/hyperlink" Target="https://podminky.urs.cz/item/CS_URS_2022_01/317234410" TargetMode="External"/><Relationship Id="rId43" Type="http://schemas.openxmlformats.org/officeDocument/2006/relationships/hyperlink" Target="https://podminky.urs.cz/item/CS_URS_2022_01/346244381" TargetMode="External"/><Relationship Id="rId48" Type="http://schemas.openxmlformats.org/officeDocument/2006/relationships/hyperlink" Target="https://podminky.urs.cz/item/CS_URS_2022_01/413352216" TargetMode="External"/><Relationship Id="rId56" Type="http://schemas.openxmlformats.org/officeDocument/2006/relationships/hyperlink" Target="https://podminky.urs.cz/item/CS_URS_2022_01/612131121" TargetMode="External"/><Relationship Id="rId64" Type="http://schemas.openxmlformats.org/officeDocument/2006/relationships/hyperlink" Target="https://podminky.urs.cz/item/CS_URS_2022_01/622212011" TargetMode="External"/><Relationship Id="rId69" Type="http://schemas.openxmlformats.org/officeDocument/2006/relationships/hyperlink" Target="https://podminky.urs.cz/item/CS_URS_2022_01/632451022" TargetMode="External"/><Relationship Id="rId77" Type="http://schemas.openxmlformats.org/officeDocument/2006/relationships/hyperlink" Target="https://podminky.urs.cz/item/CS_URS_2022_01/895941301" TargetMode="External"/><Relationship Id="rId100" Type="http://schemas.openxmlformats.org/officeDocument/2006/relationships/hyperlink" Target="https://podminky.urs.cz/item/CS_URS_2022_01/711161212" TargetMode="External"/><Relationship Id="rId105" Type="http://schemas.openxmlformats.org/officeDocument/2006/relationships/hyperlink" Target="https://podminky.urs.cz/item/CS_URS_2022_01/712363352" TargetMode="External"/><Relationship Id="rId113" Type="http://schemas.openxmlformats.org/officeDocument/2006/relationships/hyperlink" Target="https://podminky.urs.cz/item/CS_URS_2022_01/713131141" TargetMode="External"/><Relationship Id="rId118" Type="http://schemas.openxmlformats.org/officeDocument/2006/relationships/hyperlink" Target="https://podminky.urs.cz/item/CS_URS_2022_01/721173708" TargetMode="External"/><Relationship Id="rId126" Type="http://schemas.openxmlformats.org/officeDocument/2006/relationships/hyperlink" Target="https://podminky.urs.cz/item/CS_URS_2022_01/766660717" TargetMode="External"/><Relationship Id="rId134" Type="http://schemas.openxmlformats.org/officeDocument/2006/relationships/hyperlink" Target="https://podminky.urs.cz/item/CS_URS_2022_01/998781181" TargetMode="External"/><Relationship Id="rId8" Type="http://schemas.openxmlformats.org/officeDocument/2006/relationships/hyperlink" Target="https://podminky.urs.cz/item/CS_URS_2022_01/133212811" TargetMode="External"/><Relationship Id="rId51" Type="http://schemas.openxmlformats.org/officeDocument/2006/relationships/hyperlink" Target="https://podminky.urs.cz/item/CS_URS_2022_01/564952111" TargetMode="External"/><Relationship Id="rId72" Type="http://schemas.openxmlformats.org/officeDocument/2006/relationships/hyperlink" Target="https://podminky.urs.cz/item/CS_URS_2022_01/644941112" TargetMode="External"/><Relationship Id="rId80" Type="http://schemas.openxmlformats.org/officeDocument/2006/relationships/hyperlink" Target="https://podminky.urs.cz/item/CS_URS_2022_01/919735114" TargetMode="External"/><Relationship Id="rId85" Type="http://schemas.openxmlformats.org/officeDocument/2006/relationships/hyperlink" Target="https://podminky.urs.cz/item/CS_URS_2022_01/949101112" TargetMode="External"/><Relationship Id="rId93" Type="http://schemas.openxmlformats.org/officeDocument/2006/relationships/hyperlink" Target="https://podminky.urs.cz/item/CS_URS_2022_01/971033351" TargetMode="External"/><Relationship Id="rId98" Type="http://schemas.openxmlformats.org/officeDocument/2006/relationships/hyperlink" Target="https://podminky.urs.cz/item/CS_URS_2022_01/997013501" TargetMode="External"/><Relationship Id="rId121" Type="http://schemas.openxmlformats.org/officeDocument/2006/relationships/hyperlink" Target="https://podminky.urs.cz/item/CS_URS_2022_01/764002851" TargetMode="External"/><Relationship Id="rId3" Type="http://schemas.openxmlformats.org/officeDocument/2006/relationships/hyperlink" Target="https://podminky.urs.cz/item/CS_URS_2022_01/131151102" TargetMode="External"/><Relationship Id="rId12" Type="http://schemas.openxmlformats.org/officeDocument/2006/relationships/hyperlink" Target="https://podminky.urs.cz/item/CS_URS_2022_01/171151103" TargetMode="External"/><Relationship Id="rId17" Type="http://schemas.openxmlformats.org/officeDocument/2006/relationships/hyperlink" Target="https://podminky.urs.cz/item/CS_URS_2022_01/181351003" TargetMode="External"/><Relationship Id="rId25" Type="http://schemas.openxmlformats.org/officeDocument/2006/relationships/hyperlink" Target="https://podminky.urs.cz/item/CS_URS_2022_01/275351122" TargetMode="External"/><Relationship Id="rId33" Type="http://schemas.openxmlformats.org/officeDocument/2006/relationships/hyperlink" Target="https://podminky.urs.cz/item/CS_URS_2022_01/317168053" TargetMode="External"/><Relationship Id="rId38" Type="http://schemas.openxmlformats.org/officeDocument/2006/relationships/hyperlink" Target="https://podminky.urs.cz/item/CS_URS_2022_01/317998115" TargetMode="External"/><Relationship Id="rId46" Type="http://schemas.openxmlformats.org/officeDocument/2006/relationships/hyperlink" Target="https://podminky.urs.cz/item/CS_URS_2022_01/413351122" TargetMode="External"/><Relationship Id="rId59" Type="http://schemas.openxmlformats.org/officeDocument/2006/relationships/hyperlink" Target="https://podminky.urs.cz/item/CS_URS_2022_01/612315225" TargetMode="External"/><Relationship Id="rId67" Type="http://schemas.openxmlformats.org/officeDocument/2006/relationships/hyperlink" Target="https://podminky.urs.cz/item/CS_URS_2022_01/622385105" TargetMode="External"/><Relationship Id="rId103" Type="http://schemas.openxmlformats.org/officeDocument/2006/relationships/hyperlink" Target="https://podminky.urs.cz/item/CS_URS_2022_01/712341559" TargetMode="External"/><Relationship Id="rId108" Type="http://schemas.openxmlformats.org/officeDocument/2006/relationships/hyperlink" Target="https://podminky.urs.cz/item/CS_URS_2022_01/712391382" TargetMode="External"/><Relationship Id="rId116" Type="http://schemas.openxmlformats.org/officeDocument/2006/relationships/hyperlink" Target="https://podminky.urs.cz/item/CS_URS_2022_01/998713181" TargetMode="External"/><Relationship Id="rId124" Type="http://schemas.openxmlformats.org/officeDocument/2006/relationships/hyperlink" Target="https://podminky.urs.cz/item/CS_URS_2022_01/998764181" TargetMode="External"/><Relationship Id="rId129" Type="http://schemas.openxmlformats.org/officeDocument/2006/relationships/hyperlink" Target="https://podminky.urs.cz/item/CS_URS_2022_01/998771101" TargetMode="External"/><Relationship Id="rId137" Type="http://schemas.openxmlformats.org/officeDocument/2006/relationships/hyperlink" Target="https://podminky.urs.cz/item/CS_URS_2022_01/784221103" TargetMode="External"/><Relationship Id="rId20" Type="http://schemas.openxmlformats.org/officeDocument/2006/relationships/hyperlink" Target="https://podminky.urs.cz/item/CS_URS_2022_01/273362021" TargetMode="External"/><Relationship Id="rId41" Type="http://schemas.openxmlformats.org/officeDocument/2006/relationships/hyperlink" Target="https://podminky.urs.cz/item/CS_URS_2022_01/331351322" TargetMode="External"/><Relationship Id="rId54" Type="http://schemas.openxmlformats.org/officeDocument/2006/relationships/hyperlink" Target="https://podminky.urs.cz/item/CS_URS_2022_01/596211110" TargetMode="External"/><Relationship Id="rId62" Type="http://schemas.openxmlformats.org/officeDocument/2006/relationships/hyperlink" Target="https://podminky.urs.cz/item/CS_URS_2022_01/622143004" TargetMode="External"/><Relationship Id="rId70" Type="http://schemas.openxmlformats.org/officeDocument/2006/relationships/hyperlink" Target="https://podminky.urs.cz/item/CS_URS_2022_01/632451437" TargetMode="External"/><Relationship Id="rId75" Type="http://schemas.openxmlformats.org/officeDocument/2006/relationships/hyperlink" Target="https://podminky.urs.cz/item/CS_URS_2022_01/877315221" TargetMode="External"/><Relationship Id="rId83" Type="http://schemas.openxmlformats.org/officeDocument/2006/relationships/hyperlink" Target="https://podminky.urs.cz/item/CS_URS_2022_01/941111121" TargetMode="External"/><Relationship Id="rId88" Type="http://schemas.openxmlformats.org/officeDocument/2006/relationships/hyperlink" Target="https://podminky.urs.cz/item/CS_URS_2022_01/965081611" TargetMode="External"/><Relationship Id="rId91" Type="http://schemas.openxmlformats.org/officeDocument/2006/relationships/hyperlink" Target="https://podminky.urs.cz/item/CS_URS_2022_01/968062991" TargetMode="External"/><Relationship Id="rId96" Type="http://schemas.openxmlformats.org/officeDocument/2006/relationships/hyperlink" Target="https://podminky.urs.cz/item/CS_URS_2022_01/974031287" TargetMode="External"/><Relationship Id="rId111" Type="http://schemas.openxmlformats.org/officeDocument/2006/relationships/hyperlink" Target="https://podminky.urs.cz/item/CS_URS_2022_01/998712181" TargetMode="External"/><Relationship Id="rId132" Type="http://schemas.openxmlformats.org/officeDocument/2006/relationships/hyperlink" Target="https://podminky.urs.cz/item/CS_URS_2022_01/781774118" TargetMode="External"/><Relationship Id="rId1" Type="http://schemas.openxmlformats.org/officeDocument/2006/relationships/hyperlink" Target="https://podminky.urs.cz/item/CS_URS_2022_01/113107044" TargetMode="External"/><Relationship Id="rId6" Type="http://schemas.openxmlformats.org/officeDocument/2006/relationships/hyperlink" Target="https://podminky.urs.cz/item/CS_URS_2022_01/132251102" TargetMode="External"/><Relationship Id="rId15" Type="http://schemas.openxmlformats.org/officeDocument/2006/relationships/hyperlink" Target="https://podminky.urs.cz/item/CS_URS_2022_01/175111101" TargetMode="External"/><Relationship Id="rId23" Type="http://schemas.openxmlformats.org/officeDocument/2006/relationships/hyperlink" Target="https://podminky.urs.cz/item/CS_URS_2022_01/275313811" TargetMode="External"/><Relationship Id="rId28" Type="http://schemas.openxmlformats.org/officeDocument/2006/relationships/hyperlink" Target="https://podminky.urs.cz/item/CS_URS_2022_01/311235151" TargetMode="External"/><Relationship Id="rId36" Type="http://schemas.openxmlformats.org/officeDocument/2006/relationships/hyperlink" Target="https://podminky.urs.cz/item/CS_URS_2022_01/317944321" TargetMode="External"/><Relationship Id="rId49" Type="http://schemas.openxmlformats.org/officeDocument/2006/relationships/hyperlink" Target="https://podminky.urs.cz/item/CS_URS_2022_01/417321616" TargetMode="External"/><Relationship Id="rId57" Type="http://schemas.openxmlformats.org/officeDocument/2006/relationships/hyperlink" Target="https://podminky.urs.cz/item/CS_URS_2022_01/612315213" TargetMode="External"/><Relationship Id="rId106" Type="http://schemas.openxmlformats.org/officeDocument/2006/relationships/hyperlink" Target="https://podminky.urs.cz/item/CS_URS_2022_01/712363353" TargetMode="External"/><Relationship Id="rId114" Type="http://schemas.openxmlformats.org/officeDocument/2006/relationships/hyperlink" Target="https://podminky.urs.cz/item/CS_URS_2022_01/713191132" TargetMode="External"/><Relationship Id="rId119" Type="http://schemas.openxmlformats.org/officeDocument/2006/relationships/hyperlink" Target="https://podminky.urs.cz/item/CS_URS_2022_01/721219621" TargetMode="External"/><Relationship Id="rId127" Type="http://schemas.openxmlformats.org/officeDocument/2006/relationships/hyperlink" Target="https://podminky.urs.cz/item/CS_URS_2022_01/998766181" TargetMode="External"/><Relationship Id="rId10" Type="http://schemas.openxmlformats.org/officeDocument/2006/relationships/hyperlink" Target="https://podminky.urs.cz/item/CS_URS_2022_01/162251101" TargetMode="External"/><Relationship Id="rId31" Type="http://schemas.openxmlformats.org/officeDocument/2006/relationships/hyperlink" Target="https://podminky.urs.cz/item/CS_URS_2022_01/311238660" TargetMode="External"/><Relationship Id="rId44" Type="http://schemas.openxmlformats.org/officeDocument/2006/relationships/hyperlink" Target="https://podminky.urs.cz/item/CS_URS_2022_01/411133903" TargetMode="External"/><Relationship Id="rId52" Type="http://schemas.openxmlformats.org/officeDocument/2006/relationships/hyperlink" Target="https://podminky.urs.cz/item/CS_URS_2022_01/576133211" TargetMode="External"/><Relationship Id="rId60" Type="http://schemas.openxmlformats.org/officeDocument/2006/relationships/hyperlink" Target="https://podminky.urs.cz/item/CS_URS_2022_01/621211011" TargetMode="External"/><Relationship Id="rId65" Type="http://schemas.openxmlformats.org/officeDocument/2006/relationships/hyperlink" Target="https://podminky.urs.cz/item/CS_URS_2022_01/622212071" TargetMode="External"/><Relationship Id="rId73" Type="http://schemas.openxmlformats.org/officeDocument/2006/relationships/hyperlink" Target="https://podminky.urs.cz/item/CS_URS_2022_01/871315221" TargetMode="External"/><Relationship Id="rId78" Type="http://schemas.openxmlformats.org/officeDocument/2006/relationships/hyperlink" Target="https://podminky.urs.cz/item/CS_URS_2022_01/916241213" TargetMode="External"/><Relationship Id="rId81" Type="http://schemas.openxmlformats.org/officeDocument/2006/relationships/hyperlink" Target="https://podminky.urs.cz/item/CS_URS_2022_01/935932418" TargetMode="External"/><Relationship Id="rId86" Type="http://schemas.openxmlformats.org/officeDocument/2006/relationships/hyperlink" Target="https://podminky.urs.cz/item/CS_URS_2022_01/953312122" TargetMode="External"/><Relationship Id="rId94" Type="http://schemas.openxmlformats.org/officeDocument/2006/relationships/hyperlink" Target="https://podminky.urs.cz/item/CS_URS_2022_01/971033451" TargetMode="External"/><Relationship Id="rId99" Type="http://schemas.openxmlformats.org/officeDocument/2006/relationships/hyperlink" Target="https://podminky.urs.cz/item/CS_URS_2022_01/997013875" TargetMode="External"/><Relationship Id="rId101" Type="http://schemas.openxmlformats.org/officeDocument/2006/relationships/hyperlink" Target="https://podminky.urs.cz/item/CS_URS_2022_01/711161383" TargetMode="External"/><Relationship Id="rId122" Type="http://schemas.openxmlformats.org/officeDocument/2006/relationships/hyperlink" Target="https://podminky.urs.cz/item/CS_URS_2022_01/764216643" TargetMode="External"/><Relationship Id="rId130" Type="http://schemas.openxmlformats.org/officeDocument/2006/relationships/hyperlink" Target="https://podminky.urs.cz/item/CS_URS_2022_01/998771181" TargetMode="External"/><Relationship Id="rId135" Type="http://schemas.openxmlformats.org/officeDocument/2006/relationships/hyperlink" Target="https://podminky.urs.cz/item/CS_URS_2022_01/784181003" TargetMode="External"/><Relationship Id="rId4" Type="http://schemas.openxmlformats.org/officeDocument/2006/relationships/hyperlink" Target="https://podminky.urs.cz/item/CS_URS_2022_01/131251102" TargetMode="External"/><Relationship Id="rId9" Type="http://schemas.openxmlformats.org/officeDocument/2006/relationships/hyperlink" Target="https://podminky.urs.cz/item/CS_URS_2022_01/133251101" TargetMode="External"/><Relationship Id="rId13" Type="http://schemas.openxmlformats.org/officeDocument/2006/relationships/hyperlink" Target="https://podminky.urs.cz/item/CS_URS_2022_01/171251201" TargetMode="External"/><Relationship Id="rId18" Type="http://schemas.openxmlformats.org/officeDocument/2006/relationships/hyperlink" Target="https://podminky.urs.cz/item/CS_URS_2022_01/181411131" TargetMode="External"/><Relationship Id="rId39" Type="http://schemas.openxmlformats.org/officeDocument/2006/relationships/hyperlink" Target="https://podminky.urs.cz/item/CS_URS_2022_01/330321610" TargetMode="External"/><Relationship Id="rId109" Type="http://schemas.openxmlformats.org/officeDocument/2006/relationships/hyperlink" Target="https://podminky.urs.cz/item/CS_URS_2022_01/712391482" TargetMode="External"/><Relationship Id="rId34" Type="http://schemas.openxmlformats.org/officeDocument/2006/relationships/hyperlink" Target="https://podminky.urs.cz/item/CS_URS_2022_01/317168058" TargetMode="External"/><Relationship Id="rId50" Type="http://schemas.openxmlformats.org/officeDocument/2006/relationships/hyperlink" Target="https://podminky.urs.cz/item/CS_URS_2022_01/564871011" TargetMode="External"/><Relationship Id="rId55" Type="http://schemas.openxmlformats.org/officeDocument/2006/relationships/hyperlink" Target="https://podminky.urs.cz/item/CS_URS_2022_01/611315215" TargetMode="External"/><Relationship Id="rId76" Type="http://schemas.openxmlformats.org/officeDocument/2006/relationships/hyperlink" Target="https://podminky.urs.cz/item/CS_URS_2022_01/894811231" TargetMode="External"/><Relationship Id="rId97" Type="http://schemas.openxmlformats.org/officeDocument/2006/relationships/hyperlink" Target="https://podminky.urs.cz/item/CS_URS_2022_01/997013111" TargetMode="External"/><Relationship Id="rId104" Type="http://schemas.openxmlformats.org/officeDocument/2006/relationships/hyperlink" Target="https://podminky.urs.cz/item/CS_URS_2022_01/712363351" TargetMode="External"/><Relationship Id="rId120" Type="http://schemas.openxmlformats.org/officeDocument/2006/relationships/hyperlink" Target="https://podminky.urs.cz/item/CS_URS_2022_01/721239114" TargetMode="External"/><Relationship Id="rId125" Type="http://schemas.openxmlformats.org/officeDocument/2006/relationships/hyperlink" Target="https://podminky.urs.cz/item/CS_URS_2022_01/766660022" TargetMode="External"/><Relationship Id="rId7" Type="http://schemas.openxmlformats.org/officeDocument/2006/relationships/hyperlink" Target="https://podminky.urs.cz/item/CS_URS_2022_01/132251253" TargetMode="External"/><Relationship Id="rId71" Type="http://schemas.openxmlformats.org/officeDocument/2006/relationships/hyperlink" Target="https://podminky.urs.cz/item/CS_URS_2022_01/637211122" TargetMode="External"/><Relationship Id="rId92" Type="http://schemas.openxmlformats.org/officeDocument/2006/relationships/hyperlink" Target="https://podminky.urs.cz/item/CS_URS_2022_01/968072559" TargetMode="External"/><Relationship Id="rId2" Type="http://schemas.openxmlformats.org/officeDocument/2006/relationships/hyperlink" Target="https://podminky.urs.cz/item/CS_URS_2022_01/113201111" TargetMode="External"/><Relationship Id="rId29" Type="http://schemas.openxmlformats.org/officeDocument/2006/relationships/hyperlink" Target="https://podminky.urs.cz/item/CS_URS_2022_01/311235181" TargetMode="External"/><Relationship Id="rId24" Type="http://schemas.openxmlformats.org/officeDocument/2006/relationships/hyperlink" Target="https://podminky.urs.cz/item/CS_URS_2022_01/275351121" TargetMode="External"/><Relationship Id="rId40" Type="http://schemas.openxmlformats.org/officeDocument/2006/relationships/hyperlink" Target="https://podminky.urs.cz/item/CS_URS_2022_01/331351321" TargetMode="External"/><Relationship Id="rId45" Type="http://schemas.openxmlformats.org/officeDocument/2006/relationships/hyperlink" Target="https://podminky.urs.cz/item/CS_URS_2022_01/413351121" TargetMode="External"/><Relationship Id="rId66" Type="http://schemas.openxmlformats.org/officeDocument/2006/relationships/hyperlink" Target="https://podminky.urs.cz/item/CS_URS_2022_01/622521022" TargetMode="External"/><Relationship Id="rId87" Type="http://schemas.openxmlformats.org/officeDocument/2006/relationships/hyperlink" Target="https://podminky.urs.cz/item/CS_URS_2022_01/964052111" TargetMode="External"/><Relationship Id="rId110" Type="http://schemas.openxmlformats.org/officeDocument/2006/relationships/hyperlink" Target="https://podminky.urs.cz/item/CS_URS_2022_01/998712101" TargetMode="External"/><Relationship Id="rId115" Type="http://schemas.openxmlformats.org/officeDocument/2006/relationships/hyperlink" Target="https://podminky.urs.cz/item/CS_URS_2022_01/998713101" TargetMode="External"/><Relationship Id="rId131" Type="http://schemas.openxmlformats.org/officeDocument/2006/relationships/hyperlink" Target="https://podminky.urs.cz/item/CS_URS_2022_01/781473810" TargetMode="External"/><Relationship Id="rId136" Type="http://schemas.openxmlformats.org/officeDocument/2006/relationships/hyperlink" Target="https://podminky.urs.cz/item/CS_URS_2022_01/784181103" TargetMode="External"/><Relationship Id="rId61" Type="http://schemas.openxmlformats.org/officeDocument/2006/relationships/hyperlink" Target="https://podminky.urs.cz/item/CS_URS_2022_01/621525105" TargetMode="External"/><Relationship Id="rId82" Type="http://schemas.openxmlformats.org/officeDocument/2006/relationships/hyperlink" Target="https://podminky.urs.cz/item/CS_URS_2022_01/935932633" TargetMode="External"/><Relationship Id="rId19" Type="http://schemas.openxmlformats.org/officeDocument/2006/relationships/hyperlink" Target="https://podminky.urs.cz/item/CS_URS_2022_01/27153221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37" t="s">
        <v>14</v>
      </c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24"/>
      <c r="AQ5" s="24"/>
      <c r="AR5" s="22"/>
      <c r="BE5" s="334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39" t="s">
        <v>17</v>
      </c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24"/>
      <c r="AQ6" s="24"/>
      <c r="AR6" s="22"/>
      <c r="BE6" s="335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21</v>
      </c>
      <c r="AO7" s="24"/>
      <c r="AP7" s="24"/>
      <c r="AQ7" s="24"/>
      <c r="AR7" s="22"/>
      <c r="BE7" s="335"/>
      <c r="BS7" s="19" t="s">
        <v>6</v>
      </c>
    </row>
    <row r="8" spans="1:74" s="1" customFormat="1" ht="12" customHeight="1">
      <c r="B8" s="23"/>
      <c r="C8" s="24"/>
      <c r="D8" s="31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24</v>
      </c>
      <c r="AL8" s="24"/>
      <c r="AM8" s="24"/>
      <c r="AN8" s="32" t="s">
        <v>25</v>
      </c>
      <c r="AO8" s="24"/>
      <c r="AP8" s="24"/>
      <c r="AQ8" s="24"/>
      <c r="AR8" s="22"/>
      <c r="BE8" s="335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5"/>
      <c r="BS9" s="19" t="s">
        <v>6</v>
      </c>
    </row>
    <row r="10" spans="1:74" s="1" customFormat="1" ht="12" customHeight="1">
      <c r="B10" s="23"/>
      <c r="C10" s="24"/>
      <c r="D10" s="31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27</v>
      </c>
      <c r="AL10" s="24"/>
      <c r="AM10" s="24"/>
      <c r="AN10" s="29" t="s">
        <v>21</v>
      </c>
      <c r="AO10" s="24"/>
      <c r="AP10" s="24"/>
      <c r="AQ10" s="24"/>
      <c r="AR10" s="22"/>
      <c r="BE10" s="335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29</v>
      </c>
      <c r="AL11" s="24"/>
      <c r="AM11" s="24"/>
      <c r="AN11" s="29" t="s">
        <v>21</v>
      </c>
      <c r="AO11" s="24"/>
      <c r="AP11" s="24"/>
      <c r="AQ11" s="24"/>
      <c r="AR11" s="22"/>
      <c r="BE11" s="335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5"/>
      <c r="BS12" s="19" t="s">
        <v>6</v>
      </c>
    </row>
    <row r="13" spans="1:74" s="1" customFormat="1" ht="12" customHeight="1">
      <c r="B13" s="23"/>
      <c r="C13" s="24"/>
      <c r="D13" s="31" t="s">
        <v>30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27</v>
      </c>
      <c r="AL13" s="24"/>
      <c r="AM13" s="24"/>
      <c r="AN13" s="33" t="s">
        <v>31</v>
      </c>
      <c r="AO13" s="24"/>
      <c r="AP13" s="24"/>
      <c r="AQ13" s="24"/>
      <c r="AR13" s="22"/>
      <c r="BE13" s="335"/>
      <c r="BS13" s="19" t="s">
        <v>6</v>
      </c>
    </row>
    <row r="14" spans="1:74" ht="12.75">
      <c r="B14" s="23"/>
      <c r="C14" s="24"/>
      <c r="D14" s="24"/>
      <c r="E14" s="340" t="s">
        <v>31</v>
      </c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1" t="s">
        <v>29</v>
      </c>
      <c r="AL14" s="24"/>
      <c r="AM14" s="24"/>
      <c r="AN14" s="33" t="s">
        <v>31</v>
      </c>
      <c r="AO14" s="24"/>
      <c r="AP14" s="24"/>
      <c r="AQ14" s="24"/>
      <c r="AR14" s="22"/>
      <c r="BE14" s="335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5"/>
      <c r="BS15" s="19" t="s">
        <v>4</v>
      </c>
    </row>
    <row r="16" spans="1:74" s="1" customFormat="1" ht="12" customHeight="1">
      <c r="B16" s="23"/>
      <c r="C16" s="24"/>
      <c r="D16" s="31" t="s">
        <v>32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27</v>
      </c>
      <c r="AL16" s="24"/>
      <c r="AM16" s="24"/>
      <c r="AN16" s="29" t="s">
        <v>21</v>
      </c>
      <c r="AO16" s="24"/>
      <c r="AP16" s="24"/>
      <c r="AQ16" s="24"/>
      <c r="AR16" s="22"/>
      <c r="BE16" s="335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29</v>
      </c>
      <c r="AL17" s="24"/>
      <c r="AM17" s="24"/>
      <c r="AN17" s="29" t="s">
        <v>21</v>
      </c>
      <c r="AO17" s="24"/>
      <c r="AP17" s="24"/>
      <c r="AQ17" s="24"/>
      <c r="AR17" s="22"/>
      <c r="BE17" s="335"/>
      <c r="BS17" s="19" t="s">
        <v>34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5"/>
      <c r="BS18" s="19" t="s">
        <v>6</v>
      </c>
    </row>
    <row r="19" spans="1:71" s="1" customFormat="1" ht="12" customHeight="1">
      <c r="B19" s="23"/>
      <c r="C19" s="24"/>
      <c r="D19" s="31" t="s">
        <v>35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27</v>
      </c>
      <c r="AL19" s="24"/>
      <c r="AM19" s="24"/>
      <c r="AN19" s="29" t="s">
        <v>21</v>
      </c>
      <c r="AO19" s="24"/>
      <c r="AP19" s="24"/>
      <c r="AQ19" s="24"/>
      <c r="AR19" s="22"/>
      <c r="BE19" s="335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29</v>
      </c>
      <c r="AL20" s="24"/>
      <c r="AM20" s="24"/>
      <c r="AN20" s="29" t="s">
        <v>21</v>
      </c>
      <c r="AO20" s="24"/>
      <c r="AP20" s="24"/>
      <c r="AQ20" s="24"/>
      <c r="AR20" s="22"/>
      <c r="BE20" s="335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5"/>
    </row>
    <row r="22" spans="1:71" s="1" customFormat="1" ht="12" customHeight="1">
      <c r="B22" s="23"/>
      <c r="C22" s="24"/>
      <c r="D22" s="31" t="s">
        <v>37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5"/>
    </row>
    <row r="23" spans="1:71" s="1" customFormat="1" ht="47.25" customHeight="1">
      <c r="B23" s="23"/>
      <c r="C23" s="24"/>
      <c r="D23" s="24"/>
      <c r="E23" s="342" t="s">
        <v>38</v>
      </c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24"/>
      <c r="AP23" s="24"/>
      <c r="AQ23" s="24"/>
      <c r="AR23" s="22"/>
      <c r="BE23" s="335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5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35"/>
    </row>
    <row r="26" spans="1:71" s="2" customFormat="1" ht="25.9" customHeight="1">
      <c r="A26" s="36"/>
      <c r="B26" s="37"/>
      <c r="C26" s="38"/>
      <c r="D26" s="39" t="s">
        <v>39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43">
        <f>ROUND(AG54,2)</f>
        <v>0</v>
      </c>
      <c r="AL26" s="344"/>
      <c r="AM26" s="344"/>
      <c r="AN26" s="344"/>
      <c r="AO26" s="344"/>
      <c r="AP26" s="38"/>
      <c r="AQ26" s="38"/>
      <c r="AR26" s="41"/>
      <c r="BE26" s="335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35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45" t="s">
        <v>40</v>
      </c>
      <c r="M28" s="345"/>
      <c r="N28" s="345"/>
      <c r="O28" s="345"/>
      <c r="P28" s="345"/>
      <c r="Q28" s="38"/>
      <c r="R28" s="38"/>
      <c r="S28" s="38"/>
      <c r="T28" s="38"/>
      <c r="U28" s="38"/>
      <c r="V28" s="38"/>
      <c r="W28" s="345" t="s">
        <v>41</v>
      </c>
      <c r="X28" s="345"/>
      <c r="Y28" s="345"/>
      <c r="Z28" s="345"/>
      <c r="AA28" s="345"/>
      <c r="AB28" s="345"/>
      <c r="AC28" s="345"/>
      <c r="AD28" s="345"/>
      <c r="AE28" s="345"/>
      <c r="AF28" s="38"/>
      <c r="AG28" s="38"/>
      <c r="AH28" s="38"/>
      <c r="AI28" s="38"/>
      <c r="AJ28" s="38"/>
      <c r="AK28" s="345" t="s">
        <v>42</v>
      </c>
      <c r="AL28" s="345"/>
      <c r="AM28" s="345"/>
      <c r="AN28" s="345"/>
      <c r="AO28" s="345"/>
      <c r="AP28" s="38"/>
      <c r="AQ28" s="38"/>
      <c r="AR28" s="41"/>
      <c r="BE28" s="335"/>
    </row>
    <row r="29" spans="1:71" s="3" customFormat="1" ht="14.45" customHeight="1">
      <c r="B29" s="42"/>
      <c r="C29" s="43"/>
      <c r="D29" s="31" t="s">
        <v>43</v>
      </c>
      <c r="E29" s="43"/>
      <c r="F29" s="31" t="s">
        <v>44</v>
      </c>
      <c r="G29" s="43"/>
      <c r="H29" s="43"/>
      <c r="I29" s="43"/>
      <c r="J29" s="43"/>
      <c r="K29" s="43"/>
      <c r="L29" s="348">
        <v>0.21</v>
      </c>
      <c r="M29" s="347"/>
      <c r="N29" s="347"/>
      <c r="O29" s="347"/>
      <c r="P29" s="347"/>
      <c r="Q29" s="43"/>
      <c r="R29" s="43"/>
      <c r="S29" s="43"/>
      <c r="T29" s="43"/>
      <c r="U29" s="43"/>
      <c r="V29" s="43"/>
      <c r="W29" s="346">
        <f>ROUND(AZ54, 2)</f>
        <v>0</v>
      </c>
      <c r="X29" s="347"/>
      <c r="Y29" s="347"/>
      <c r="Z29" s="347"/>
      <c r="AA29" s="347"/>
      <c r="AB29" s="347"/>
      <c r="AC29" s="347"/>
      <c r="AD29" s="347"/>
      <c r="AE29" s="347"/>
      <c r="AF29" s="43"/>
      <c r="AG29" s="43"/>
      <c r="AH29" s="43"/>
      <c r="AI29" s="43"/>
      <c r="AJ29" s="43"/>
      <c r="AK29" s="346">
        <f>ROUND(AV54, 2)</f>
        <v>0</v>
      </c>
      <c r="AL29" s="347"/>
      <c r="AM29" s="347"/>
      <c r="AN29" s="347"/>
      <c r="AO29" s="347"/>
      <c r="AP29" s="43"/>
      <c r="AQ29" s="43"/>
      <c r="AR29" s="44"/>
      <c r="BE29" s="336"/>
    </row>
    <row r="30" spans="1:71" s="3" customFormat="1" ht="14.45" customHeight="1">
      <c r="B30" s="42"/>
      <c r="C30" s="43"/>
      <c r="D30" s="43"/>
      <c r="E30" s="43"/>
      <c r="F30" s="31" t="s">
        <v>45</v>
      </c>
      <c r="G30" s="43"/>
      <c r="H30" s="43"/>
      <c r="I30" s="43"/>
      <c r="J30" s="43"/>
      <c r="K30" s="43"/>
      <c r="L30" s="348">
        <v>0.15</v>
      </c>
      <c r="M30" s="347"/>
      <c r="N30" s="347"/>
      <c r="O30" s="347"/>
      <c r="P30" s="347"/>
      <c r="Q30" s="43"/>
      <c r="R30" s="43"/>
      <c r="S30" s="43"/>
      <c r="T30" s="43"/>
      <c r="U30" s="43"/>
      <c r="V30" s="43"/>
      <c r="W30" s="346">
        <f>ROUND(BA54, 2)</f>
        <v>0</v>
      </c>
      <c r="X30" s="347"/>
      <c r="Y30" s="347"/>
      <c r="Z30" s="347"/>
      <c r="AA30" s="347"/>
      <c r="AB30" s="347"/>
      <c r="AC30" s="347"/>
      <c r="AD30" s="347"/>
      <c r="AE30" s="347"/>
      <c r="AF30" s="43"/>
      <c r="AG30" s="43"/>
      <c r="AH30" s="43"/>
      <c r="AI30" s="43"/>
      <c r="AJ30" s="43"/>
      <c r="AK30" s="346">
        <f>ROUND(AW54, 2)</f>
        <v>0</v>
      </c>
      <c r="AL30" s="347"/>
      <c r="AM30" s="347"/>
      <c r="AN30" s="347"/>
      <c r="AO30" s="347"/>
      <c r="AP30" s="43"/>
      <c r="AQ30" s="43"/>
      <c r="AR30" s="44"/>
      <c r="BE30" s="336"/>
    </row>
    <row r="31" spans="1:71" s="3" customFormat="1" ht="14.45" hidden="1" customHeight="1">
      <c r="B31" s="42"/>
      <c r="C31" s="43"/>
      <c r="D31" s="43"/>
      <c r="E31" s="43"/>
      <c r="F31" s="31" t="s">
        <v>46</v>
      </c>
      <c r="G31" s="43"/>
      <c r="H31" s="43"/>
      <c r="I31" s="43"/>
      <c r="J31" s="43"/>
      <c r="K31" s="43"/>
      <c r="L31" s="348">
        <v>0.21</v>
      </c>
      <c r="M31" s="347"/>
      <c r="N31" s="347"/>
      <c r="O31" s="347"/>
      <c r="P31" s="347"/>
      <c r="Q31" s="43"/>
      <c r="R31" s="43"/>
      <c r="S31" s="43"/>
      <c r="T31" s="43"/>
      <c r="U31" s="43"/>
      <c r="V31" s="43"/>
      <c r="W31" s="346">
        <f>ROUND(BB54, 2)</f>
        <v>0</v>
      </c>
      <c r="X31" s="347"/>
      <c r="Y31" s="347"/>
      <c r="Z31" s="347"/>
      <c r="AA31" s="347"/>
      <c r="AB31" s="347"/>
      <c r="AC31" s="347"/>
      <c r="AD31" s="347"/>
      <c r="AE31" s="347"/>
      <c r="AF31" s="43"/>
      <c r="AG31" s="43"/>
      <c r="AH31" s="43"/>
      <c r="AI31" s="43"/>
      <c r="AJ31" s="43"/>
      <c r="AK31" s="346">
        <v>0</v>
      </c>
      <c r="AL31" s="347"/>
      <c r="AM31" s="347"/>
      <c r="AN31" s="347"/>
      <c r="AO31" s="347"/>
      <c r="AP31" s="43"/>
      <c r="AQ31" s="43"/>
      <c r="AR31" s="44"/>
      <c r="BE31" s="336"/>
    </row>
    <row r="32" spans="1:71" s="3" customFormat="1" ht="14.45" hidden="1" customHeight="1">
      <c r="B32" s="42"/>
      <c r="C32" s="43"/>
      <c r="D32" s="43"/>
      <c r="E32" s="43"/>
      <c r="F32" s="31" t="s">
        <v>47</v>
      </c>
      <c r="G32" s="43"/>
      <c r="H32" s="43"/>
      <c r="I32" s="43"/>
      <c r="J32" s="43"/>
      <c r="K32" s="43"/>
      <c r="L32" s="348">
        <v>0.15</v>
      </c>
      <c r="M32" s="347"/>
      <c r="N32" s="347"/>
      <c r="O32" s="347"/>
      <c r="P32" s="347"/>
      <c r="Q32" s="43"/>
      <c r="R32" s="43"/>
      <c r="S32" s="43"/>
      <c r="T32" s="43"/>
      <c r="U32" s="43"/>
      <c r="V32" s="43"/>
      <c r="W32" s="346">
        <f>ROUND(BC54, 2)</f>
        <v>0</v>
      </c>
      <c r="X32" s="347"/>
      <c r="Y32" s="347"/>
      <c r="Z32" s="347"/>
      <c r="AA32" s="347"/>
      <c r="AB32" s="347"/>
      <c r="AC32" s="347"/>
      <c r="AD32" s="347"/>
      <c r="AE32" s="347"/>
      <c r="AF32" s="43"/>
      <c r="AG32" s="43"/>
      <c r="AH32" s="43"/>
      <c r="AI32" s="43"/>
      <c r="AJ32" s="43"/>
      <c r="AK32" s="346">
        <v>0</v>
      </c>
      <c r="AL32" s="347"/>
      <c r="AM32" s="347"/>
      <c r="AN32" s="347"/>
      <c r="AO32" s="347"/>
      <c r="AP32" s="43"/>
      <c r="AQ32" s="43"/>
      <c r="AR32" s="44"/>
      <c r="BE32" s="336"/>
    </row>
    <row r="33" spans="1:57" s="3" customFormat="1" ht="14.45" hidden="1" customHeight="1">
      <c r="B33" s="42"/>
      <c r="C33" s="43"/>
      <c r="D33" s="43"/>
      <c r="E33" s="43"/>
      <c r="F33" s="31" t="s">
        <v>48</v>
      </c>
      <c r="G33" s="43"/>
      <c r="H33" s="43"/>
      <c r="I33" s="43"/>
      <c r="J33" s="43"/>
      <c r="K33" s="43"/>
      <c r="L33" s="348">
        <v>0</v>
      </c>
      <c r="M33" s="347"/>
      <c r="N33" s="347"/>
      <c r="O33" s="347"/>
      <c r="P33" s="347"/>
      <c r="Q33" s="43"/>
      <c r="R33" s="43"/>
      <c r="S33" s="43"/>
      <c r="T33" s="43"/>
      <c r="U33" s="43"/>
      <c r="V33" s="43"/>
      <c r="W33" s="346">
        <f>ROUND(BD54, 2)</f>
        <v>0</v>
      </c>
      <c r="X33" s="347"/>
      <c r="Y33" s="347"/>
      <c r="Z33" s="347"/>
      <c r="AA33" s="347"/>
      <c r="AB33" s="347"/>
      <c r="AC33" s="347"/>
      <c r="AD33" s="347"/>
      <c r="AE33" s="347"/>
      <c r="AF33" s="43"/>
      <c r="AG33" s="43"/>
      <c r="AH33" s="43"/>
      <c r="AI33" s="43"/>
      <c r="AJ33" s="43"/>
      <c r="AK33" s="346">
        <v>0</v>
      </c>
      <c r="AL33" s="347"/>
      <c r="AM33" s="347"/>
      <c r="AN33" s="347"/>
      <c r="AO33" s="347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49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50</v>
      </c>
      <c r="U35" s="47"/>
      <c r="V35" s="47"/>
      <c r="W35" s="47"/>
      <c r="X35" s="349" t="s">
        <v>51</v>
      </c>
      <c r="Y35" s="350"/>
      <c r="Z35" s="350"/>
      <c r="AA35" s="350"/>
      <c r="AB35" s="350"/>
      <c r="AC35" s="47"/>
      <c r="AD35" s="47"/>
      <c r="AE35" s="47"/>
      <c r="AF35" s="47"/>
      <c r="AG35" s="47"/>
      <c r="AH35" s="47"/>
      <c r="AI35" s="47"/>
      <c r="AJ35" s="47"/>
      <c r="AK35" s="351">
        <f>SUM(AK26:AK33)</f>
        <v>0</v>
      </c>
      <c r="AL35" s="350"/>
      <c r="AM35" s="350"/>
      <c r="AN35" s="350"/>
      <c r="AO35" s="352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2222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53" t="str">
        <f>K6</f>
        <v>Přístavba hasičské zbrojnice - Vrchlabí Podhůří</v>
      </c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354"/>
      <c r="AK45" s="354"/>
      <c r="AL45" s="354"/>
      <c r="AM45" s="354"/>
      <c r="AN45" s="354"/>
      <c r="AO45" s="354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22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 xml:space="preserve"> 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24</v>
      </c>
      <c r="AJ47" s="38"/>
      <c r="AK47" s="38"/>
      <c r="AL47" s="38"/>
      <c r="AM47" s="355" t="str">
        <f>IF(AN8= "","",AN8)</f>
        <v>10. 11. 2022</v>
      </c>
      <c r="AN47" s="355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26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Město Vrchlabí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32</v>
      </c>
      <c r="AJ49" s="38"/>
      <c r="AK49" s="38"/>
      <c r="AL49" s="38"/>
      <c r="AM49" s="356" t="str">
        <f>IF(E17="","",E17)</f>
        <v>Ing.P.Starý, Vrchlabí</v>
      </c>
      <c r="AN49" s="357"/>
      <c r="AO49" s="357"/>
      <c r="AP49" s="357"/>
      <c r="AQ49" s="38"/>
      <c r="AR49" s="41"/>
      <c r="AS49" s="358" t="s">
        <v>53</v>
      </c>
      <c r="AT49" s="359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30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35</v>
      </c>
      <c r="AJ50" s="38"/>
      <c r="AK50" s="38"/>
      <c r="AL50" s="38"/>
      <c r="AM50" s="356" t="str">
        <f>IF(E20="","",E20)</f>
        <v>Ing. Jiřičková</v>
      </c>
      <c r="AN50" s="357"/>
      <c r="AO50" s="357"/>
      <c r="AP50" s="357"/>
      <c r="AQ50" s="38"/>
      <c r="AR50" s="41"/>
      <c r="AS50" s="360"/>
      <c r="AT50" s="361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62"/>
      <c r="AT51" s="363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64" t="s">
        <v>54</v>
      </c>
      <c r="D52" s="365"/>
      <c r="E52" s="365"/>
      <c r="F52" s="365"/>
      <c r="G52" s="365"/>
      <c r="H52" s="68"/>
      <c r="I52" s="366" t="s">
        <v>55</v>
      </c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7" t="s">
        <v>56</v>
      </c>
      <c r="AH52" s="365"/>
      <c r="AI52" s="365"/>
      <c r="AJ52" s="365"/>
      <c r="AK52" s="365"/>
      <c r="AL52" s="365"/>
      <c r="AM52" s="365"/>
      <c r="AN52" s="366" t="s">
        <v>57</v>
      </c>
      <c r="AO52" s="365"/>
      <c r="AP52" s="365"/>
      <c r="AQ52" s="69" t="s">
        <v>58</v>
      </c>
      <c r="AR52" s="41"/>
      <c r="AS52" s="70" t="s">
        <v>59</v>
      </c>
      <c r="AT52" s="71" t="s">
        <v>60</v>
      </c>
      <c r="AU52" s="71" t="s">
        <v>61</v>
      </c>
      <c r="AV52" s="71" t="s">
        <v>62</v>
      </c>
      <c r="AW52" s="71" t="s">
        <v>63</v>
      </c>
      <c r="AX52" s="71" t="s">
        <v>64</v>
      </c>
      <c r="AY52" s="71" t="s">
        <v>65</v>
      </c>
      <c r="AZ52" s="71" t="s">
        <v>66</v>
      </c>
      <c r="BA52" s="71" t="s">
        <v>67</v>
      </c>
      <c r="BB52" s="71" t="s">
        <v>68</v>
      </c>
      <c r="BC52" s="71" t="s">
        <v>69</v>
      </c>
      <c r="BD52" s="72" t="s">
        <v>70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71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71">
        <f>ROUND(SUM(AG55:AG57),2)</f>
        <v>0</v>
      </c>
      <c r="AH54" s="371"/>
      <c r="AI54" s="371"/>
      <c r="AJ54" s="371"/>
      <c r="AK54" s="371"/>
      <c r="AL54" s="371"/>
      <c r="AM54" s="371"/>
      <c r="AN54" s="372">
        <f>SUM(AG54,AT54)</f>
        <v>0</v>
      </c>
      <c r="AO54" s="372"/>
      <c r="AP54" s="372"/>
      <c r="AQ54" s="80" t="s">
        <v>21</v>
      </c>
      <c r="AR54" s="81"/>
      <c r="AS54" s="82">
        <f>ROUND(SUM(AS55:AS57),2)</f>
        <v>0</v>
      </c>
      <c r="AT54" s="83">
        <f>ROUND(SUM(AV54:AW54),2)</f>
        <v>0</v>
      </c>
      <c r="AU54" s="84">
        <f>ROUND(SUM(AU55:AU57),5)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ROUND(SUM(AZ55:AZ57),2)</f>
        <v>0</v>
      </c>
      <c r="BA54" s="83">
        <f>ROUND(SUM(BA55:BA57),2)</f>
        <v>0</v>
      </c>
      <c r="BB54" s="83">
        <f>ROUND(SUM(BB55:BB57),2)</f>
        <v>0</v>
      </c>
      <c r="BC54" s="83">
        <f>ROUND(SUM(BC55:BC57),2)</f>
        <v>0</v>
      </c>
      <c r="BD54" s="85">
        <f>ROUND(SUM(BD55:BD57),2)</f>
        <v>0</v>
      </c>
      <c r="BS54" s="86" t="s">
        <v>72</v>
      </c>
      <c r="BT54" s="86" t="s">
        <v>73</v>
      </c>
      <c r="BU54" s="87" t="s">
        <v>74</v>
      </c>
      <c r="BV54" s="86" t="s">
        <v>75</v>
      </c>
      <c r="BW54" s="86" t="s">
        <v>5</v>
      </c>
      <c r="BX54" s="86" t="s">
        <v>76</v>
      </c>
      <c r="CL54" s="86" t="s">
        <v>19</v>
      </c>
    </row>
    <row r="55" spans="1:91" s="7" customFormat="1" ht="16.5" customHeight="1">
      <c r="A55" s="88" t="s">
        <v>77</v>
      </c>
      <c r="B55" s="89"/>
      <c r="C55" s="90"/>
      <c r="D55" s="370" t="s">
        <v>78</v>
      </c>
      <c r="E55" s="370"/>
      <c r="F55" s="370"/>
      <c r="G55" s="370"/>
      <c r="H55" s="370"/>
      <c r="I55" s="91"/>
      <c r="J55" s="370" t="s">
        <v>79</v>
      </c>
      <c r="K55" s="370"/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370"/>
      <c r="W55" s="370"/>
      <c r="X55" s="370"/>
      <c r="Y55" s="370"/>
      <c r="Z55" s="370"/>
      <c r="AA55" s="370"/>
      <c r="AB55" s="370"/>
      <c r="AC55" s="370"/>
      <c r="AD55" s="370"/>
      <c r="AE55" s="370"/>
      <c r="AF55" s="370"/>
      <c r="AG55" s="368">
        <f>'01 - Stavební část'!J30</f>
        <v>0</v>
      </c>
      <c r="AH55" s="369"/>
      <c r="AI55" s="369"/>
      <c r="AJ55" s="369"/>
      <c r="AK55" s="369"/>
      <c r="AL55" s="369"/>
      <c r="AM55" s="369"/>
      <c r="AN55" s="368">
        <f>SUM(AG55,AT55)</f>
        <v>0</v>
      </c>
      <c r="AO55" s="369"/>
      <c r="AP55" s="369"/>
      <c r="AQ55" s="92" t="s">
        <v>80</v>
      </c>
      <c r="AR55" s="93"/>
      <c r="AS55" s="94">
        <v>0</v>
      </c>
      <c r="AT55" s="95">
        <f>ROUND(SUM(AV55:AW55),2)</f>
        <v>0</v>
      </c>
      <c r="AU55" s="96">
        <f>'01 - Stavební část'!P111</f>
        <v>0</v>
      </c>
      <c r="AV55" s="95">
        <f>'01 - Stavební část'!J33</f>
        <v>0</v>
      </c>
      <c r="AW55" s="95">
        <f>'01 - Stavební část'!J34</f>
        <v>0</v>
      </c>
      <c r="AX55" s="95">
        <f>'01 - Stavební část'!J35</f>
        <v>0</v>
      </c>
      <c r="AY55" s="95">
        <f>'01 - Stavební část'!J36</f>
        <v>0</v>
      </c>
      <c r="AZ55" s="95">
        <f>'01 - Stavební část'!F33</f>
        <v>0</v>
      </c>
      <c r="BA55" s="95">
        <f>'01 - Stavební část'!F34</f>
        <v>0</v>
      </c>
      <c r="BB55" s="95">
        <f>'01 - Stavební část'!F35</f>
        <v>0</v>
      </c>
      <c r="BC55" s="95">
        <f>'01 - Stavební část'!F36</f>
        <v>0</v>
      </c>
      <c r="BD55" s="97">
        <f>'01 - Stavební část'!F37</f>
        <v>0</v>
      </c>
      <c r="BT55" s="98" t="s">
        <v>81</v>
      </c>
      <c r="BV55" s="98" t="s">
        <v>75</v>
      </c>
      <c r="BW55" s="98" t="s">
        <v>82</v>
      </c>
      <c r="BX55" s="98" t="s">
        <v>5</v>
      </c>
      <c r="CL55" s="98" t="s">
        <v>19</v>
      </c>
      <c r="CM55" s="98" t="s">
        <v>83</v>
      </c>
    </row>
    <row r="56" spans="1:91" s="7" customFormat="1" ht="16.5" customHeight="1">
      <c r="A56" s="88" t="s">
        <v>77</v>
      </c>
      <c r="B56" s="89"/>
      <c r="C56" s="90"/>
      <c r="D56" s="370" t="s">
        <v>84</v>
      </c>
      <c r="E56" s="370"/>
      <c r="F56" s="370"/>
      <c r="G56" s="370"/>
      <c r="H56" s="370"/>
      <c r="I56" s="91"/>
      <c r="J56" s="370" t="s">
        <v>85</v>
      </c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68">
        <f>'02 - Vzduchotechnika'!J30</f>
        <v>0</v>
      </c>
      <c r="AH56" s="369"/>
      <c r="AI56" s="369"/>
      <c r="AJ56" s="369"/>
      <c r="AK56" s="369"/>
      <c r="AL56" s="369"/>
      <c r="AM56" s="369"/>
      <c r="AN56" s="368">
        <f>SUM(AG56,AT56)</f>
        <v>0</v>
      </c>
      <c r="AO56" s="369"/>
      <c r="AP56" s="369"/>
      <c r="AQ56" s="92" t="s">
        <v>80</v>
      </c>
      <c r="AR56" s="93"/>
      <c r="AS56" s="94">
        <v>0</v>
      </c>
      <c r="AT56" s="95">
        <f>ROUND(SUM(AV56:AW56),2)</f>
        <v>0</v>
      </c>
      <c r="AU56" s="96">
        <f>'02 - Vzduchotechnika'!P88</f>
        <v>0</v>
      </c>
      <c r="AV56" s="95">
        <f>'02 - Vzduchotechnika'!J33</f>
        <v>0</v>
      </c>
      <c r="AW56" s="95">
        <f>'02 - Vzduchotechnika'!J34</f>
        <v>0</v>
      </c>
      <c r="AX56" s="95">
        <f>'02 - Vzduchotechnika'!J35</f>
        <v>0</v>
      </c>
      <c r="AY56" s="95">
        <f>'02 - Vzduchotechnika'!J36</f>
        <v>0</v>
      </c>
      <c r="AZ56" s="95">
        <f>'02 - Vzduchotechnika'!F33</f>
        <v>0</v>
      </c>
      <c r="BA56" s="95">
        <f>'02 - Vzduchotechnika'!F34</f>
        <v>0</v>
      </c>
      <c r="BB56" s="95">
        <f>'02 - Vzduchotechnika'!F35</f>
        <v>0</v>
      </c>
      <c r="BC56" s="95">
        <f>'02 - Vzduchotechnika'!F36</f>
        <v>0</v>
      </c>
      <c r="BD56" s="97">
        <f>'02 - Vzduchotechnika'!F37</f>
        <v>0</v>
      </c>
      <c r="BT56" s="98" t="s">
        <v>81</v>
      </c>
      <c r="BV56" s="98" t="s">
        <v>75</v>
      </c>
      <c r="BW56" s="98" t="s">
        <v>86</v>
      </c>
      <c r="BX56" s="98" t="s">
        <v>5</v>
      </c>
      <c r="CL56" s="98" t="s">
        <v>19</v>
      </c>
      <c r="CM56" s="98" t="s">
        <v>83</v>
      </c>
    </row>
    <row r="57" spans="1:91" s="7" customFormat="1" ht="16.5" customHeight="1">
      <c r="A57" s="88" t="s">
        <v>77</v>
      </c>
      <c r="B57" s="89"/>
      <c r="C57" s="90"/>
      <c r="D57" s="370" t="s">
        <v>87</v>
      </c>
      <c r="E57" s="370"/>
      <c r="F57" s="370"/>
      <c r="G57" s="370"/>
      <c r="H57" s="370"/>
      <c r="I57" s="91"/>
      <c r="J57" s="370" t="s">
        <v>88</v>
      </c>
      <c r="K57" s="370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70"/>
      <c r="AG57" s="368">
        <f>'03 - Elektroinstalace,hro...'!J30</f>
        <v>0</v>
      </c>
      <c r="AH57" s="369"/>
      <c r="AI57" s="369"/>
      <c r="AJ57" s="369"/>
      <c r="AK57" s="369"/>
      <c r="AL57" s="369"/>
      <c r="AM57" s="369"/>
      <c r="AN57" s="368">
        <f>SUM(AG57,AT57)</f>
        <v>0</v>
      </c>
      <c r="AO57" s="369"/>
      <c r="AP57" s="369"/>
      <c r="AQ57" s="92" t="s">
        <v>80</v>
      </c>
      <c r="AR57" s="93"/>
      <c r="AS57" s="99">
        <v>0</v>
      </c>
      <c r="AT57" s="100">
        <f>ROUND(SUM(AV57:AW57),2)</f>
        <v>0</v>
      </c>
      <c r="AU57" s="101">
        <f>'03 - Elektroinstalace,hro...'!P81</f>
        <v>0</v>
      </c>
      <c r="AV57" s="100">
        <f>'03 - Elektroinstalace,hro...'!J33</f>
        <v>0</v>
      </c>
      <c r="AW57" s="100">
        <f>'03 - Elektroinstalace,hro...'!J34</f>
        <v>0</v>
      </c>
      <c r="AX57" s="100">
        <f>'03 - Elektroinstalace,hro...'!J35</f>
        <v>0</v>
      </c>
      <c r="AY57" s="100">
        <f>'03 - Elektroinstalace,hro...'!J36</f>
        <v>0</v>
      </c>
      <c r="AZ57" s="100">
        <f>'03 - Elektroinstalace,hro...'!F33</f>
        <v>0</v>
      </c>
      <c r="BA57" s="100">
        <f>'03 - Elektroinstalace,hro...'!F34</f>
        <v>0</v>
      </c>
      <c r="BB57" s="100">
        <f>'03 - Elektroinstalace,hro...'!F35</f>
        <v>0</v>
      </c>
      <c r="BC57" s="100">
        <f>'03 - Elektroinstalace,hro...'!F36</f>
        <v>0</v>
      </c>
      <c r="BD57" s="102">
        <f>'03 - Elektroinstalace,hro...'!F37</f>
        <v>0</v>
      </c>
      <c r="BT57" s="98" t="s">
        <v>81</v>
      </c>
      <c r="BV57" s="98" t="s">
        <v>75</v>
      </c>
      <c r="BW57" s="98" t="s">
        <v>89</v>
      </c>
      <c r="BX57" s="98" t="s">
        <v>5</v>
      </c>
      <c r="CL57" s="98" t="s">
        <v>19</v>
      </c>
      <c r="CM57" s="98" t="s">
        <v>83</v>
      </c>
    </row>
    <row r="58" spans="1:91" s="2" customFormat="1" ht="30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4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91" s="2" customFormat="1" ht="6.95" customHeight="1">
      <c r="A59" s="36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41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</sheetData>
  <sheetProtection algorithmName="SHA-512" hashValue="tpOgEe26BC7N1ijjkxyf6/kAh0fbfoOGXmPh0yDlS2TXE7SFbtGh8/6GkOmboOcPwu2Az3XoMY57LMzqmhWTJw==" saltValue="HEeAIAumsaZSW2GkUdauF241mEnP78m+YWKmvRqia0WQTpEvc6qoMGiyqPFpoVEEfVcf3JcOp8O0cRPIFBmWfw==" spinCount="100000" sheet="1" objects="1" scenarios="1" formatColumns="0" formatRows="0"/>
  <mergeCells count="50">
    <mergeCell ref="AR2:BE2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01 - Stavební část'!C2" display="/"/>
    <hyperlink ref="A56" location="'02 - Vzduchotechnika'!C2" display="/"/>
    <hyperlink ref="A57" location="'03 - Elektroinstalace,hr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77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82</v>
      </c>
      <c r="AZ2" s="103" t="s">
        <v>90</v>
      </c>
      <c r="BA2" s="103" t="s">
        <v>21</v>
      </c>
      <c r="BB2" s="103" t="s">
        <v>21</v>
      </c>
      <c r="BC2" s="103" t="s">
        <v>91</v>
      </c>
      <c r="BD2" s="103" t="s">
        <v>83</v>
      </c>
    </row>
    <row r="3" spans="1:5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83</v>
      </c>
      <c r="AZ3" s="103" t="s">
        <v>92</v>
      </c>
      <c r="BA3" s="103" t="s">
        <v>21</v>
      </c>
      <c r="BB3" s="103" t="s">
        <v>21</v>
      </c>
      <c r="BC3" s="103" t="s">
        <v>93</v>
      </c>
      <c r="BD3" s="103" t="s">
        <v>83</v>
      </c>
    </row>
    <row r="4" spans="1:56" s="1" customFormat="1" ht="24.95" customHeight="1">
      <c r="B4" s="22"/>
      <c r="D4" s="106" t="s">
        <v>94</v>
      </c>
      <c r="L4" s="22"/>
      <c r="M4" s="107" t="s">
        <v>10</v>
      </c>
      <c r="AT4" s="19" t="s">
        <v>4</v>
      </c>
      <c r="AZ4" s="103" t="s">
        <v>95</v>
      </c>
      <c r="BA4" s="103" t="s">
        <v>21</v>
      </c>
      <c r="BB4" s="103" t="s">
        <v>21</v>
      </c>
      <c r="BC4" s="103" t="s">
        <v>96</v>
      </c>
      <c r="BD4" s="103" t="s">
        <v>83</v>
      </c>
    </row>
    <row r="5" spans="1:56" s="1" customFormat="1" ht="6.95" customHeight="1">
      <c r="B5" s="22"/>
      <c r="L5" s="22"/>
      <c r="AZ5" s="103" t="s">
        <v>97</v>
      </c>
      <c r="BA5" s="103" t="s">
        <v>21</v>
      </c>
      <c r="BB5" s="103" t="s">
        <v>21</v>
      </c>
      <c r="BC5" s="103" t="s">
        <v>98</v>
      </c>
      <c r="BD5" s="103" t="s">
        <v>83</v>
      </c>
    </row>
    <row r="6" spans="1:56" s="1" customFormat="1" ht="12" customHeight="1">
      <c r="B6" s="22"/>
      <c r="D6" s="108" t="s">
        <v>16</v>
      </c>
      <c r="L6" s="22"/>
      <c r="AZ6" s="103" t="s">
        <v>99</v>
      </c>
      <c r="BA6" s="103" t="s">
        <v>21</v>
      </c>
      <c r="BB6" s="103" t="s">
        <v>21</v>
      </c>
      <c r="BC6" s="103" t="s">
        <v>100</v>
      </c>
      <c r="BD6" s="103" t="s">
        <v>83</v>
      </c>
    </row>
    <row r="7" spans="1:56" s="1" customFormat="1" ht="16.5" customHeight="1">
      <c r="B7" s="22"/>
      <c r="E7" s="374" t="str">
        <f>'Rekapitulace stavby'!K6</f>
        <v>Přístavba hasičské zbrojnice - Vrchlabí Podhůří</v>
      </c>
      <c r="F7" s="375"/>
      <c r="G7" s="375"/>
      <c r="H7" s="375"/>
      <c r="L7" s="22"/>
      <c r="AZ7" s="103" t="s">
        <v>101</v>
      </c>
      <c r="BA7" s="103" t="s">
        <v>21</v>
      </c>
      <c r="BB7" s="103" t="s">
        <v>21</v>
      </c>
      <c r="BC7" s="103" t="s">
        <v>102</v>
      </c>
      <c r="BD7" s="103" t="s">
        <v>83</v>
      </c>
    </row>
    <row r="8" spans="1:56" s="2" customFormat="1" ht="12" customHeight="1">
      <c r="A8" s="36"/>
      <c r="B8" s="41"/>
      <c r="C8" s="36"/>
      <c r="D8" s="108" t="s">
        <v>103</v>
      </c>
      <c r="E8" s="36"/>
      <c r="F8" s="36"/>
      <c r="G8" s="36"/>
      <c r="H8" s="36"/>
      <c r="I8" s="36"/>
      <c r="J8" s="36"/>
      <c r="K8" s="36"/>
      <c r="L8" s="109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Z8" s="103" t="s">
        <v>104</v>
      </c>
      <c r="BA8" s="103" t="s">
        <v>21</v>
      </c>
      <c r="BB8" s="103" t="s">
        <v>21</v>
      </c>
      <c r="BC8" s="103" t="s">
        <v>105</v>
      </c>
      <c r="BD8" s="103" t="s">
        <v>83</v>
      </c>
    </row>
    <row r="9" spans="1:56" s="2" customFormat="1" ht="16.5" customHeight="1">
      <c r="A9" s="36"/>
      <c r="B9" s="41"/>
      <c r="C9" s="36"/>
      <c r="D9" s="36"/>
      <c r="E9" s="376" t="s">
        <v>106</v>
      </c>
      <c r="F9" s="377"/>
      <c r="G9" s="377"/>
      <c r="H9" s="377"/>
      <c r="I9" s="36"/>
      <c r="J9" s="36"/>
      <c r="K9" s="36"/>
      <c r="L9" s="109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Z9" s="103" t="s">
        <v>107</v>
      </c>
      <c r="BA9" s="103" t="s">
        <v>21</v>
      </c>
      <c r="BB9" s="103" t="s">
        <v>21</v>
      </c>
      <c r="BC9" s="103" t="s">
        <v>108</v>
      </c>
      <c r="BD9" s="103" t="s">
        <v>83</v>
      </c>
    </row>
    <row r="10" spans="1:5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9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Z10" s="103" t="s">
        <v>109</v>
      </c>
      <c r="BA10" s="103" t="s">
        <v>21</v>
      </c>
      <c r="BB10" s="103" t="s">
        <v>21</v>
      </c>
      <c r="BC10" s="103" t="s">
        <v>110</v>
      </c>
      <c r="BD10" s="103" t="s">
        <v>83</v>
      </c>
    </row>
    <row r="11" spans="1:56" s="2" customFormat="1" ht="12" customHeight="1">
      <c r="A11" s="36"/>
      <c r="B11" s="41"/>
      <c r="C11" s="36"/>
      <c r="D11" s="108" t="s">
        <v>18</v>
      </c>
      <c r="E11" s="36"/>
      <c r="F11" s="110" t="s">
        <v>19</v>
      </c>
      <c r="G11" s="36"/>
      <c r="H11" s="36"/>
      <c r="I11" s="108" t="s">
        <v>20</v>
      </c>
      <c r="J11" s="110" t="s">
        <v>21</v>
      </c>
      <c r="K11" s="36"/>
      <c r="L11" s="109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Z11" s="103" t="s">
        <v>111</v>
      </c>
      <c r="BA11" s="103" t="s">
        <v>21</v>
      </c>
      <c r="BB11" s="103" t="s">
        <v>21</v>
      </c>
      <c r="BC11" s="103" t="s">
        <v>112</v>
      </c>
      <c r="BD11" s="103" t="s">
        <v>83</v>
      </c>
    </row>
    <row r="12" spans="1:56" s="2" customFormat="1" ht="12" customHeight="1">
      <c r="A12" s="36"/>
      <c r="B12" s="41"/>
      <c r="C12" s="36"/>
      <c r="D12" s="108" t="s">
        <v>22</v>
      </c>
      <c r="E12" s="36"/>
      <c r="F12" s="110" t="s">
        <v>23</v>
      </c>
      <c r="G12" s="36"/>
      <c r="H12" s="36"/>
      <c r="I12" s="108" t="s">
        <v>24</v>
      </c>
      <c r="J12" s="111" t="str">
        <f>'Rekapitulace stavby'!AN8</f>
        <v>10. 11. 2022</v>
      </c>
      <c r="K12" s="36"/>
      <c r="L12" s="109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Z12" s="103" t="s">
        <v>113</v>
      </c>
      <c r="BA12" s="103" t="s">
        <v>21</v>
      </c>
      <c r="BB12" s="103" t="s">
        <v>21</v>
      </c>
      <c r="BC12" s="103" t="s">
        <v>114</v>
      </c>
      <c r="BD12" s="103" t="s">
        <v>83</v>
      </c>
    </row>
    <row r="13" spans="1:5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9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Z13" s="103" t="s">
        <v>115</v>
      </c>
      <c r="BA13" s="103" t="s">
        <v>21</v>
      </c>
      <c r="BB13" s="103" t="s">
        <v>21</v>
      </c>
      <c r="BC13" s="103" t="s">
        <v>116</v>
      </c>
      <c r="BD13" s="103" t="s">
        <v>83</v>
      </c>
    </row>
    <row r="14" spans="1:56" s="2" customFormat="1" ht="12" customHeight="1">
      <c r="A14" s="36"/>
      <c r="B14" s="41"/>
      <c r="C14" s="36"/>
      <c r="D14" s="108" t="s">
        <v>26</v>
      </c>
      <c r="E14" s="36"/>
      <c r="F14" s="36"/>
      <c r="G14" s="36"/>
      <c r="H14" s="36"/>
      <c r="I14" s="108" t="s">
        <v>27</v>
      </c>
      <c r="J14" s="110" t="s">
        <v>21</v>
      </c>
      <c r="K14" s="36"/>
      <c r="L14" s="109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Z14" s="103" t="s">
        <v>117</v>
      </c>
      <c r="BA14" s="103" t="s">
        <v>21</v>
      </c>
      <c r="BB14" s="103" t="s">
        <v>21</v>
      </c>
      <c r="BC14" s="103" t="s">
        <v>118</v>
      </c>
      <c r="BD14" s="103" t="s">
        <v>83</v>
      </c>
    </row>
    <row r="15" spans="1:56" s="2" customFormat="1" ht="18" customHeight="1">
      <c r="A15" s="36"/>
      <c r="B15" s="41"/>
      <c r="C15" s="36"/>
      <c r="D15" s="36"/>
      <c r="E15" s="110" t="s">
        <v>28</v>
      </c>
      <c r="F15" s="36"/>
      <c r="G15" s="36"/>
      <c r="H15" s="36"/>
      <c r="I15" s="108" t="s">
        <v>29</v>
      </c>
      <c r="J15" s="110" t="s">
        <v>21</v>
      </c>
      <c r="K15" s="36"/>
      <c r="L15" s="109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Z15" s="103" t="s">
        <v>119</v>
      </c>
      <c r="BA15" s="103" t="s">
        <v>21</v>
      </c>
      <c r="BB15" s="103" t="s">
        <v>21</v>
      </c>
      <c r="BC15" s="103" t="s">
        <v>120</v>
      </c>
      <c r="BD15" s="103" t="s">
        <v>83</v>
      </c>
    </row>
    <row r="16" spans="1:5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9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Z16" s="103" t="s">
        <v>121</v>
      </c>
      <c r="BA16" s="103" t="s">
        <v>21</v>
      </c>
      <c r="BB16" s="103" t="s">
        <v>21</v>
      </c>
      <c r="BC16" s="103" t="s">
        <v>122</v>
      </c>
      <c r="BD16" s="103" t="s">
        <v>83</v>
      </c>
    </row>
    <row r="17" spans="1:31" s="2" customFormat="1" ht="12" customHeight="1">
      <c r="A17" s="36"/>
      <c r="B17" s="41"/>
      <c r="C17" s="36"/>
      <c r="D17" s="108" t="s">
        <v>30</v>
      </c>
      <c r="E17" s="36"/>
      <c r="F17" s="36"/>
      <c r="G17" s="36"/>
      <c r="H17" s="36"/>
      <c r="I17" s="108" t="s">
        <v>27</v>
      </c>
      <c r="J17" s="32" t="str">
        <f>'Rekapitulace stavby'!AN13</f>
        <v>Vyplň údaj</v>
      </c>
      <c r="K17" s="36"/>
      <c r="L17" s="109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8" t="s">
        <v>29</v>
      </c>
      <c r="J18" s="32" t="str">
        <f>'Rekapitulace stavby'!AN14</f>
        <v>Vyplň údaj</v>
      </c>
      <c r="K18" s="36"/>
      <c r="L18" s="109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9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8" t="s">
        <v>32</v>
      </c>
      <c r="E20" s="36"/>
      <c r="F20" s="36"/>
      <c r="G20" s="36"/>
      <c r="H20" s="36"/>
      <c r="I20" s="108" t="s">
        <v>27</v>
      </c>
      <c r="J20" s="110" t="s">
        <v>21</v>
      </c>
      <c r="K20" s="36"/>
      <c r="L20" s="109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0" t="s">
        <v>33</v>
      </c>
      <c r="F21" s="36"/>
      <c r="G21" s="36"/>
      <c r="H21" s="36"/>
      <c r="I21" s="108" t="s">
        <v>29</v>
      </c>
      <c r="J21" s="110" t="s">
        <v>21</v>
      </c>
      <c r="K21" s="36"/>
      <c r="L21" s="109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9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8" t="s">
        <v>35</v>
      </c>
      <c r="E23" s="36"/>
      <c r="F23" s="36"/>
      <c r="G23" s="36"/>
      <c r="H23" s="36"/>
      <c r="I23" s="108" t="s">
        <v>27</v>
      </c>
      <c r="J23" s="110" t="s">
        <v>21</v>
      </c>
      <c r="K23" s="36"/>
      <c r="L23" s="109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0" t="s">
        <v>36</v>
      </c>
      <c r="F24" s="36"/>
      <c r="G24" s="36"/>
      <c r="H24" s="36"/>
      <c r="I24" s="108" t="s">
        <v>29</v>
      </c>
      <c r="J24" s="110" t="s">
        <v>21</v>
      </c>
      <c r="K24" s="36"/>
      <c r="L24" s="109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9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8" t="s">
        <v>37</v>
      </c>
      <c r="E26" s="36"/>
      <c r="F26" s="36"/>
      <c r="G26" s="36"/>
      <c r="H26" s="36"/>
      <c r="I26" s="36"/>
      <c r="J26" s="36"/>
      <c r="K26" s="36"/>
      <c r="L26" s="109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2"/>
      <c r="B27" s="113"/>
      <c r="C27" s="112"/>
      <c r="D27" s="112"/>
      <c r="E27" s="380" t="s">
        <v>21</v>
      </c>
      <c r="F27" s="380"/>
      <c r="G27" s="380"/>
      <c r="H27" s="380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9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5"/>
      <c r="E29" s="115"/>
      <c r="F29" s="115"/>
      <c r="G29" s="115"/>
      <c r="H29" s="115"/>
      <c r="I29" s="115"/>
      <c r="J29" s="115"/>
      <c r="K29" s="115"/>
      <c r="L29" s="109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6" t="s">
        <v>39</v>
      </c>
      <c r="E30" s="36"/>
      <c r="F30" s="36"/>
      <c r="G30" s="36"/>
      <c r="H30" s="36"/>
      <c r="I30" s="36"/>
      <c r="J30" s="117">
        <f>ROUND(J111, 2)</f>
        <v>0</v>
      </c>
      <c r="K30" s="36"/>
      <c r="L30" s="109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5"/>
      <c r="E31" s="115"/>
      <c r="F31" s="115"/>
      <c r="G31" s="115"/>
      <c r="H31" s="115"/>
      <c r="I31" s="115"/>
      <c r="J31" s="115"/>
      <c r="K31" s="115"/>
      <c r="L31" s="109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8" t="s">
        <v>41</v>
      </c>
      <c r="G32" s="36"/>
      <c r="H32" s="36"/>
      <c r="I32" s="118" t="s">
        <v>40</v>
      </c>
      <c r="J32" s="118" t="s">
        <v>42</v>
      </c>
      <c r="K32" s="36"/>
      <c r="L32" s="109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9" t="s">
        <v>43</v>
      </c>
      <c r="E33" s="108" t="s">
        <v>44</v>
      </c>
      <c r="F33" s="120">
        <f>ROUND((SUM(BE111:BE771)),  2)</f>
        <v>0</v>
      </c>
      <c r="G33" s="36"/>
      <c r="H33" s="36"/>
      <c r="I33" s="121">
        <v>0.21</v>
      </c>
      <c r="J33" s="120">
        <f>ROUND(((SUM(BE111:BE771))*I33),  2)</f>
        <v>0</v>
      </c>
      <c r="K33" s="36"/>
      <c r="L33" s="109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8" t="s">
        <v>45</v>
      </c>
      <c r="F34" s="120">
        <f>ROUND((SUM(BF111:BF771)),  2)</f>
        <v>0</v>
      </c>
      <c r="G34" s="36"/>
      <c r="H34" s="36"/>
      <c r="I34" s="121">
        <v>0.15</v>
      </c>
      <c r="J34" s="120">
        <f>ROUND(((SUM(BF111:BF771))*I34),  2)</f>
        <v>0</v>
      </c>
      <c r="K34" s="36"/>
      <c r="L34" s="109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8" t="s">
        <v>46</v>
      </c>
      <c r="F35" s="120">
        <f>ROUND((SUM(BG111:BG771)),  2)</f>
        <v>0</v>
      </c>
      <c r="G35" s="36"/>
      <c r="H35" s="36"/>
      <c r="I35" s="121">
        <v>0.21</v>
      </c>
      <c r="J35" s="120">
        <f>0</f>
        <v>0</v>
      </c>
      <c r="K35" s="36"/>
      <c r="L35" s="109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8" t="s">
        <v>47</v>
      </c>
      <c r="F36" s="120">
        <f>ROUND((SUM(BH111:BH771)),  2)</f>
        <v>0</v>
      </c>
      <c r="G36" s="36"/>
      <c r="H36" s="36"/>
      <c r="I36" s="121">
        <v>0.15</v>
      </c>
      <c r="J36" s="120">
        <f>0</f>
        <v>0</v>
      </c>
      <c r="K36" s="36"/>
      <c r="L36" s="109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8" t="s">
        <v>48</v>
      </c>
      <c r="F37" s="120">
        <f>ROUND((SUM(BI111:BI771)),  2)</f>
        <v>0</v>
      </c>
      <c r="G37" s="36"/>
      <c r="H37" s="36"/>
      <c r="I37" s="121">
        <v>0</v>
      </c>
      <c r="J37" s="120">
        <f>0</f>
        <v>0</v>
      </c>
      <c r="K37" s="36"/>
      <c r="L37" s="109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9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2"/>
      <c r="D39" s="123" t="s">
        <v>49</v>
      </c>
      <c r="E39" s="124"/>
      <c r="F39" s="124"/>
      <c r="G39" s="125" t="s">
        <v>50</v>
      </c>
      <c r="H39" s="126" t="s">
        <v>51</v>
      </c>
      <c r="I39" s="124"/>
      <c r="J39" s="127">
        <f>SUM(J30:J37)</f>
        <v>0</v>
      </c>
      <c r="K39" s="128"/>
      <c r="L39" s="109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123</v>
      </c>
      <c r="D45" s="38"/>
      <c r="E45" s="38"/>
      <c r="F45" s="38"/>
      <c r="G45" s="38"/>
      <c r="H45" s="38"/>
      <c r="I45" s="38"/>
      <c r="J45" s="38"/>
      <c r="K45" s="38"/>
      <c r="L45" s="109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9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9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Přístavba hasičské zbrojnice - Vrchlabí Podhůří</v>
      </c>
      <c r="F48" s="382"/>
      <c r="G48" s="382"/>
      <c r="H48" s="382"/>
      <c r="I48" s="38"/>
      <c r="J48" s="38"/>
      <c r="K48" s="38"/>
      <c r="L48" s="109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103</v>
      </c>
      <c r="D49" s="38"/>
      <c r="E49" s="38"/>
      <c r="F49" s="38"/>
      <c r="G49" s="38"/>
      <c r="H49" s="38"/>
      <c r="I49" s="38"/>
      <c r="J49" s="38"/>
      <c r="K49" s="38"/>
      <c r="L49" s="109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3" t="str">
        <f>E9</f>
        <v>01 - Stavební část</v>
      </c>
      <c r="F50" s="383"/>
      <c r="G50" s="383"/>
      <c r="H50" s="383"/>
      <c r="I50" s="38"/>
      <c r="J50" s="38"/>
      <c r="K50" s="38"/>
      <c r="L50" s="109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9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 xml:space="preserve"> </v>
      </c>
      <c r="G52" s="38"/>
      <c r="H52" s="38"/>
      <c r="I52" s="31" t="s">
        <v>24</v>
      </c>
      <c r="J52" s="61" t="str">
        <f>IF(J12="","",J12)</f>
        <v>10. 11. 2022</v>
      </c>
      <c r="K52" s="38"/>
      <c r="L52" s="109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9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26</v>
      </c>
      <c r="D54" s="38"/>
      <c r="E54" s="38"/>
      <c r="F54" s="29" t="str">
        <f>E15</f>
        <v>Město Vrchlabí</v>
      </c>
      <c r="G54" s="38"/>
      <c r="H54" s="38"/>
      <c r="I54" s="31" t="s">
        <v>32</v>
      </c>
      <c r="J54" s="34" t="str">
        <f>E21</f>
        <v>Ing.P.Starý, Vrchlabí</v>
      </c>
      <c r="K54" s="38"/>
      <c r="L54" s="109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30</v>
      </c>
      <c r="D55" s="38"/>
      <c r="E55" s="38"/>
      <c r="F55" s="29" t="str">
        <f>IF(E18="","",E18)</f>
        <v>Vyplň údaj</v>
      </c>
      <c r="G55" s="38"/>
      <c r="H55" s="38"/>
      <c r="I55" s="31" t="s">
        <v>35</v>
      </c>
      <c r="J55" s="34" t="str">
        <f>E24</f>
        <v>Ing. Jiřičková</v>
      </c>
      <c r="K55" s="38"/>
      <c r="L55" s="109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9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3" t="s">
        <v>124</v>
      </c>
      <c r="D57" s="134"/>
      <c r="E57" s="134"/>
      <c r="F57" s="134"/>
      <c r="G57" s="134"/>
      <c r="H57" s="134"/>
      <c r="I57" s="134"/>
      <c r="J57" s="135" t="s">
        <v>125</v>
      </c>
      <c r="K57" s="134"/>
      <c r="L57" s="109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9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6" t="s">
        <v>71</v>
      </c>
      <c r="D59" s="38"/>
      <c r="E59" s="38"/>
      <c r="F59" s="38"/>
      <c r="G59" s="38"/>
      <c r="H59" s="38"/>
      <c r="I59" s="38"/>
      <c r="J59" s="79">
        <f>J111</f>
        <v>0</v>
      </c>
      <c r="K59" s="38"/>
      <c r="L59" s="109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126</v>
      </c>
    </row>
    <row r="60" spans="1:47" s="9" customFormat="1" ht="24.95" customHeight="1">
      <c r="B60" s="137"/>
      <c r="C60" s="138"/>
      <c r="D60" s="139" t="s">
        <v>127</v>
      </c>
      <c r="E60" s="140"/>
      <c r="F60" s="140"/>
      <c r="G60" s="140"/>
      <c r="H60" s="140"/>
      <c r="I60" s="140"/>
      <c r="J60" s="141">
        <f>J112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128</v>
      </c>
      <c r="E61" s="146"/>
      <c r="F61" s="146"/>
      <c r="G61" s="146"/>
      <c r="H61" s="146"/>
      <c r="I61" s="146"/>
      <c r="J61" s="147">
        <f>J113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129</v>
      </c>
      <c r="E62" s="146"/>
      <c r="F62" s="146"/>
      <c r="G62" s="146"/>
      <c r="H62" s="146"/>
      <c r="I62" s="146"/>
      <c r="J62" s="147">
        <f>J205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130</v>
      </c>
      <c r="E63" s="146"/>
      <c r="F63" s="146"/>
      <c r="G63" s="146"/>
      <c r="H63" s="146"/>
      <c r="I63" s="146"/>
      <c r="J63" s="147">
        <f>J246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131</v>
      </c>
      <c r="E64" s="146"/>
      <c r="F64" s="146"/>
      <c r="G64" s="146"/>
      <c r="H64" s="146"/>
      <c r="I64" s="146"/>
      <c r="J64" s="147">
        <f>J317</f>
        <v>0</v>
      </c>
      <c r="K64" s="144"/>
      <c r="L64" s="148"/>
    </row>
    <row r="65" spans="2:12" s="10" customFormat="1" ht="19.899999999999999" customHeight="1">
      <c r="B65" s="143"/>
      <c r="C65" s="144"/>
      <c r="D65" s="145" t="s">
        <v>132</v>
      </c>
      <c r="E65" s="146"/>
      <c r="F65" s="146"/>
      <c r="G65" s="146"/>
      <c r="H65" s="146"/>
      <c r="I65" s="146"/>
      <c r="J65" s="147">
        <f>J348</f>
        <v>0</v>
      </c>
      <c r="K65" s="144"/>
      <c r="L65" s="148"/>
    </row>
    <row r="66" spans="2:12" s="10" customFormat="1" ht="19.899999999999999" customHeight="1">
      <c r="B66" s="143"/>
      <c r="C66" s="144"/>
      <c r="D66" s="145" t="s">
        <v>133</v>
      </c>
      <c r="E66" s="146"/>
      <c r="F66" s="146"/>
      <c r="G66" s="146"/>
      <c r="H66" s="146"/>
      <c r="I66" s="146"/>
      <c r="J66" s="147">
        <f>J367</f>
        <v>0</v>
      </c>
      <c r="K66" s="144"/>
      <c r="L66" s="148"/>
    </row>
    <row r="67" spans="2:12" s="10" customFormat="1" ht="19.899999999999999" customHeight="1">
      <c r="B67" s="143"/>
      <c r="C67" s="144"/>
      <c r="D67" s="145" t="s">
        <v>134</v>
      </c>
      <c r="E67" s="146"/>
      <c r="F67" s="146"/>
      <c r="G67" s="146"/>
      <c r="H67" s="146"/>
      <c r="I67" s="146"/>
      <c r="J67" s="147">
        <f>J471</f>
        <v>0</v>
      </c>
      <c r="K67" s="144"/>
      <c r="L67" s="148"/>
    </row>
    <row r="68" spans="2:12" s="10" customFormat="1" ht="19.899999999999999" customHeight="1">
      <c r="B68" s="143"/>
      <c r="C68" s="144"/>
      <c r="D68" s="145" t="s">
        <v>135</v>
      </c>
      <c r="E68" s="146"/>
      <c r="F68" s="146"/>
      <c r="G68" s="146"/>
      <c r="H68" s="146"/>
      <c r="I68" s="146"/>
      <c r="J68" s="147">
        <f>J489</f>
        <v>0</v>
      </c>
      <c r="K68" s="144"/>
      <c r="L68" s="148"/>
    </row>
    <row r="69" spans="2:12" s="10" customFormat="1" ht="19.899999999999999" customHeight="1">
      <c r="B69" s="143"/>
      <c r="C69" s="144"/>
      <c r="D69" s="145" t="s">
        <v>136</v>
      </c>
      <c r="E69" s="146"/>
      <c r="F69" s="146"/>
      <c r="G69" s="146"/>
      <c r="H69" s="146"/>
      <c r="I69" s="146"/>
      <c r="J69" s="147">
        <f>J557</f>
        <v>0</v>
      </c>
      <c r="K69" s="144"/>
      <c r="L69" s="148"/>
    </row>
    <row r="70" spans="2:12" s="10" customFormat="1" ht="19.899999999999999" customHeight="1">
      <c r="B70" s="143"/>
      <c r="C70" s="144"/>
      <c r="D70" s="145" t="s">
        <v>137</v>
      </c>
      <c r="E70" s="146"/>
      <c r="F70" s="146"/>
      <c r="G70" s="146"/>
      <c r="H70" s="146"/>
      <c r="I70" s="146"/>
      <c r="J70" s="147">
        <f>J567</f>
        <v>0</v>
      </c>
      <c r="K70" s="144"/>
      <c r="L70" s="148"/>
    </row>
    <row r="71" spans="2:12" s="9" customFormat="1" ht="24.95" customHeight="1">
      <c r="B71" s="137"/>
      <c r="C71" s="138"/>
      <c r="D71" s="139" t="s">
        <v>138</v>
      </c>
      <c r="E71" s="140"/>
      <c r="F71" s="140"/>
      <c r="G71" s="140"/>
      <c r="H71" s="140"/>
      <c r="I71" s="140"/>
      <c r="J71" s="141">
        <f>J569</f>
        <v>0</v>
      </c>
      <c r="K71" s="138"/>
      <c r="L71" s="142"/>
    </row>
    <row r="72" spans="2:12" s="10" customFormat="1" ht="19.899999999999999" customHeight="1">
      <c r="B72" s="143"/>
      <c r="C72" s="144"/>
      <c r="D72" s="145" t="s">
        <v>139</v>
      </c>
      <c r="E72" s="146"/>
      <c r="F72" s="146"/>
      <c r="G72" s="146"/>
      <c r="H72" s="146"/>
      <c r="I72" s="146"/>
      <c r="J72" s="147">
        <f>J570</f>
        <v>0</v>
      </c>
      <c r="K72" s="144"/>
      <c r="L72" s="148"/>
    </row>
    <row r="73" spans="2:12" s="10" customFormat="1" ht="19.899999999999999" customHeight="1">
      <c r="B73" s="143"/>
      <c r="C73" s="144"/>
      <c r="D73" s="145" t="s">
        <v>140</v>
      </c>
      <c r="E73" s="146"/>
      <c r="F73" s="146"/>
      <c r="G73" s="146"/>
      <c r="H73" s="146"/>
      <c r="I73" s="146"/>
      <c r="J73" s="147">
        <f>J590</f>
        <v>0</v>
      </c>
      <c r="K73" s="144"/>
      <c r="L73" s="148"/>
    </row>
    <row r="74" spans="2:12" s="10" customFormat="1" ht="19.899999999999999" customHeight="1">
      <c r="B74" s="143"/>
      <c r="C74" s="144"/>
      <c r="D74" s="145" t="s">
        <v>141</v>
      </c>
      <c r="E74" s="146"/>
      <c r="F74" s="146"/>
      <c r="G74" s="146"/>
      <c r="H74" s="146"/>
      <c r="I74" s="146"/>
      <c r="J74" s="147">
        <f>J630</f>
        <v>0</v>
      </c>
      <c r="K74" s="144"/>
      <c r="L74" s="148"/>
    </row>
    <row r="75" spans="2:12" s="10" customFormat="1" ht="19.899999999999999" customHeight="1">
      <c r="B75" s="143"/>
      <c r="C75" s="144"/>
      <c r="D75" s="145" t="s">
        <v>142</v>
      </c>
      <c r="E75" s="146"/>
      <c r="F75" s="146"/>
      <c r="G75" s="146"/>
      <c r="H75" s="146"/>
      <c r="I75" s="146"/>
      <c r="J75" s="147">
        <f>J652</f>
        <v>0</v>
      </c>
      <c r="K75" s="144"/>
      <c r="L75" s="148"/>
    </row>
    <row r="76" spans="2:12" s="10" customFormat="1" ht="19.899999999999999" customHeight="1">
      <c r="B76" s="143"/>
      <c r="C76" s="144"/>
      <c r="D76" s="145" t="s">
        <v>143</v>
      </c>
      <c r="E76" s="146"/>
      <c r="F76" s="146"/>
      <c r="G76" s="146"/>
      <c r="H76" s="146"/>
      <c r="I76" s="146"/>
      <c r="J76" s="147">
        <f>J663</f>
        <v>0</v>
      </c>
      <c r="K76" s="144"/>
      <c r="L76" s="148"/>
    </row>
    <row r="77" spans="2:12" s="10" customFormat="1" ht="19.899999999999999" customHeight="1">
      <c r="B77" s="143"/>
      <c r="C77" s="144"/>
      <c r="D77" s="145" t="s">
        <v>144</v>
      </c>
      <c r="E77" s="146"/>
      <c r="F77" s="146"/>
      <c r="G77" s="146"/>
      <c r="H77" s="146"/>
      <c r="I77" s="146"/>
      <c r="J77" s="147">
        <f>J665</f>
        <v>0</v>
      </c>
      <c r="K77" s="144"/>
      <c r="L77" s="148"/>
    </row>
    <row r="78" spans="2:12" s="10" customFormat="1" ht="19.899999999999999" customHeight="1">
      <c r="B78" s="143"/>
      <c r="C78" s="144"/>
      <c r="D78" s="145" t="s">
        <v>145</v>
      </c>
      <c r="E78" s="146"/>
      <c r="F78" s="146"/>
      <c r="G78" s="146"/>
      <c r="H78" s="146"/>
      <c r="I78" s="146"/>
      <c r="J78" s="147">
        <f>J668</f>
        <v>0</v>
      </c>
      <c r="K78" s="144"/>
      <c r="L78" s="148"/>
    </row>
    <row r="79" spans="2:12" s="10" customFormat="1" ht="19.899999999999999" customHeight="1">
      <c r="B79" s="143"/>
      <c r="C79" s="144"/>
      <c r="D79" s="145" t="s">
        <v>146</v>
      </c>
      <c r="E79" s="146"/>
      <c r="F79" s="146"/>
      <c r="G79" s="146"/>
      <c r="H79" s="146"/>
      <c r="I79" s="146"/>
      <c r="J79" s="147">
        <f>J672</f>
        <v>0</v>
      </c>
      <c r="K79" s="144"/>
      <c r="L79" s="148"/>
    </row>
    <row r="80" spans="2:12" s="10" customFormat="1" ht="19.899999999999999" customHeight="1">
      <c r="B80" s="143"/>
      <c r="C80" s="144"/>
      <c r="D80" s="145" t="s">
        <v>147</v>
      </c>
      <c r="E80" s="146"/>
      <c r="F80" s="146"/>
      <c r="G80" s="146"/>
      <c r="H80" s="146"/>
      <c r="I80" s="146"/>
      <c r="J80" s="147">
        <f>J674</f>
        <v>0</v>
      </c>
      <c r="K80" s="144"/>
      <c r="L80" s="148"/>
    </row>
    <row r="81" spans="1:31" s="10" customFormat="1" ht="19.899999999999999" customHeight="1">
      <c r="B81" s="143"/>
      <c r="C81" s="144"/>
      <c r="D81" s="145" t="s">
        <v>148</v>
      </c>
      <c r="E81" s="146"/>
      <c r="F81" s="146"/>
      <c r="G81" s="146"/>
      <c r="H81" s="146"/>
      <c r="I81" s="146"/>
      <c r="J81" s="147">
        <f>J686</f>
        <v>0</v>
      </c>
      <c r="K81" s="144"/>
      <c r="L81" s="148"/>
    </row>
    <row r="82" spans="1:31" s="10" customFormat="1" ht="19.899999999999999" customHeight="1">
      <c r="B82" s="143"/>
      <c r="C82" s="144"/>
      <c r="D82" s="145" t="s">
        <v>149</v>
      </c>
      <c r="E82" s="146"/>
      <c r="F82" s="146"/>
      <c r="G82" s="146"/>
      <c r="H82" s="146"/>
      <c r="I82" s="146"/>
      <c r="J82" s="147">
        <f>J703</f>
        <v>0</v>
      </c>
      <c r="K82" s="144"/>
      <c r="L82" s="148"/>
    </row>
    <row r="83" spans="1:31" s="10" customFormat="1" ht="19.899999999999999" customHeight="1">
      <c r="B83" s="143"/>
      <c r="C83" s="144"/>
      <c r="D83" s="145" t="s">
        <v>150</v>
      </c>
      <c r="E83" s="146"/>
      <c r="F83" s="146"/>
      <c r="G83" s="146"/>
      <c r="H83" s="146"/>
      <c r="I83" s="146"/>
      <c r="J83" s="147">
        <f>J715</f>
        <v>0</v>
      </c>
      <c r="K83" s="144"/>
      <c r="L83" s="148"/>
    </row>
    <row r="84" spans="1:31" s="10" customFormat="1" ht="19.899999999999999" customHeight="1">
      <c r="B84" s="143"/>
      <c r="C84" s="144"/>
      <c r="D84" s="145" t="s">
        <v>151</v>
      </c>
      <c r="E84" s="146"/>
      <c r="F84" s="146"/>
      <c r="G84" s="146"/>
      <c r="H84" s="146"/>
      <c r="I84" s="146"/>
      <c r="J84" s="147">
        <f>J726</f>
        <v>0</v>
      </c>
      <c r="K84" s="144"/>
      <c r="L84" s="148"/>
    </row>
    <row r="85" spans="1:31" s="10" customFormat="1" ht="19.899999999999999" customHeight="1">
      <c r="B85" s="143"/>
      <c r="C85" s="144"/>
      <c r="D85" s="145" t="s">
        <v>152</v>
      </c>
      <c r="E85" s="146"/>
      <c r="F85" s="146"/>
      <c r="G85" s="146"/>
      <c r="H85" s="146"/>
      <c r="I85" s="146"/>
      <c r="J85" s="147">
        <f>J742</f>
        <v>0</v>
      </c>
      <c r="K85" s="144"/>
      <c r="L85" s="148"/>
    </row>
    <row r="86" spans="1:31" s="10" customFormat="1" ht="19.899999999999999" customHeight="1">
      <c r="B86" s="143"/>
      <c r="C86" s="144"/>
      <c r="D86" s="145" t="s">
        <v>153</v>
      </c>
      <c r="E86" s="146"/>
      <c r="F86" s="146"/>
      <c r="G86" s="146"/>
      <c r="H86" s="146"/>
      <c r="I86" s="146"/>
      <c r="J86" s="147">
        <f>J744</f>
        <v>0</v>
      </c>
      <c r="K86" s="144"/>
      <c r="L86" s="148"/>
    </row>
    <row r="87" spans="1:31" s="9" customFormat="1" ht="24.95" customHeight="1">
      <c r="B87" s="137"/>
      <c r="C87" s="138"/>
      <c r="D87" s="139" t="s">
        <v>154</v>
      </c>
      <c r="E87" s="140"/>
      <c r="F87" s="140"/>
      <c r="G87" s="140"/>
      <c r="H87" s="140"/>
      <c r="I87" s="140"/>
      <c r="J87" s="141">
        <f>J762</f>
        <v>0</v>
      </c>
      <c r="K87" s="138"/>
      <c r="L87" s="142"/>
    </row>
    <row r="88" spans="1:31" s="10" customFormat="1" ht="19.899999999999999" customHeight="1">
      <c r="B88" s="143"/>
      <c r="C88" s="144"/>
      <c r="D88" s="145" t="s">
        <v>155</v>
      </c>
      <c r="E88" s="146"/>
      <c r="F88" s="146"/>
      <c r="G88" s="146"/>
      <c r="H88" s="146"/>
      <c r="I88" s="146"/>
      <c r="J88" s="147">
        <f>J763</f>
        <v>0</v>
      </c>
      <c r="K88" s="144"/>
      <c r="L88" s="148"/>
    </row>
    <row r="89" spans="1:31" s="10" customFormat="1" ht="19.899999999999999" customHeight="1">
      <c r="B89" s="143"/>
      <c r="C89" s="144"/>
      <c r="D89" s="145" t="s">
        <v>156</v>
      </c>
      <c r="E89" s="146"/>
      <c r="F89" s="146"/>
      <c r="G89" s="146"/>
      <c r="H89" s="146"/>
      <c r="I89" s="146"/>
      <c r="J89" s="147">
        <f>J766</f>
        <v>0</v>
      </c>
      <c r="K89" s="144"/>
      <c r="L89" s="148"/>
    </row>
    <row r="90" spans="1:31" s="10" customFormat="1" ht="19.899999999999999" customHeight="1">
      <c r="B90" s="143"/>
      <c r="C90" s="144"/>
      <c r="D90" s="145" t="s">
        <v>157</v>
      </c>
      <c r="E90" s="146"/>
      <c r="F90" s="146"/>
      <c r="G90" s="146"/>
      <c r="H90" s="146"/>
      <c r="I90" s="146"/>
      <c r="J90" s="147">
        <f>J768</f>
        <v>0</v>
      </c>
      <c r="K90" s="144"/>
      <c r="L90" s="148"/>
    </row>
    <row r="91" spans="1:31" s="10" customFormat="1" ht="19.899999999999999" customHeight="1">
      <c r="B91" s="143"/>
      <c r="C91" s="144"/>
      <c r="D91" s="145" t="s">
        <v>158</v>
      </c>
      <c r="E91" s="146"/>
      <c r="F91" s="146"/>
      <c r="G91" s="146"/>
      <c r="H91" s="146"/>
      <c r="I91" s="146"/>
      <c r="J91" s="147">
        <f>J770</f>
        <v>0</v>
      </c>
      <c r="K91" s="144"/>
      <c r="L91" s="148"/>
    </row>
    <row r="92" spans="1:31" s="2" customFormat="1" ht="21.7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109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6.95" customHeight="1">
      <c r="A93" s="36"/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109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7" spans="1:63" s="2" customFormat="1" ht="6.95" customHeight="1">
      <c r="A97" s="36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109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3" s="2" customFormat="1" ht="24.95" customHeight="1">
      <c r="A98" s="36"/>
      <c r="B98" s="37"/>
      <c r="C98" s="25" t="s">
        <v>159</v>
      </c>
      <c r="D98" s="38"/>
      <c r="E98" s="38"/>
      <c r="F98" s="38"/>
      <c r="G98" s="38"/>
      <c r="H98" s="38"/>
      <c r="I98" s="38"/>
      <c r="J98" s="38"/>
      <c r="K98" s="38"/>
      <c r="L98" s="109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3" s="2" customFormat="1" ht="6.95" customHeight="1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109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3" s="2" customFormat="1" ht="12" customHeight="1">
      <c r="A100" s="36"/>
      <c r="B100" s="37"/>
      <c r="C100" s="31" t="s">
        <v>16</v>
      </c>
      <c r="D100" s="38"/>
      <c r="E100" s="38"/>
      <c r="F100" s="38"/>
      <c r="G100" s="38"/>
      <c r="H100" s="38"/>
      <c r="I100" s="38"/>
      <c r="J100" s="38"/>
      <c r="K100" s="38"/>
      <c r="L100" s="109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3" s="2" customFormat="1" ht="16.5" customHeight="1">
      <c r="A101" s="36"/>
      <c r="B101" s="37"/>
      <c r="C101" s="38"/>
      <c r="D101" s="38"/>
      <c r="E101" s="381" t="str">
        <f>E7</f>
        <v>Přístavba hasičské zbrojnice - Vrchlabí Podhůří</v>
      </c>
      <c r="F101" s="382"/>
      <c r="G101" s="382"/>
      <c r="H101" s="382"/>
      <c r="I101" s="38"/>
      <c r="J101" s="38"/>
      <c r="K101" s="38"/>
      <c r="L101" s="109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3" s="2" customFormat="1" ht="12" customHeight="1">
      <c r="A102" s="36"/>
      <c r="B102" s="37"/>
      <c r="C102" s="31" t="s">
        <v>103</v>
      </c>
      <c r="D102" s="38"/>
      <c r="E102" s="38"/>
      <c r="F102" s="38"/>
      <c r="G102" s="38"/>
      <c r="H102" s="38"/>
      <c r="I102" s="38"/>
      <c r="J102" s="38"/>
      <c r="K102" s="38"/>
      <c r="L102" s="109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63" s="2" customFormat="1" ht="16.5" customHeight="1">
      <c r="A103" s="36"/>
      <c r="B103" s="37"/>
      <c r="C103" s="38"/>
      <c r="D103" s="38"/>
      <c r="E103" s="353" t="str">
        <f>E9</f>
        <v>01 - Stavební část</v>
      </c>
      <c r="F103" s="383"/>
      <c r="G103" s="383"/>
      <c r="H103" s="383"/>
      <c r="I103" s="38"/>
      <c r="J103" s="38"/>
      <c r="K103" s="38"/>
      <c r="L103" s="109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pans="1:63" s="2" customFormat="1" ht="6.95" customHeight="1">
      <c r="A104" s="36"/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109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pans="1:63" s="2" customFormat="1" ht="12" customHeight="1">
      <c r="A105" s="36"/>
      <c r="B105" s="37"/>
      <c r="C105" s="31" t="s">
        <v>22</v>
      </c>
      <c r="D105" s="38"/>
      <c r="E105" s="38"/>
      <c r="F105" s="29" t="str">
        <f>F12</f>
        <v xml:space="preserve"> </v>
      </c>
      <c r="G105" s="38"/>
      <c r="H105" s="38"/>
      <c r="I105" s="31" t="s">
        <v>24</v>
      </c>
      <c r="J105" s="61" t="str">
        <f>IF(J12="","",J12)</f>
        <v>10. 11. 2022</v>
      </c>
      <c r="K105" s="38"/>
      <c r="L105" s="109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63" s="2" customFormat="1" ht="6.95" customHeight="1">
      <c r="A106" s="36"/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109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63" s="2" customFormat="1" ht="15.2" customHeight="1">
      <c r="A107" s="36"/>
      <c r="B107" s="37"/>
      <c r="C107" s="31" t="s">
        <v>26</v>
      </c>
      <c r="D107" s="38"/>
      <c r="E107" s="38"/>
      <c r="F107" s="29" t="str">
        <f>E15</f>
        <v>Město Vrchlabí</v>
      </c>
      <c r="G107" s="38"/>
      <c r="H107" s="38"/>
      <c r="I107" s="31" t="s">
        <v>32</v>
      </c>
      <c r="J107" s="34" t="str">
        <f>E21</f>
        <v>Ing.P.Starý, Vrchlabí</v>
      </c>
      <c r="K107" s="38"/>
      <c r="L107" s="109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63" s="2" customFormat="1" ht="15.2" customHeight="1">
      <c r="A108" s="36"/>
      <c r="B108" s="37"/>
      <c r="C108" s="31" t="s">
        <v>30</v>
      </c>
      <c r="D108" s="38"/>
      <c r="E108" s="38"/>
      <c r="F108" s="29" t="str">
        <f>IF(E18="","",E18)</f>
        <v>Vyplň údaj</v>
      </c>
      <c r="G108" s="38"/>
      <c r="H108" s="38"/>
      <c r="I108" s="31" t="s">
        <v>35</v>
      </c>
      <c r="J108" s="34" t="str">
        <f>E24</f>
        <v>Ing. Jiřičková</v>
      </c>
      <c r="K108" s="38"/>
      <c r="L108" s="109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63" s="2" customFormat="1" ht="10.35" customHeight="1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109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3" s="11" customFormat="1" ht="29.25" customHeight="1">
      <c r="A110" s="149"/>
      <c r="B110" s="150"/>
      <c r="C110" s="151" t="s">
        <v>160</v>
      </c>
      <c r="D110" s="152" t="s">
        <v>58</v>
      </c>
      <c r="E110" s="152" t="s">
        <v>54</v>
      </c>
      <c r="F110" s="152" t="s">
        <v>55</v>
      </c>
      <c r="G110" s="152" t="s">
        <v>161</v>
      </c>
      <c r="H110" s="152" t="s">
        <v>162</v>
      </c>
      <c r="I110" s="152" t="s">
        <v>163</v>
      </c>
      <c r="J110" s="152" t="s">
        <v>125</v>
      </c>
      <c r="K110" s="153" t="s">
        <v>164</v>
      </c>
      <c r="L110" s="154"/>
      <c r="M110" s="70" t="s">
        <v>21</v>
      </c>
      <c r="N110" s="71" t="s">
        <v>43</v>
      </c>
      <c r="O110" s="71" t="s">
        <v>165</v>
      </c>
      <c r="P110" s="71" t="s">
        <v>166</v>
      </c>
      <c r="Q110" s="71" t="s">
        <v>167</v>
      </c>
      <c r="R110" s="71" t="s">
        <v>168</v>
      </c>
      <c r="S110" s="71" t="s">
        <v>169</v>
      </c>
      <c r="T110" s="72" t="s">
        <v>170</v>
      </c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</row>
    <row r="111" spans="1:63" s="2" customFormat="1" ht="22.9" customHeight="1">
      <c r="A111" s="36"/>
      <c r="B111" s="37"/>
      <c r="C111" s="77" t="s">
        <v>171</v>
      </c>
      <c r="D111" s="38"/>
      <c r="E111" s="38"/>
      <c r="F111" s="38"/>
      <c r="G111" s="38"/>
      <c r="H111" s="38"/>
      <c r="I111" s="38"/>
      <c r="J111" s="155">
        <f>BK111</f>
        <v>0</v>
      </c>
      <c r="K111" s="38"/>
      <c r="L111" s="41"/>
      <c r="M111" s="73"/>
      <c r="N111" s="156"/>
      <c r="O111" s="74"/>
      <c r="P111" s="157">
        <f>P112+P569+P762</f>
        <v>0</v>
      </c>
      <c r="Q111" s="74"/>
      <c r="R111" s="157">
        <f>R112+R569+R762</f>
        <v>448.00922119000001</v>
      </c>
      <c r="S111" s="74"/>
      <c r="T111" s="158">
        <f>T112+T569+T762</f>
        <v>23.008587999999996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9" t="s">
        <v>72</v>
      </c>
      <c r="AU111" s="19" t="s">
        <v>126</v>
      </c>
      <c r="BK111" s="159">
        <f>BK112+BK569+BK762</f>
        <v>0</v>
      </c>
    </row>
    <row r="112" spans="1:63" s="12" customFormat="1" ht="25.9" customHeight="1">
      <c r="B112" s="160"/>
      <c r="C112" s="161"/>
      <c r="D112" s="162" t="s">
        <v>72</v>
      </c>
      <c r="E112" s="163" t="s">
        <v>172</v>
      </c>
      <c r="F112" s="163" t="s">
        <v>173</v>
      </c>
      <c r="G112" s="161"/>
      <c r="H112" s="161"/>
      <c r="I112" s="164"/>
      <c r="J112" s="165">
        <f>BK112</f>
        <v>0</v>
      </c>
      <c r="K112" s="161"/>
      <c r="L112" s="166"/>
      <c r="M112" s="167"/>
      <c r="N112" s="168"/>
      <c r="O112" s="168"/>
      <c r="P112" s="169">
        <f>P113+P205+P246+P317+P348+P367+P471+P489+P557+P567</f>
        <v>0</v>
      </c>
      <c r="Q112" s="168"/>
      <c r="R112" s="169">
        <f>R113+R205+R246+R317+R348+R367+R471+R489+R557+R567</f>
        <v>436.01800666000003</v>
      </c>
      <c r="S112" s="168"/>
      <c r="T112" s="170">
        <f>T113+T205+T246+T317+T348+T367+T471+T489+T557+T567</f>
        <v>22.809770999999998</v>
      </c>
      <c r="AR112" s="171" t="s">
        <v>81</v>
      </c>
      <c r="AT112" s="172" t="s">
        <v>72</v>
      </c>
      <c r="AU112" s="172" t="s">
        <v>73</v>
      </c>
      <c r="AY112" s="171" t="s">
        <v>174</v>
      </c>
      <c r="BK112" s="173">
        <f>BK113+BK205+BK246+BK317+BK348+BK367+BK471+BK489+BK557+BK567</f>
        <v>0</v>
      </c>
    </row>
    <row r="113" spans="1:65" s="12" customFormat="1" ht="22.9" customHeight="1">
      <c r="B113" s="160"/>
      <c r="C113" s="161"/>
      <c r="D113" s="162" t="s">
        <v>72</v>
      </c>
      <c r="E113" s="174" t="s">
        <v>81</v>
      </c>
      <c r="F113" s="174" t="s">
        <v>175</v>
      </c>
      <c r="G113" s="161"/>
      <c r="H113" s="161"/>
      <c r="I113" s="164"/>
      <c r="J113" s="175">
        <f>BK113</f>
        <v>0</v>
      </c>
      <c r="K113" s="161"/>
      <c r="L113" s="166"/>
      <c r="M113" s="167"/>
      <c r="N113" s="168"/>
      <c r="O113" s="168"/>
      <c r="P113" s="169">
        <f>SUM(P114:P204)</f>
        <v>0</v>
      </c>
      <c r="Q113" s="168"/>
      <c r="R113" s="169">
        <f>SUM(R114:R204)</f>
        <v>22.747534999999999</v>
      </c>
      <c r="S113" s="168"/>
      <c r="T113" s="170">
        <f>SUM(T114:T204)</f>
        <v>12.095000000000001</v>
      </c>
      <c r="AR113" s="171" t="s">
        <v>81</v>
      </c>
      <c r="AT113" s="172" t="s">
        <v>72</v>
      </c>
      <c r="AU113" s="172" t="s">
        <v>81</v>
      </c>
      <c r="AY113" s="171" t="s">
        <v>174</v>
      </c>
      <c r="BK113" s="173">
        <f>SUM(BK114:BK204)</f>
        <v>0</v>
      </c>
    </row>
    <row r="114" spans="1:65" s="2" customFormat="1" ht="62.65" customHeight="1">
      <c r="A114" s="36"/>
      <c r="B114" s="37"/>
      <c r="C114" s="176" t="s">
        <v>81</v>
      </c>
      <c r="D114" s="176" t="s">
        <v>176</v>
      </c>
      <c r="E114" s="177" t="s">
        <v>177</v>
      </c>
      <c r="F114" s="178" t="s">
        <v>178</v>
      </c>
      <c r="G114" s="179" t="s">
        <v>179</v>
      </c>
      <c r="H114" s="180">
        <v>9.5</v>
      </c>
      <c r="I114" s="181"/>
      <c r="J114" s="182">
        <f>ROUND(I114*H114,2)</f>
        <v>0</v>
      </c>
      <c r="K114" s="178" t="s">
        <v>180</v>
      </c>
      <c r="L114" s="41"/>
      <c r="M114" s="183" t="s">
        <v>21</v>
      </c>
      <c r="N114" s="184" t="s">
        <v>44</v>
      </c>
      <c r="O114" s="66"/>
      <c r="P114" s="185">
        <f>O114*H114</f>
        <v>0</v>
      </c>
      <c r="Q114" s="185">
        <v>0</v>
      </c>
      <c r="R114" s="185">
        <f>Q114*H114</f>
        <v>0</v>
      </c>
      <c r="S114" s="185">
        <v>0.45</v>
      </c>
      <c r="T114" s="186">
        <f>S114*H114</f>
        <v>4.2750000000000004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7" t="s">
        <v>181</v>
      </c>
      <c r="AT114" s="187" t="s">
        <v>176</v>
      </c>
      <c r="AU114" s="187" t="s">
        <v>83</v>
      </c>
      <c r="AY114" s="19" t="s">
        <v>174</v>
      </c>
      <c r="BE114" s="188">
        <f>IF(N114="základní",J114,0)</f>
        <v>0</v>
      </c>
      <c r="BF114" s="188">
        <f>IF(N114="snížená",J114,0)</f>
        <v>0</v>
      </c>
      <c r="BG114" s="188">
        <f>IF(N114="zákl. přenesená",J114,0)</f>
        <v>0</v>
      </c>
      <c r="BH114" s="188">
        <f>IF(N114="sníž. přenesená",J114,0)</f>
        <v>0</v>
      </c>
      <c r="BI114" s="188">
        <f>IF(N114="nulová",J114,0)</f>
        <v>0</v>
      </c>
      <c r="BJ114" s="19" t="s">
        <v>81</v>
      </c>
      <c r="BK114" s="188">
        <f>ROUND(I114*H114,2)</f>
        <v>0</v>
      </c>
      <c r="BL114" s="19" t="s">
        <v>181</v>
      </c>
      <c r="BM114" s="187" t="s">
        <v>182</v>
      </c>
    </row>
    <row r="115" spans="1:65" s="2" customFormat="1" ht="11.25">
      <c r="A115" s="36"/>
      <c r="B115" s="37"/>
      <c r="C115" s="38"/>
      <c r="D115" s="189" t="s">
        <v>183</v>
      </c>
      <c r="E115" s="38"/>
      <c r="F115" s="190" t="s">
        <v>184</v>
      </c>
      <c r="G115" s="38"/>
      <c r="H115" s="38"/>
      <c r="I115" s="191"/>
      <c r="J115" s="38"/>
      <c r="K115" s="38"/>
      <c r="L115" s="41"/>
      <c r="M115" s="192"/>
      <c r="N115" s="193"/>
      <c r="O115" s="66"/>
      <c r="P115" s="66"/>
      <c r="Q115" s="66"/>
      <c r="R115" s="66"/>
      <c r="S115" s="66"/>
      <c r="T115" s="67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9" t="s">
        <v>183</v>
      </c>
      <c r="AU115" s="19" t="s">
        <v>83</v>
      </c>
    </row>
    <row r="116" spans="1:65" s="13" customFormat="1" ht="11.25">
      <c r="B116" s="194"/>
      <c r="C116" s="195"/>
      <c r="D116" s="196" t="s">
        <v>185</v>
      </c>
      <c r="E116" s="197" t="s">
        <v>21</v>
      </c>
      <c r="F116" s="198" t="s">
        <v>186</v>
      </c>
      <c r="G116" s="195"/>
      <c r="H116" s="199">
        <v>9.5</v>
      </c>
      <c r="I116" s="200"/>
      <c r="J116" s="195"/>
      <c r="K116" s="195"/>
      <c r="L116" s="201"/>
      <c r="M116" s="202"/>
      <c r="N116" s="203"/>
      <c r="O116" s="203"/>
      <c r="P116" s="203"/>
      <c r="Q116" s="203"/>
      <c r="R116" s="203"/>
      <c r="S116" s="203"/>
      <c r="T116" s="204"/>
      <c r="AT116" s="205" t="s">
        <v>185</v>
      </c>
      <c r="AU116" s="205" t="s">
        <v>83</v>
      </c>
      <c r="AV116" s="13" t="s">
        <v>83</v>
      </c>
      <c r="AW116" s="13" t="s">
        <v>34</v>
      </c>
      <c r="AX116" s="13" t="s">
        <v>81</v>
      </c>
      <c r="AY116" s="205" t="s">
        <v>174</v>
      </c>
    </row>
    <row r="117" spans="1:65" s="2" customFormat="1" ht="44.25" customHeight="1">
      <c r="A117" s="36"/>
      <c r="B117" s="37"/>
      <c r="C117" s="176" t="s">
        <v>83</v>
      </c>
      <c r="D117" s="176" t="s">
        <v>176</v>
      </c>
      <c r="E117" s="177" t="s">
        <v>187</v>
      </c>
      <c r="F117" s="178" t="s">
        <v>188</v>
      </c>
      <c r="G117" s="179" t="s">
        <v>189</v>
      </c>
      <c r="H117" s="180">
        <v>34</v>
      </c>
      <c r="I117" s="181"/>
      <c r="J117" s="182">
        <f>ROUND(I117*H117,2)</f>
        <v>0</v>
      </c>
      <c r="K117" s="178" t="s">
        <v>180</v>
      </c>
      <c r="L117" s="41"/>
      <c r="M117" s="183" t="s">
        <v>21</v>
      </c>
      <c r="N117" s="184" t="s">
        <v>44</v>
      </c>
      <c r="O117" s="66"/>
      <c r="P117" s="185">
        <f>O117*H117</f>
        <v>0</v>
      </c>
      <c r="Q117" s="185">
        <v>0</v>
      </c>
      <c r="R117" s="185">
        <f>Q117*H117</f>
        <v>0</v>
      </c>
      <c r="S117" s="185">
        <v>0.23</v>
      </c>
      <c r="T117" s="186">
        <f>S117*H117</f>
        <v>7.82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87" t="s">
        <v>181</v>
      </c>
      <c r="AT117" s="187" t="s">
        <v>176</v>
      </c>
      <c r="AU117" s="187" t="s">
        <v>83</v>
      </c>
      <c r="AY117" s="19" t="s">
        <v>174</v>
      </c>
      <c r="BE117" s="188">
        <f>IF(N117="základní",J117,0)</f>
        <v>0</v>
      </c>
      <c r="BF117" s="188">
        <f>IF(N117="snížená",J117,0)</f>
        <v>0</v>
      </c>
      <c r="BG117" s="188">
        <f>IF(N117="zákl. přenesená",J117,0)</f>
        <v>0</v>
      </c>
      <c r="BH117" s="188">
        <f>IF(N117="sníž. přenesená",J117,0)</f>
        <v>0</v>
      </c>
      <c r="BI117" s="188">
        <f>IF(N117="nulová",J117,0)</f>
        <v>0</v>
      </c>
      <c r="BJ117" s="19" t="s">
        <v>81</v>
      </c>
      <c r="BK117" s="188">
        <f>ROUND(I117*H117,2)</f>
        <v>0</v>
      </c>
      <c r="BL117" s="19" t="s">
        <v>181</v>
      </c>
      <c r="BM117" s="187" t="s">
        <v>190</v>
      </c>
    </row>
    <row r="118" spans="1:65" s="2" customFormat="1" ht="11.25">
      <c r="A118" s="36"/>
      <c r="B118" s="37"/>
      <c r="C118" s="38"/>
      <c r="D118" s="189" t="s">
        <v>183</v>
      </c>
      <c r="E118" s="38"/>
      <c r="F118" s="190" t="s">
        <v>191</v>
      </c>
      <c r="G118" s="38"/>
      <c r="H118" s="38"/>
      <c r="I118" s="191"/>
      <c r="J118" s="38"/>
      <c r="K118" s="38"/>
      <c r="L118" s="41"/>
      <c r="M118" s="192"/>
      <c r="N118" s="193"/>
      <c r="O118" s="66"/>
      <c r="P118" s="66"/>
      <c r="Q118" s="66"/>
      <c r="R118" s="66"/>
      <c r="S118" s="66"/>
      <c r="T118" s="67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9" t="s">
        <v>183</v>
      </c>
      <c r="AU118" s="19" t="s">
        <v>83</v>
      </c>
    </row>
    <row r="119" spans="1:65" s="13" customFormat="1" ht="11.25">
      <c r="B119" s="194"/>
      <c r="C119" s="195"/>
      <c r="D119" s="196" t="s">
        <v>185</v>
      </c>
      <c r="E119" s="197" t="s">
        <v>21</v>
      </c>
      <c r="F119" s="198" t="s">
        <v>192</v>
      </c>
      <c r="G119" s="195"/>
      <c r="H119" s="199">
        <v>34</v>
      </c>
      <c r="I119" s="200"/>
      <c r="J119" s="195"/>
      <c r="K119" s="195"/>
      <c r="L119" s="201"/>
      <c r="M119" s="202"/>
      <c r="N119" s="203"/>
      <c r="O119" s="203"/>
      <c r="P119" s="203"/>
      <c r="Q119" s="203"/>
      <c r="R119" s="203"/>
      <c r="S119" s="203"/>
      <c r="T119" s="204"/>
      <c r="AT119" s="205" t="s">
        <v>185</v>
      </c>
      <c r="AU119" s="205" t="s">
        <v>83</v>
      </c>
      <c r="AV119" s="13" t="s">
        <v>83</v>
      </c>
      <c r="AW119" s="13" t="s">
        <v>34</v>
      </c>
      <c r="AX119" s="13" t="s">
        <v>81</v>
      </c>
      <c r="AY119" s="205" t="s">
        <v>174</v>
      </c>
    </row>
    <row r="120" spans="1:65" s="2" customFormat="1" ht="49.15" customHeight="1">
      <c r="A120" s="36"/>
      <c r="B120" s="37"/>
      <c r="C120" s="176" t="s">
        <v>193</v>
      </c>
      <c r="D120" s="176" t="s">
        <v>176</v>
      </c>
      <c r="E120" s="177" t="s">
        <v>194</v>
      </c>
      <c r="F120" s="178" t="s">
        <v>195</v>
      </c>
      <c r="G120" s="179" t="s">
        <v>196</v>
      </c>
      <c r="H120" s="180">
        <v>32.68</v>
      </c>
      <c r="I120" s="181"/>
      <c r="J120" s="182">
        <f>ROUND(I120*H120,2)</f>
        <v>0</v>
      </c>
      <c r="K120" s="178" t="s">
        <v>180</v>
      </c>
      <c r="L120" s="41"/>
      <c r="M120" s="183" t="s">
        <v>21</v>
      </c>
      <c r="N120" s="184" t="s">
        <v>44</v>
      </c>
      <c r="O120" s="66"/>
      <c r="P120" s="185">
        <f>O120*H120</f>
        <v>0</v>
      </c>
      <c r="Q120" s="185">
        <v>0</v>
      </c>
      <c r="R120" s="185">
        <f>Q120*H120</f>
        <v>0</v>
      </c>
      <c r="S120" s="185">
        <v>0</v>
      </c>
      <c r="T120" s="186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7" t="s">
        <v>181</v>
      </c>
      <c r="AT120" s="187" t="s">
        <v>176</v>
      </c>
      <c r="AU120" s="187" t="s">
        <v>83</v>
      </c>
      <c r="AY120" s="19" t="s">
        <v>174</v>
      </c>
      <c r="BE120" s="188">
        <f>IF(N120="základní",J120,0)</f>
        <v>0</v>
      </c>
      <c r="BF120" s="188">
        <f>IF(N120="snížená",J120,0)</f>
        <v>0</v>
      </c>
      <c r="BG120" s="188">
        <f>IF(N120="zákl. přenesená",J120,0)</f>
        <v>0</v>
      </c>
      <c r="BH120" s="188">
        <f>IF(N120="sníž. přenesená",J120,0)</f>
        <v>0</v>
      </c>
      <c r="BI120" s="188">
        <f>IF(N120="nulová",J120,0)</f>
        <v>0</v>
      </c>
      <c r="BJ120" s="19" t="s">
        <v>81</v>
      </c>
      <c r="BK120" s="188">
        <f>ROUND(I120*H120,2)</f>
        <v>0</v>
      </c>
      <c r="BL120" s="19" t="s">
        <v>181</v>
      </c>
      <c r="BM120" s="187" t="s">
        <v>197</v>
      </c>
    </row>
    <row r="121" spans="1:65" s="2" customFormat="1" ht="11.25">
      <c r="A121" s="36"/>
      <c r="B121" s="37"/>
      <c r="C121" s="38"/>
      <c r="D121" s="189" t="s">
        <v>183</v>
      </c>
      <c r="E121" s="38"/>
      <c r="F121" s="190" t="s">
        <v>198</v>
      </c>
      <c r="G121" s="38"/>
      <c r="H121" s="38"/>
      <c r="I121" s="191"/>
      <c r="J121" s="38"/>
      <c r="K121" s="38"/>
      <c r="L121" s="41"/>
      <c r="M121" s="192"/>
      <c r="N121" s="193"/>
      <c r="O121" s="66"/>
      <c r="P121" s="66"/>
      <c r="Q121" s="66"/>
      <c r="R121" s="66"/>
      <c r="S121" s="66"/>
      <c r="T121" s="67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9" t="s">
        <v>183</v>
      </c>
      <c r="AU121" s="19" t="s">
        <v>83</v>
      </c>
    </row>
    <row r="122" spans="1:65" s="13" customFormat="1" ht="11.25">
      <c r="B122" s="194"/>
      <c r="C122" s="195"/>
      <c r="D122" s="196" t="s">
        <v>185</v>
      </c>
      <c r="E122" s="197" t="s">
        <v>21</v>
      </c>
      <c r="F122" s="198" t="s">
        <v>91</v>
      </c>
      <c r="G122" s="195"/>
      <c r="H122" s="199">
        <v>32.68</v>
      </c>
      <c r="I122" s="200"/>
      <c r="J122" s="195"/>
      <c r="K122" s="195"/>
      <c r="L122" s="201"/>
      <c r="M122" s="202"/>
      <c r="N122" s="203"/>
      <c r="O122" s="203"/>
      <c r="P122" s="203"/>
      <c r="Q122" s="203"/>
      <c r="R122" s="203"/>
      <c r="S122" s="203"/>
      <c r="T122" s="204"/>
      <c r="AT122" s="205" t="s">
        <v>185</v>
      </c>
      <c r="AU122" s="205" t="s">
        <v>83</v>
      </c>
      <c r="AV122" s="13" t="s">
        <v>83</v>
      </c>
      <c r="AW122" s="13" t="s">
        <v>34</v>
      </c>
      <c r="AX122" s="13" t="s">
        <v>73</v>
      </c>
      <c r="AY122" s="205" t="s">
        <v>174</v>
      </c>
    </row>
    <row r="123" spans="1:65" s="14" customFormat="1" ht="11.25">
      <c r="B123" s="206"/>
      <c r="C123" s="207"/>
      <c r="D123" s="196" t="s">
        <v>185</v>
      </c>
      <c r="E123" s="208" t="s">
        <v>90</v>
      </c>
      <c r="F123" s="209" t="s">
        <v>199</v>
      </c>
      <c r="G123" s="207"/>
      <c r="H123" s="210">
        <v>32.68</v>
      </c>
      <c r="I123" s="211"/>
      <c r="J123" s="207"/>
      <c r="K123" s="207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185</v>
      </c>
      <c r="AU123" s="216" t="s">
        <v>83</v>
      </c>
      <c r="AV123" s="14" t="s">
        <v>193</v>
      </c>
      <c r="AW123" s="14" t="s">
        <v>34</v>
      </c>
      <c r="AX123" s="14" t="s">
        <v>81</v>
      </c>
      <c r="AY123" s="216" t="s">
        <v>174</v>
      </c>
    </row>
    <row r="124" spans="1:65" s="2" customFormat="1" ht="44.25" customHeight="1">
      <c r="A124" s="36"/>
      <c r="B124" s="37"/>
      <c r="C124" s="176" t="s">
        <v>181</v>
      </c>
      <c r="D124" s="176" t="s">
        <v>176</v>
      </c>
      <c r="E124" s="177" t="s">
        <v>200</v>
      </c>
      <c r="F124" s="178" t="s">
        <v>201</v>
      </c>
      <c r="G124" s="179" t="s">
        <v>196</v>
      </c>
      <c r="H124" s="180">
        <v>95.805000000000007</v>
      </c>
      <c r="I124" s="181"/>
      <c r="J124" s="182">
        <f>ROUND(I124*H124,2)</f>
        <v>0</v>
      </c>
      <c r="K124" s="178" t="s">
        <v>180</v>
      </c>
      <c r="L124" s="41"/>
      <c r="M124" s="183" t="s">
        <v>21</v>
      </c>
      <c r="N124" s="184" t="s">
        <v>44</v>
      </c>
      <c r="O124" s="66"/>
      <c r="P124" s="185">
        <f>O124*H124</f>
        <v>0</v>
      </c>
      <c r="Q124" s="185">
        <v>0</v>
      </c>
      <c r="R124" s="185">
        <f>Q124*H124</f>
        <v>0</v>
      </c>
      <c r="S124" s="185">
        <v>0</v>
      </c>
      <c r="T124" s="186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87" t="s">
        <v>181</v>
      </c>
      <c r="AT124" s="187" t="s">
        <v>176</v>
      </c>
      <c r="AU124" s="187" t="s">
        <v>83</v>
      </c>
      <c r="AY124" s="19" t="s">
        <v>174</v>
      </c>
      <c r="BE124" s="188">
        <f>IF(N124="základní",J124,0)</f>
        <v>0</v>
      </c>
      <c r="BF124" s="188">
        <f>IF(N124="snížená",J124,0)</f>
        <v>0</v>
      </c>
      <c r="BG124" s="188">
        <f>IF(N124="zákl. přenesená",J124,0)</f>
        <v>0</v>
      </c>
      <c r="BH124" s="188">
        <f>IF(N124="sníž. přenesená",J124,0)</f>
        <v>0</v>
      </c>
      <c r="BI124" s="188">
        <f>IF(N124="nulová",J124,0)</f>
        <v>0</v>
      </c>
      <c r="BJ124" s="19" t="s">
        <v>81</v>
      </c>
      <c r="BK124" s="188">
        <f>ROUND(I124*H124,2)</f>
        <v>0</v>
      </c>
      <c r="BL124" s="19" t="s">
        <v>181</v>
      </c>
      <c r="BM124" s="187" t="s">
        <v>202</v>
      </c>
    </row>
    <row r="125" spans="1:65" s="2" customFormat="1" ht="11.25">
      <c r="A125" s="36"/>
      <c r="B125" s="37"/>
      <c r="C125" s="38"/>
      <c r="D125" s="189" t="s">
        <v>183</v>
      </c>
      <c r="E125" s="38"/>
      <c r="F125" s="190" t="s">
        <v>203</v>
      </c>
      <c r="G125" s="38"/>
      <c r="H125" s="38"/>
      <c r="I125" s="191"/>
      <c r="J125" s="38"/>
      <c r="K125" s="38"/>
      <c r="L125" s="41"/>
      <c r="M125" s="192"/>
      <c r="N125" s="193"/>
      <c r="O125" s="66"/>
      <c r="P125" s="66"/>
      <c r="Q125" s="66"/>
      <c r="R125" s="66"/>
      <c r="S125" s="66"/>
      <c r="T125" s="67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9" t="s">
        <v>183</v>
      </c>
      <c r="AU125" s="19" t="s">
        <v>83</v>
      </c>
    </row>
    <row r="126" spans="1:65" s="13" customFormat="1" ht="11.25">
      <c r="B126" s="194"/>
      <c r="C126" s="195"/>
      <c r="D126" s="196" t="s">
        <v>185</v>
      </c>
      <c r="E126" s="197" t="s">
        <v>21</v>
      </c>
      <c r="F126" s="198" t="s">
        <v>204</v>
      </c>
      <c r="G126" s="195"/>
      <c r="H126" s="199">
        <v>63.18</v>
      </c>
      <c r="I126" s="200"/>
      <c r="J126" s="195"/>
      <c r="K126" s="195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185</v>
      </c>
      <c r="AU126" s="205" t="s">
        <v>83</v>
      </c>
      <c r="AV126" s="13" t="s">
        <v>83</v>
      </c>
      <c r="AW126" s="13" t="s">
        <v>34</v>
      </c>
      <c r="AX126" s="13" t="s">
        <v>73</v>
      </c>
      <c r="AY126" s="205" t="s">
        <v>174</v>
      </c>
    </row>
    <row r="127" spans="1:65" s="13" customFormat="1" ht="11.25">
      <c r="B127" s="194"/>
      <c r="C127" s="195"/>
      <c r="D127" s="196" t="s">
        <v>185</v>
      </c>
      <c r="E127" s="197" t="s">
        <v>21</v>
      </c>
      <c r="F127" s="198" t="s">
        <v>205</v>
      </c>
      <c r="G127" s="195"/>
      <c r="H127" s="199">
        <v>32.625</v>
      </c>
      <c r="I127" s="200"/>
      <c r="J127" s="195"/>
      <c r="K127" s="195"/>
      <c r="L127" s="201"/>
      <c r="M127" s="202"/>
      <c r="N127" s="203"/>
      <c r="O127" s="203"/>
      <c r="P127" s="203"/>
      <c r="Q127" s="203"/>
      <c r="R127" s="203"/>
      <c r="S127" s="203"/>
      <c r="T127" s="204"/>
      <c r="AT127" s="205" t="s">
        <v>185</v>
      </c>
      <c r="AU127" s="205" t="s">
        <v>83</v>
      </c>
      <c r="AV127" s="13" t="s">
        <v>83</v>
      </c>
      <c r="AW127" s="13" t="s">
        <v>34</v>
      </c>
      <c r="AX127" s="13" t="s">
        <v>73</v>
      </c>
      <c r="AY127" s="205" t="s">
        <v>174</v>
      </c>
    </row>
    <row r="128" spans="1:65" s="14" customFormat="1" ht="11.25">
      <c r="B128" s="206"/>
      <c r="C128" s="207"/>
      <c r="D128" s="196" t="s">
        <v>185</v>
      </c>
      <c r="E128" s="208" t="s">
        <v>113</v>
      </c>
      <c r="F128" s="209" t="s">
        <v>199</v>
      </c>
      <c r="G128" s="207"/>
      <c r="H128" s="210">
        <v>95.805000000000007</v>
      </c>
      <c r="I128" s="211"/>
      <c r="J128" s="207"/>
      <c r="K128" s="207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185</v>
      </c>
      <c r="AU128" s="216" t="s">
        <v>83</v>
      </c>
      <c r="AV128" s="14" t="s">
        <v>193</v>
      </c>
      <c r="AW128" s="14" t="s">
        <v>34</v>
      </c>
      <c r="AX128" s="14" t="s">
        <v>81</v>
      </c>
      <c r="AY128" s="216" t="s">
        <v>174</v>
      </c>
    </row>
    <row r="129" spans="1:65" s="2" customFormat="1" ht="44.25" customHeight="1">
      <c r="A129" s="36"/>
      <c r="B129" s="37"/>
      <c r="C129" s="176" t="s">
        <v>206</v>
      </c>
      <c r="D129" s="176" t="s">
        <v>176</v>
      </c>
      <c r="E129" s="177" t="s">
        <v>207</v>
      </c>
      <c r="F129" s="178" t="s">
        <v>208</v>
      </c>
      <c r="G129" s="179" t="s">
        <v>196</v>
      </c>
      <c r="H129" s="180">
        <v>3</v>
      </c>
      <c r="I129" s="181"/>
      <c r="J129" s="182">
        <f>ROUND(I129*H129,2)</f>
        <v>0</v>
      </c>
      <c r="K129" s="178" t="s">
        <v>180</v>
      </c>
      <c r="L129" s="41"/>
      <c r="M129" s="183" t="s">
        <v>21</v>
      </c>
      <c r="N129" s="184" t="s">
        <v>44</v>
      </c>
      <c r="O129" s="66"/>
      <c r="P129" s="185">
        <f>O129*H129</f>
        <v>0</v>
      </c>
      <c r="Q129" s="185">
        <v>0</v>
      </c>
      <c r="R129" s="185">
        <f>Q129*H129</f>
        <v>0</v>
      </c>
      <c r="S129" s="185">
        <v>0</v>
      </c>
      <c r="T129" s="18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87" t="s">
        <v>181</v>
      </c>
      <c r="AT129" s="187" t="s">
        <v>176</v>
      </c>
      <c r="AU129" s="187" t="s">
        <v>83</v>
      </c>
      <c r="AY129" s="19" t="s">
        <v>174</v>
      </c>
      <c r="BE129" s="188">
        <f>IF(N129="základní",J129,0)</f>
        <v>0</v>
      </c>
      <c r="BF129" s="188">
        <f>IF(N129="snížená",J129,0)</f>
        <v>0</v>
      </c>
      <c r="BG129" s="188">
        <f>IF(N129="zákl. přenesená",J129,0)</f>
        <v>0</v>
      </c>
      <c r="BH129" s="188">
        <f>IF(N129="sníž. přenesená",J129,0)</f>
        <v>0</v>
      </c>
      <c r="BI129" s="188">
        <f>IF(N129="nulová",J129,0)</f>
        <v>0</v>
      </c>
      <c r="BJ129" s="19" t="s">
        <v>81</v>
      </c>
      <c r="BK129" s="188">
        <f>ROUND(I129*H129,2)</f>
        <v>0</v>
      </c>
      <c r="BL129" s="19" t="s">
        <v>181</v>
      </c>
      <c r="BM129" s="187" t="s">
        <v>209</v>
      </c>
    </row>
    <row r="130" spans="1:65" s="2" customFormat="1" ht="11.25">
      <c r="A130" s="36"/>
      <c r="B130" s="37"/>
      <c r="C130" s="38"/>
      <c r="D130" s="189" t="s">
        <v>183</v>
      </c>
      <c r="E130" s="38"/>
      <c r="F130" s="190" t="s">
        <v>210</v>
      </c>
      <c r="G130" s="38"/>
      <c r="H130" s="38"/>
      <c r="I130" s="191"/>
      <c r="J130" s="38"/>
      <c r="K130" s="38"/>
      <c r="L130" s="41"/>
      <c r="M130" s="192"/>
      <c r="N130" s="193"/>
      <c r="O130" s="66"/>
      <c r="P130" s="66"/>
      <c r="Q130" s="66"/>
      <c r="R130" s="66"/>
      <c r="S130" s="66"/>
      <c r="T130" s="67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9" t="s">
        <v>183</v>
      </c>
      <c r="AU130" s="19" t="s">
        <v>83</v>
      </c>
    </row>
    <row r="131" spans="1:65" s="13" customFormat="1" ht="11.25">
      <c r="B131" s="194"/>
      <c r="C131" s="195"/>
      <c r="D131" s="196" t="s">
        <v>185</v>
      </c>
      <c r="E131" s="197" t="s">
        <v>21</v>
      </c>
      <c r="F131" s="198" t="s">
        <v>211</v>
      </c>
      <c r="G131" s="195"/>
      <c r="H131" s="199">
        <v>3</v>
      </c>
      <c r="I131" s="200"/>
      <c r="J131" s="195"/>
      <c r="K131" s="195"/>
      <c r="L131" s="201"/>
      <c r="M131" s="202"/>
      <c r="N131" s="203"/>
      <c r="O131" s="203"/>
      <c r="P131" s="203"/>
      <c r="Q131" s="203"/>
      <c r="R131" s="203"/>
      <c r="S131" s="203"/>
      <c r="T131" s="204"/>
      <c r="AT131" s="205" t="s">
        <v>185</v>
      </c>
      <c r="AU131" s="205" t="s">
        <v>83</v>
      </c>
      <c r="AV131" s="13" t="s">
        <v>83</v>
      </c>
      <c r="AW131" s="13" t="s">
        <v>34</v>
      </c>
      <c r="AX131" s="13" t="s">
        <v>81</v>
      </c>
      <c r="AY131" s="205" t="s">
        <v>174</v>
      </c>
    </row>
    <row r="132" spans="1:65" s="2" customFormat="1" ht="44.25" customHeight="1">
      <c r="A132" s="36"/>
      <c r="B132" s="37"/>
      <c r="C132" s="176" t="s">
        <v>212</v>
      </c>
      <c r="D132" s="176" t="s">
        <v>176</v>
      </c>
      <c r="E132" s="177" t="s">
        <v>213</v>
      </c>
      <c r="F132" s="178" t="s">
        <v>214</v>
      </c>
      <c r="G132" s="179" t="s">
        <v>196</v>
      </c>
      <c r="H132" s="180">
        <v>62.831000000000003</v>
      </c>
      <c r="I132" s="181"/>
      <c r="J132" s="182">
        <f>ROUND(I132*H132,2)</f>
        <v>0</v>
      </c>
      <c r="K132" s="178" t="s">
        <v>180</v>
      </c>
      <c r="L132" s="41"/>
      <c r="M132" s="183" t="s">
        <v>21</v>
      </c>
      <c r="N132" s="184" t="s">
        <v>44</v>
      </c>
      <c r="O132" s="66"/>
      <c r="P132" s="185">
        <f>O132*H132</f>
        <v>0</v>
      </c>
      <c r="Q132" s="185">
        <v>0</v>
      </c>
      <c r="R132" s="185">
        <f>Q132*H132</f>
        <v>0</v>
      </c>
      <c r="S132" s="185">
        <v>0</v>
      </c>
      <c r="T132" s="18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87" t="s">
        <v>181</v>
      </c>
      <c r="AT132" s="187" t="s">
        <v>176</v>
      </c>
      <c r="AU132" s="187" t="s">
        <v>83</v>
      </c>
      <c r="AY132" s="19" t="s">
        <v>174</v>
      </c>
      <c r="BE132" s="188">
        <f>IF(N132="základní",J132,0)</f>
        <v>0</v>
      </c>
      <c r="BF132" s="188">
        <f>IF(N132="snížená",J132,0)</f>
        <v>0</v>
      </c>
      <c r="BG132" s="188">
        <f>IF(N132="zákl. přenesená",J132,0)</f>
        <v>0</v>
      </c>
      <c r="BH132" s="188">
        <f>IF(N132="sníž. přenesená",J132,0)</f>
        <v>0</v>
      </c>
      <c r="BI132" s="188">
        <f>IF(N132="nulová",J132,0)</f>
        <v>0</v>
      </c>
      <c r="BJ132" s="19" t="s">
        <v>81</v>
      </c>
      <c r="BK132" s="188">
        <f>ROUND(I132*H132,2)</f>
        <v>0</v>
      </c>
      <c r="BL132" s="19" t="s">
        <v>181</v>
      </c>
      <c r="BM132" s="187" t="s">
        <v>215</v>
      </c>
    </row>
    <row r="133" spans="1:65" s="2" customFormat="1" ht="11.25">
      <c r="A133" s="36"/>
      <c r="B133" s="37"/>
      <c r="C133" s="38"/>
      <c r="D133" s="189" t="s">
        <v>183</v>
      </c>
      <c r="E133" s="38"/>
      <c r="F133" s="190" t="s">
        <v>216</v>
      </c>
      <c r="G133" s="38"/>
      <c r="H133" s="38"/>
      <c r="I133" s="191"/>
      <c r="J133" s="38"/>
      <c r="K133" s="38"/>
      <c r="L133" s="41"/>
      <c r="M133" s="192"/>
      <c r="N133" s="193"/>
      <c r="O133" s="66"/>
      <c r="P133" s="66"/>
      <c r="Q133" s="66"/>
      <c r="R133" s="66"/>
      <c r="S133" s="66"/>
      <c r="T133" s="67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9" t="s">
        <v>183</v>
      </c>
      <c r="AU133" s="19" t="s">
        <v>83</v>
      </c>
    </row>
    <row r="134" spans="1:65" s="13" customFormat="1" ht="11.25">
      <c r="B134" s="194"/>
      <c r="C134" s="195"/>
      <c r="D134" s="196" t="s">
        <v>185</v>
      </c>
      <c r="E134" s="197" t="s">
        <v>21</v>
      </c>
      <c r="F134" s="198" t="s">
        <v>217</v>
      </c>
      <c r="G134" s="195"/>
      <c r="H134" s="199">
        <v>16.727</v>
      </c>
      <c r="I134" s="200"/>
      <c r="J134" s="195"/>
      <c r="K134" s="195"/>
      <c r="L134" s="201"/>
      <c r="M134" s="202"/>
      <c r="N134" s="203"/>
      <c r="O134" s="203"/>
      <c r="P134" s="203"/>
      <c r="Q134" s="203"/>
      <c r="R134" s="203"/>
      <c r="S134" s="203"/>
      <c r="T134" s="204"/>
      <c r="AT134" s="205" t="s">
        <v>185</v>
      </c>
      <c r="AU134" s="205" t="s">
        <v>83</v>
      </c>
      <c r="AV134" s="13" t="s">
        <v>83</v>
      </c>
      <c r="AW134" s="13" t="s">
        <v>34</v>
      </c>
      <c r="AX134" s="13" t="s">
        <v>73</v>
      </c>
      <c r="AY134" s="205" t="s">
        <v>174</v>
      </c>
    </row>
    <row r="135" spans="1:65" s="13" customFormat="1" ht="11.25">
      <c r="B135" s="194"/>
      <c r="C135" s="195"/>
      <c r="D135" s="196" t="s">
        <v>185</v>
      </c>
      <c r="E135" s="197" t="s">
        <v>21</v>
      </c>
      <c r="F135" s="198" t="s">
        <v>218</v>
      </c>
      <c r="G135" s="195"/>
      <c r="H135" s="199">
        <v>0.59099999999999997</v>
      </c>
      <c r="I135" s="200"/>
      <c r="J135" s="195"/>
      <c r="K135" s="195"/>
      <c r="L135" s="201"/>
      <c r="M135" s="202"/>
      <c r="N135" s="203"/>
      <c r="O135" s="203"/>
      <c r="P135" s="203"/>
      <c r="Q135" s="203"/>
      <c r="R135" s="203"/>
      <c r="S135" s="203"/>
      <c r="T135" s="204"/>
      <c r="AT135" s="205" t="s">
        <v>185</v>
      </c>
      <c r="AU135" s="205" t="s">
        <v>83</v>
      </c>
      <c r="AV135" s="13" t="s">
        <v>83</v>
      </c>
      <c r="AW135" s="13" t="s">
        <v>34</v>
      </c>
      <c r="AX135" s="13" t="s">
        <v>73</v>
      </c>
      <c r="AY135" s="205" t="s">
        <v>174</v>
      </c>
    </row>
    <row r="136" spans="1:65" s="13" customFormat="1" ht="22.5">
      <c r="B136" s="194"/>
      <c r="C136" s="195"/>
      <c r="D136" s="196" t="s">
        <v>185</v>
      </c>
      <c r="E136" s="197" t="s">
        <v>21</v>
      </c>
      <c r="F136" s="198" t="s">
        <v>219</v>
      </c>
      <c r="G136" s="195"/>
      <c r="H136" s="199">
        <v>4.3849999999999998</v>
      </c>
      <c r="I136" s="200"/>
      <c r="J136" s="195"/>
      <c r="K136" s="195"/>
      <c r="L136" s="201"/>
      <c r="M136" s="202"/>
      <c r="N136" s="203"/>
      <c r="O136" s="203"/>
      <c r="P136" s="203"/>
      <c r="Q136" s="203"/>
      <c r="R136" s="203"/>
      <c r="S136" s="203"/>
      <c r="T136" s="204"/>
      <c r="AT136" s="205" t="s">
        <v>185</v>
      </c>
      <c r="AU136" s="205" t="s">
        <v>83</v>
      </c>
      <c r="AV136" s="13" t="s">
        <v>83</v>
      </c>
      <c r="AW136" s="13" t="s">
        <v>34</v>
      </c>
      <c r="AX136" s="13" t="s">
        <v>73</v>
      </c>
      <c r="AY136" s="205" t="s">
        <v>174</v>
      </c>
    </row>
    <row r="137" spans="1:65" s="14" customFormat="1" ht="11.25">
      <c r="B137" s="206"/>
      <c r="C137" s="207"/>
      <c r="D137" s="196" t="s">
        <v>185</v>
      </c>
      <c r="E137" s="208" t="s">
        <v>92</v>
      </c>
      <c r="F137" s="209" t="s">
        <v>199</v>
      </c>
      <c r="G137" s="207"/>
      <c r="H137" s="210">
        <v>21.703000000000003</v>
      </c>
      <c r="I137" s="211"/>
      <c r="J137" s="207"/>
      <c r="K137" s="207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185</v>
      </c>
      <c r="AU137" s="216" t="s">
        <v>83</v>
      </c>
      <c r="AV137" s="14" t="s">
        <v>193</v>
      </c>
      <c r="AW137" s="14" t="s">
        <v>34</v>
      </c>
      <c r="AX137" s="14" t="s">
        <v>73</v>
      </c>
      <c r="AY137" s="216" t="s">
        <v>174</v>
      </c>
    </row>
    <row r="138" spans="1:65" s="13" customFormat="1" ht="11.25">
      <c r="B138" s="194"/>
      <c r="C138" s="195"/>
      <c r="D138" s="196" t="s">
        <v>185</v>
      </c>
      <c r="E138" s="197" t="s">
        <v>21</v>
      </c>
      <c r="F138" s="198" t="s">
        <v>220</v>
      </c>
      <c r="G138" s="195"/>
      <c r="H138" s="199">
        <v>5.32</v>
      </c>
      <c r="I138" s="200"/>
      <c r="J138" s="195"/>
      <c r="K138" s="195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185</v>
      </c>
      <c r="AU138" s="205" t="s">
        <v>83</v>
      </c>
      <c r="AV138" s="13" t="s">
        <v>83</v>
      </c>
      <c r="AW138" s="13" t="s">
        <v>34</v>
      </c>
      <c r="AX138" s="13" t="s">
        <v>73</v>
      </c>
      <c r="AY138" s="205" t="s">
        <v>174</v>
      </c>
    </row>
    <row r="139" spans="1:65" s="13" customFormat="1" ht="22.5">
      <c r="B139" s="194"/>
      <c r="C139" s="195"/>
      <c r="D139" s="196" t="s">
        <v>185</v>
      </c>
      <c r="E139" s="197" t="s">
        <v>21</v>
      </c>
      <c r="F139" s="198" t="s">
        <v>221</v>
      </c>
      <c r="G139" s="195"/>
      <c r="H139" s="199">
        <v>38.808</v>
      </c>
      <c r="I139" s="200"/>
      <c r="J139" s="195"/>
      <c r="K139" s="195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185</v>
      </c>
      <c r="AU139" s="205" t="s">
        <v>83</v>
      </c>
      <c r="AV139" s="13" t="s">
        <v>83</v>
      </c>
      <c r="AW139" s="13" t="s">
        <v>34</v>
      </c>
      <c r="AX139" s="13" t="s">
        <v>73</v>
      </c>
      <c r="AY139" s="205" t="s">
        <v>174</v>
      </c>
    </row>
    <row r="140" spans="1:65" s="14" customFormat="1" ht="11.25">
      <c r="B140" s="206"/>
      <c r="C140" s="207"/>
      <c r="D140" s="196" t="s">
        <v>185</v>
      </c>
      <c r="E140" s="208" t="s">
        <v>119</v>
      </c>
      <c r="F140" s="209" t="s">
        <v>199</v>
      </c>
      <c r="G140" s="207"/>
      <c r="H140" s="210">
        <v>44.128</v>
      </c>
      <c r="I140" s="211"/>
      <c r="J140" s="207"/>
      <c r="K140" s="207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185</v>
      </c>
      <c r="AU140" s="216" t="s">
        <v>83</v>
      </c>
      <c r="AV140" s="14" t="s">
        <v>193</v>
      </c>
      <c r="AW140" s="14" t="s">
        <v>34</v>
      </c>
      <c r="AX140" s="14" t="s">
        <v>73</v>
      </c>
      <c r="AY140" s="216" t="s">
        <v>174</v>
      </c>
    </row>
    <row r="141" spans="1:65" s="13" customFormat="1" ht="11.25">
      <c r="B141" s="194"/>
      <c r="C141" s="195"/>
      <c r="D141" s="196" t="s">
        <v>185</v>
      </c>
      <c r="E141" s="197" t="s">
        <v>21</v>
      </c>
      <c r="F141" s="198" t="s">
        <v>222</v>
      </c>
      <c r="G141" s="195"/>
      <c r="H141" s="199">
        <v>-3</v>
      </c>
      <c r="I141" s="200"/>
      <c r="J141" s="195"/>
      <c r="K141" s="195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185</v>
      </c>
      <c r="AU141" s="205" t="s">
        <v>83</v>
      </c>
      <c r="AV141" s="13" t="s">
        <v>83</v>
      </c>
      <c r="AW141" s="13" t="s">
        <v>34</v>
      </c>
      <c r="AX141" s="13" t="s">
        <v>73</v>
      </c>
      <c r="AY141" s="205" t="s">
        <v>174</v>
      </c>
    </row>
    <row r="142" spans="1:65" s="15" customFormat="1" ht="11.25">
      <c r="B142" s="217"/>
      <c r="C142" s="218"/>
      <c r="D142" s="196" t="s">
        <v>185</v>
      </c>
      <c r="E142" s="219" t="s">
        <v>21</v>
      </c>
      <c r="F142" s="220" t="s">
        <v>223</v>
      </c>
      <c r="G142" s="218"/>
      <c r="H142" s="221">
        <v>62.831000000000003</v>
      </c>
      <c r="I142" s="222"/>
      <c r="J142" s="218"/>
      <c r="K142" s="218"/>
      <c r="L142" s="223"/>
      <c r="M142" s="224"/>
      <c r="N142" s="225"/>
      <c r="O142" s="225"/>
      <c r="P142" s="225"/>
      <c r="Q142" s="225"/>
      <c r="R142" s="225"/>
      <c r="S142" s="225"/>
      <c r="T142" s="226"/>
      <c r="AT142" s="227" t="s">
        <v>185</v>
      </c>
      <c r="AU142" s="227" t="s">
        <v>83</v>
      </c>
      <c r="AV142" s="15" t="s">
        <v>181</v>
      </c>
      <c r="AW142" s="15" t="s">
        <v>34</v>
      </c>
      <c r="AX142" s="15" t="s">
        <v>81</v>
      </c>
      <c r="AY142" s="227" t="s">
        <v>174</v>
      </c>
    </row>
    <row r="143" spans="1:65" s="2" customFormat="1" ht="49.15" customHeight="1">
      <c r="A143" s="36"/>
      <c r="B143" s="37"/>
      <c r="C143" s="176" t="s">
        <v>224</v>
      </c>
      <c r="D143" s="176" t="s">
        <v>176</v>
      </c>
      <c r="E143" s="177" t="s">
        <v>225</v>
      </c>
      <c r="F143" s="178" t="s">
        <v>226</v>
      </c>
      <c r="G143" s="179" t="s">
        <v>196</v>
      </c>
      <c r="H143" s="180">
        <v>29.388999999999999</v>
      </c>
      <c r="I143" s="181"/>
      <c r="J143" s="182">
        <f>ROUND(I143*H143,2)</f>
        <v>0</v>
      </c>
      <c r="K143" s="178" t="s">
        <v>180</v>
      </c>
      <c r="L143" s="41"/>
      <c r="M143" s="183" t="s">
        <v>21</v>
      </c>
      <c r="N143" s="184" t="s">
        <v>44</v>
      </c>
      <c r="O143" s="66"/>
      <c r="P143" s="185">
        <f>O143*H143</f>
        <v>0</v>
      </c>
      <c r="Q143" s="185">
        <v>0</v>
      </c>
      <c r="R143" s="185">
        <f>Q143*H143</f>
        <v>0</v>
      </c>
      <c r="S143" s="185">
        <v>0</v>
      </c>
      <c r="T143" s="18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7" t="s">
        <v>181</v>
      </c>
      <c r="AT143" s="187" t="s">
        <v>176</v>
      </c>
      <c r="AU143" s="187" t="s">
        <v>83</v>
      </c>
      <c r="AY143" s="19" t="s">
        <v>174</v>
      </c>
      <c r="BE143" s="188">
        <f>IF(N143="základní",J143,0)</f>
        <v>0</v>
      </c>
      <c r="BF143" s="188">
        <f>IF(N143="snížená",J143,0)</f>
        <v>0</v>
      </c>
      <c r="BG143" s="188">
        <f>IF(N143="zákl. přenesená",J143,0)</f>
        <v>0</v>
      </c>
      <c r="BH143" s="188">
        <f>IF(N143="sníž. přenesená",J143,0)</f>
        <v>0</v>
      </c>
      <c r="BI143" s="188">
        <f>IF(N143="nulová",J143,0)</f>
        <v>0</v>
      </c>
      <c r="BJ143" s="19" t="s">
        <v>81</v>
      </c>
      <c r="BK143" s="188">
        <f>ROUND(I143*H143,2)</f>
        <v>0</v>
      </c>
      <c r="BL143" s="19" t="s">
        <v>181</v>
      </c>
      <c r="BM143" s="187" t="s">
        <v>227</v>
      </c>
    </row>
    <row r="144" spans="1:65" s="2" customFormat="1" ht="11.25">
      <c r="A144" s="36"/>
      <c r="B144" s="37"/>
      <c r="C144" s="38"/>
      <c r="D144" s="189" t="s">
        <v>183</v>
      </c>
      <c r="E144" s="38"/>
      <c r="F144" s="190" t="s">
        <v>228</v>
      </c>
      <c r="G144" s="38"/>
      <c r="H144" s="38"/>
      <c r="I144" s="191"/>
      <c r="J144" s="38"/>
      <c r="K144" s="38"/>
      <c r="L144" s="41"/>
      <c r="M144" s="192"/>
      <c r="N144" s="193"/>
      <c r="O144" s="66"/>
      <c r="P144" s="66"/>
      <c r="Q144" s="66"/>
      <c r="R144" s="66"/>
      <c r="S144" s="66"/>
      <c r="T144" s="67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9" t="s">
        <v>183</v>
      </c>
      <c r="AU144" s="19" t="s">
        <v>83</v>
      </c>
    </row>
    <row r="145" spans="1:65" s="16" customFormat="1" ht="11.25">
      <c r="B145" s="228"/>
      <c r="C145" s="229"/>
      <c r="D145" s="196" t="s">
        <v>185</v>
      </c>
      <c r="E145" s="230" t="s">
        <v>21</v>
      </c>
      <c r="F145" s="231" t="s">
        <v>229</v>
      </c>
      <c r="G145" s="229"/>
      <c r="H145" s="230" t="s">
        <v>21</v>
      </c>
      <c r="I145" s="232"/>
      <c r="J145" s="229"/>
      <c r="K145" s="229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185</v>
      </c>
      <c r="AU145" s="237" t="s">
        <v>83</v>
      </c>
      <c r="AV145" s="16" t="s">
        <v>81</v>
      </c>
      <c r="AW145" s="16" t="s">
        <v>34</v>
      </c>
      <c r="AX145" s="16" t="s">
        <v>73</v>
      </c>
      <c r="AY145" s="237" t="s">
        <v>174</v>
      </c>
    </row>
    <row r="146" spans="1:65" s="13" customFormat="1" ht="11.25">
      <c r="B146" s="194"/>
      <c r="C146" s="195"/>
      <c r="D146" s="196" t="s">
        <v>185</v>
      </c>
      <c r="E146" s="197" t="s">
        <v>21</v>
      </c>
      <c r="F146" s="198" t="s">
        <v>230</v>
      </c>
      <c r="G146" s="195"/>
      <c r="H146" s="199">
        <v>24.324000000000002</v>
      </c>
      <c r="I146" s="200"/>
      <c r="J146" s="195"/>
      <c r="K146" s="195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185</v>
      </c>
      <c r="AU146" s="205" t="s">
        <v>83</v>
      </c>
      <c r="AV146" s="13" t="s">
        <v>83</v>
      </c>
      <c r="AW146" s="13" t="s">
        <v>34</v>
      </c>
      <c r="AX146" s="13" t="s">
        <v>73</v>
      </c>
      <c r="AY146" s="205" t="s">
        <v>174</v>
      </c>
    </row>
    <row r="147" spans="1:65" s="13" customFormat="1" ht="11.25">
      <c r="B147" s="194"/>
      <c r="C147" s="195"/>
      <c r="D147" s="196" t="s">
        <v>185</v>
      </c>
      <c r="E147" s="197" t="s">
        <v>21</v>
      </c>
      <c r="F147" s="198" t="s">
        <v>231</v>
      </c>
      <c r="G147" s="195"/>
      <c r="H147" s="199">
        <v>2.5</v>
      </c>
      <c r="I147" s="200"/>
      <c r="J147" s="195"/>
      <c r="K147" s="195"/>
      <c r="L147" s="201"/>
      <c r="M147" s="202"/>
      <c r="N147" s="203"/>
      <c r="O147" s="203"/>
      <c r="P147" s="203"/>
      <c r="Q147" s="203"/>
      <c r="R147" s="203"/>
      <c r="S147" s="203"/>
      <c r="T147" s="204"/>
      <c r="AT147" s="205" t="s">
        <v>185</v>
      </c>
      <c r="AU147" s="205" t="s">
        <v>83</v>
      </c>
      <c r="AV147" s="13" t="s">
        <v>83</v>
      </c>
      <c r="AW147" s="13" t="s">
        <v>34</v>
      </c>
      <c r="AX147" s="13" t="s">
        <v>73</v>
      </c>
      <c r="AY147" s="205" t="s">
        <v>174</v>
      </c>
    </row>
    <row r="148" spans="1:65" s="14" customFormat="1" ht="11.25">
      <c r="B148" s="206"/>
      <c r="C148" s="207"/>
      <c r="D148" s="196" t="s">
        <v>185</v>
      </c>
      <c r="E148" s="208" t="s">
        <v>111</v>
      </c>
      <c r="F148" s="209" t="s">
        <v>199</v>
      </c>
      <c r="G148" s="207"/>
      <c r="H148" s="210">
        <v>26.824000000000002</v>
      </c>
      <c r="I148" s="211"/>
      <c r="J148" s="207"/>
      <c r="K148" s="207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185</v>
      </c>
      <c r="AU148" s="216" t="s">
        <v>83</v>
      </c>
      <c r="AV148" s="14" t="s">
        <v>193</v>
      </c>
      <c r="AW148" s="14" t="s">
        <v>34</v>
      </c>
      <c r="AX148" s="14" t="s">
        <v>73</v>
      </c>
      <c r="AY148" s="216" t="s">
        <v>174</v>
      </c>
    </row>
    <row r="149" spans="1:65" s="13" customFormat="1" ht="11.25">
      <c r="B149" s="194"/>
      <c r="C149" s="195"/>
      <c r="D149" s="196" t="s">
        <v>185</v>
      </c>
      <c r="E149" s="197" t="s">
        <v>117</v>
      </c>
      <c r="F149" s="198" t="s">
        <v>232</v>
      </c>
      <c r="G149" s="195"/>
      <c r="H149" s="199">
        <v>2.5649999999999999</v>
      </c>
      <c r="I149" s="200"/>
      <c r="J149" s="195"/>
      <c r="K149" s="195"/>
      <c r="L149" s="201"/>
      <c r="M149" s="202"/>
      <c r="N149" s="203"/>
      <c r="O149" s="203"/>
      <c r="P149" s="203"/>
      <c r="Q149" s="203"/>
      <c r="R149" s="203"/>
      <c r="S149" s="203"/>
      <c r="T149" s="204"/>
      <c r="AT149" s="205" t="s">
        <v>185</v>
      </c>
      <c r="AU149" s="205" t="s">
        <v>83</v>
      </c>
      <c r="AV149" s="13" t="s">
        <v>83</v>
      </c>
      <c r="AW149" s="13" t="s">
        <v>34</v>
      </c>
      <c r="AX149" s="13" t="s">
        <v>73</v>
      </c>
      <c r="AY149" s="205" t="s">
        <v>174</v>
      </c>
    </row>
    <row r="150" spans="1:65" s="15" customFormat="1" ht="11.25">
      <c r="B150" s="217"/>
      <c r="C150" s="218"/>
      <c r="D150" s="196" t="s">
        <v>185</v>
      </c>
      <c r="E150" s="219" t="s">
        <v>21</v>
      </c>
      <c r="F150" s="220" t="s">
        <v>223</v>
      </c>
      <c r="G150" s="218"/>
      <c r="H150" s="221">
        <v>29.389000000000003</v>
      </c>
      <c r="I150" s="222"/>
      <c r="J150" s="218"/>
      <c r="K150" s="218"/>
      <c r="L150" s="223"/>
      <c r="M150" s="224"/>
      <c r="N150" s="225"/>
      <c r="O150" s="225"/>
      <c r="P150" s="225"/>
      <c r="Q150" s="225"/>
      <c r="R150" s="225"/>
      <c r="S150" s="225"/>
      <c r="T150" s="226"/>
      <c r="AT150" s="227" t="s">
        <v>185</v>
      </c>
      <c r="AU150" s="227" t="s">
        <v>83</v>
      </c>
      <c r="AV150" s="15" t="s">
        <v>181</v>
      </c>
      <c r="AW150" s="15" t="s">
        <v>34</v>
      </c>
      <c r="AX150" s="15" t="s">
        <v>81</v>
      </c>
      <c r="AY150" s="227" t="s">
        <v>174</v>
      </c>
    </row>
    <row r="151" spans="1:65" s="2" customFormat="1" ht="37.9" customHeight="1">
      <c r="A151" s="36"/>
      <c r="B151" s="37"/>
      <c r="C151" s="176" t="s">
        <v>233</v>
      </c>
      <c r="D151" s="176" t="s">
        <v>176</v>
      </c>
      <c r="E151" s="177" t="s">
        <v>234</v>
      </c>
      <c r="F151" s="178" t="s">
        <v>235</v>
      </c>
      <c r="G151" s="179" t="s">
        <v>196</v>
      </c>
      <c r="H151" s="180">
        <v>6.5</v>
      </c>
      <c r="I151" s="181"/>
      <c r="J151" s="182">
        <f>ROUND(I151*H151,2)</f>
        <v>0</v>
      </c>
      <c r="K151" s="178" t="s">
        <v>180</v>
      </c>
      <c r="L151" s="41"/>
      <c r="M151" s="183" t="s">
        <v>21</v>
      </c>
      <c r="N151" s="184" t="s">
        <v>44</v>
      </c>
      <c r="O151" s="66"/>
      <c r="P151" s="185">
        <f>O151*H151</f>
        <v>0</v>
      </c>
      <c r="Q151" s="185">
        <v>0</v>
      </c>
      <c r="R151" s="185">
        <f>Q151*H151</f>
        <v>0</v>
      </c>
      <c r="S151" s="185">
        <v>0</v>
      </c>
      <c r="T151" s="18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87" t="s">
        <v>181</v>
      </c>
      <c r="AT151" s="187" t="s">
        <v>176</v>
      </c>
      <c r="AU151" s="187" t="s">
        <v>83</v>
      </c>
      <c r="AY151" s="19" t="s">
        <v>174</v>
      </c>
      <c r="BE151" s="188">
        <f>IF(N151="základní",J151,0)</f>
        <v>0</v>
      </c>
      <c r="BF151" s="188">
        <f>IF(N151="snížená",J151,0)</f>
        <v>0</v>
      </c>
      <c r="BG151" s="188">
        <f>IF(N151="zákl. přenesená",J151,0)</f>
        <v>0</v>
      </c>
      <c r="BH151" s="188">
        <f>IF(N151="sníž. přenesená",J151,0)</f>
        <v>0</v>
      </c>
      <c r="BI151" s="188">
        <f>IF(N151="nulová",J151,0)</f>
        <v>0</v>
      </c>
      <c r="BJ151" s="19" t="s">
        <v>81</v>
      </c>
      <c r="BK151" s="188">
        <f>ROUND(I151*H151,2)</f>
        <v>0</v>
      </c>
      <c r="BL151" s="19" t="s">
        <v>181</v>
      </c>
      <c r="BM151" s="187" t="s">
        <v>236</v>
      </c>
    </row>
    <row r="152" spans="1:65" s="2" customFormat="1" ht="11.25">
      <c r="A152" s="36"/>
      <c r="B152" s="37"/>
      <c r="C152" s="38"/>
      <c r="D152" s="189" t="s">
        <v>183</v>
      </c>
      <c r="E152" s="38"/>
      <c r="F152" s="190" t="s">
        <v>237</v>
      </c>
      <c r="G152" s="38"/>
      <c r="H152" s="38"/>
      <c r="I152" s="191"/>
      <c r="J152" s="38"/>
      <c r="K152" s="38"/>
      <c r="L152" s="41"/>
      <c r="M152" s="192"/>
      <c r="N152" s="193"/>
      <c r="O152" s="66"/>
      <c r="P152" s="66"/>
      <c r="Q152" s="66"/>
      <c r="R152" s="66"/>
      <c r="S152" s="66"/>
      <c r="T152" s="67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T152" s="19" t="s">
        <v>183</v>
      </c>
      <c r="AU152" s="19" t="s">
        <v>83</v>
      </c>
    </row>
    <row r="153" spans="1:65" s="13" customFormat="1" ht="11.25">
      <c r="B153" s="194"/>
      <c r="C153" s="195"/>
      <c r="D153" s="196" t="s">
        <v>185</v>
      </c>
      <c r="E153" s="197" t="s">
        <v>21</v>
      </c>
      <c r="F153" s="198" t="s">
        <v>238</v>
      </c>
      <c r="G153" s="195"/>
      <c r="H153" s="199">
        <v>5</v>
      </c>
      <c r="I153" s="200"/>
      <c r="J153" s="195"/>
      <c r="K153" s="195"/>
      <c r="L153" s="201"/>
      <c r="M153" s="202"/>
      <c r="N153" s="203"/>
      <c r="O153" s="203"/>
      <c r="P153" s="203"/>
      <c r="Q153" s="203"/>
      <c r="R153" s="203"/>
      <c r="S153" s="203"/>
      <c r="T153" s="204"/>
      <c r="AT153" s="205" t="s">
        <v>185</v>
      </c>
      <c r="AU153" s="205" t="s">
        <v>83</v>
      </c>
      <c r="AV153" s="13" t="s">
        <v>83</v>
      </c>
      <c r="AW153" s="13" t="s">
        <v>34</v>
      </c>
      <c r="AX153" s="13" t="s">
        <v>73</v>
      </c>
      <c r="AY153" s="205" t="s">
        <v>174</v>
      </c>
    </row>
    <row r="154" spans="1:65" s="13" customFormat="1" ht="11.25">
      <c r="B154" s="194"/>
      <c r="C154" s="195"/>
      <c r="D154" s="196" t="s">
        <v>185</v>
      </c>
      <c r="E154" s="197" t="s">
        <v>21</v>
      </c>
      <c r="F154" s="198" t="s">
        <v>239</v>
      </c>
      <c r="G154" s="195"/>
      <c r="H154" s="199">
        <v>1.5</v>
      </c>
      <c r="I154" s="200"/>
      <c r="J154" s="195"/>
      <c r="K154" s="195"/>
      <c r="L154" s="201"/>
      <c r="M154" s="202"/>
      <c r="N154" s="203"/>
      <c r="O154" s="203"/>
      <c r="P154" s="203"/>
      <c r="Q154" s="203"/>
      <c r="R154" s="203"/>
      <c r="S154" s="203"/>
      <c r="T154" s="204"/>
      <c r="AT154" s="205" t="s">
        <v>185</v>
      </c>
      <c r="AU154" s="205" t="s">
        <v>83</v>
      </c>
      <c r="AV154" s="13" t="s">
        <v>83</v>
      </c>
      <c r="AW154" s="13" t="s">
        <v>34</v>
      </c>
      <c r="AX154" s="13" t="s">
        <v>73</v>
      </c>
      <c r="AY154" s="205" t="s">
        <v>174</v>
      </c>
    </row>
    <row r="155" spans="1:65" s="14" customFormat="1" ht="11.25">
      <c r="B155" s="206"/>
      <c r="C155" s="207"/>
      <c r="D155" s="196" t="s">
        <v>185</v>
      </c>
      <c r="E155" s="208" t="s">
        <v>21</v>
      </c>
      <c r="F155" s="209" t="s">
        <v>199</v>
      </c>
      <c r="G155" s="207"/>
      <c r="H155" s="210">
        <v>6.5</v>
      </c>
      <c r="I155" s="211"/>
      <c r="J155" s="207"/>
      <c r="K155" s="207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185</v>
      </c>
      <c r="AU155" s="216" t="s">
        <v>83</v>
      </c>
      <c r="AV155" s="14" t="s">
        <v>193</v>
      </c>
      <c r="AW155" s="14" t="s">
        <v>34</v>
      </c>
      <c r="AX155" s="14" t="s">
        <v>81</v>
      </c>
      <c r="AY155" s="216" t="s">
        <v>174</v>
      </c>
    </row>
    <row r="156" spans="1:65" s="2" customFormat="1" ht="24.2" customHeight="1">
      <c r="A156" s="36"/>
      <c r="B156" s="37"/>
      <c r="C156" s="176" t="s">
        <v>240</v>
      </c>
      <c r="D156" s="176" t="s">
        <v>176</v>
      </c>
      <c r="E156" s="177" t="s">
        <v>241</v>
      </c>
      <c r="F156" s="178" t="s">
        <v>242</v>
      </c>
      <c r="G156" s="179" t="s">
        <v>196</v>
      </c>
      <c r="H156" s="180">
        <v>6.625</v>
      </c>
      <c r="I156" s="181"/>
      <c r="J156" s="182">
        <f>ROUND(I156*H156,2)</f>
        <v>0</v>
      </c>
      <c r="K156" s="178" t="s">
        <v>180</v>
      </c>
      <c r="L156" s="41"/>
      <c r="M156" s="183" t="s">
        <v>21</v>
      </c>
      <c r="N156" s="184" t="s">
        <v>44</v>
      </c>
      <c r="O156" s="66"/>
      <c r="P156" s="185">
        <f>O156*H156</f>
        <v>0</v>
      </c>
      <c r="Q156" s="185">
        <v>0</v>
      </c>
      <c r="R156" s="185">
        <f>Q156*H156</f>
        <v>0</v>
      </c>
      <c r="S156" s="185">
        <v>0</v>
      </c>
      <c r="T156" s="18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87" t="s">
        <v>181</v>
      </c>
      <c r="AT156" s="187" t="s">
        <v>176</v>
      </c>
      <c r="AU156" s="187" t="s">
        <v>83</v>
      </c>
      <c r="AY156" s="19" t="s">
        <v>174</v>
      </c>
      <c r="BE156" s="188">
        <f>IF(N156="základní",J156,0)</f>
        <v>0</v>
      </c>
      <c r="BF156" s="188">
        <f>IF(N156="snížená",J156,0)</f>
        <v>0</v>
      </c>
      <c r="BG156" s="188">
        <f>IF(N156="zákl. přenesená",J156,0)</f>
        <v>0</v>
      </c>
      <c r="BH156" s="188">
        <f>IF(N156="sníž. přenesená",J156,0)</f>
        <v>0</v>
      </c>
      <c r="BI156" s="188">
        <f>IF(N156="nulová",J156,0)</f>
        <v>0</v>
      </c>
      <c r="BJ156" s="19" t="s">
        <v>81</v>
      </c>
      <c r="BK156" s="188">
        <f>ROUND(I156*H156,2)</f>
        <v>0</v>
      </c>
      <c r="BL156" s="19" t="s">
        <v>181</v>
      </c>
      <c r="BM156" s="187" t="s">
        <v>243</v>
      </c>
    </row>
    <row r="157" spans="1:65" s="2" customFormat="1" ht="11.25">
      <c r="A157" s="36"/>
      <c r="B157" s="37"/>
      <c r="C157" s="38"/>
      <c r="D157" s="189" t="s">
        <v>183</v>
      </c>
      <c r="E157" s="38"/>
      <c r="F157" s="190" t="s">
        <v>244</v>
      </c>
      <c r="G157" s="38"/>
      <c r="H157" s="38"/>
      <c r="I157" s="191"/>
      <c r="J157" s="38"/>
      <c r="K157" s="38"/>
      <c r="L157" s="41"/>
      <c r="M157" s="192"/>
      <c r="N157" s="193"/>
      <c r="O157" s="66"/>
      <c r="P157" s="66"/>
      <c r="Q157" s="66"/>
      <c r="R157" s="66"/>
      <c r="S157" s="66"/>
      <c r="T157" s="67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T157" s="19" t="s">
        <v>183</v>
      </c>
      <c r="AU157" s="19" t="s">
        <v>83</v>
      </c>
    </row>
    <row r="158" spans="1:65" s="13" customFormat="1" ht="11.25">
      <c r="B158" s="194"/>
      <c r="C158" s="195"/>
      <c r="D158" s="196" t="s">
        <v>185</v>
      </c>
      <c r="E158" s="197" t="s">
        <v>21</v>
      </c>
      <c r="F158" s="198" t="s">
        <v>245</v>
      </c>
      <c r="G158" s="195"/>
      <c r="H158" s="199">
        <v>3.0249999999999999</v>
      </c>
      <c r="I158" s="200"/>
      <c r="J158" s="195"/>
      <c r="K158" s="195"/>
      <c r="L158" s="201"/>
      <c r="M158" s="202"/>
      <c r="N158" s="203"/>
      <c r="O158" s="203"/>
      <c r="P158" s="203"/>
      <c r="Q158" s="203"/>
      <c r="R158" s="203"/>
      <c r="S158" s="203"/>
      <c r="T158" s="204"/>
      <c r="AT158" s="205" t="s">
        <v>185</v>
      </c>
      <c r="AU158" s="205" t="s">
        <v>83</v>
      </c>
      <c r="AV158" s="13" t="s">
        <v>83</v>
      </c>
      <c r="AW158" s="13" t="s">
        <v>34</v>
      </c>
      <c r="AX158" s="13" t="s">
        <v>73</v>
      </c>
      <c r="AY158" s="205" t="s">
        <v>174</v>
      </c>
    </row>
    <row r="159" spans="1:65" s="13" customFormat="1" ht="11.25">
      <c r="B159" s="194"/>
      <c r="C159" s="195"/>
      <c r="D159" s="196" t="s">
        <v>185</v>
      </c>
      <c r="E159" s="197" t="s">
        <v>21</v>
      </c>
      <c r="F159" s="198" t="s">
        <v>246</v>
      </c>
      <c r="G159" s="195"/>
      <c r="H159" s="199">
        <v>5.0999999999999996</v>
      </c>
      <c r="I159" s="200"/>
      <c r="J159" s="195"/>
      <c r="K159" s="195"/>
      <c r="L159" s="201"/>
      <c r="M159" s="202"/>
      <c r="N159" s="203"/>
      <c r="O159" s="203"/>
      <c r="P159" s="203"/>
      <c r="Q159" s="203"/>
      <c r="R159" s="203"/>
      <c r="S159" s="203"/>
      <c r="T159" s="204"/>
      <c r="AT159" s="205" t="s">
        <v>185</v>
      </c>
      <c r="AU159" s="205" t="s">
        <v>83</v>
      </c>
      <c r="AV159" s="13" t="s">
        <v>83</v>
      </c>
      <c r="AW159" s="13" t="s">
        <v>34</v>
      </c>
      <c r="AX159" s="13" t="s">
        <v>73</v>
      </c>
      <c r="AY159" s="205" t="s">
        <v>174</v>
      </c>
    </row>
    <row r="160" spans="1:65" s="14" customFormat="1" ht="11.25">
      <c r="B160" s="206"/>
      <c r="C160" s="207"/>
      <c r="D160" s="196" t="s">
        <v>185</v>
      </c>
      <c r="E160" s="208" t="s">
        <v>95</v>
      </c>
      <c r="F160" s="209" t="s">
        <v>199</v>
      </c>
      <c r="G160" s="207"/>
      <c r="H160" s="210">
        <v>8.125</v>
      </c>
      <c r="I160" s="211"/>
      <c r="J160" s="207"/>
      <c r="K160" s="207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185</v>
      </c>
      <c r="AU160" s="216" t="s">
        <v>83</v>
      </c>
      <c r="AV160" s="14" t="s">
        <v>193</v>
      </c>
      <c r="AW160" s="14" t="s">
        <v>34</v>
      </c>
      <c r="AX160" s="14" t="s">
        <v>73</v>
      </c>
      <c r="AY160" s="216" t="s">
        <v>174</v>
      </c>
    </row>
    <row r="161" spans="1:65" s="13" customFormat="1" ht="11.25">
      <c r="B161" s="194"/>
      <c r="C161" s="195"/>
      <c r="D161" s="196" t="s">
        <v>185</v>
      </c>
      <c r="E161" s="197" t="s">
        <v>21</v>
      </c>
      <c r="F161" s="198" t="s">
        <v>247</v>
      </c>
      <c r="G161" s="195"/>
      <c r="H161" s="199">
        <v>-1.5</v>
      </c>
      <c r="I161" s="200"/>
      <c r="J161" s="195"/>
      <c r="K161" s="195"/>
      <c r="L161" s="201"/>
      <c r="M161" s="202"/>
      <c r="N161" s="203"/>
      <c r="O161" s="203"/>
      <c r="P161" s="203"/>
      <c r="Q161" s="203"/>
      <c r="R161" s="203"/>
      <c r="S161" s="203"/>
      <c r="T161" s="204"/>
      <c r="AT161" s="205" t="s">
        <v>185</v>
      </c>
      <c r="AU161" s="205" t="s">
        <v>83</v>
      </c>
      <c r="AV161" s="13" t="s">
        <v>83</v>
      </c>
      <c r="AW161" s="13" t="s">
        <v>34</v>
      </c>
      <c r="AX161" s="13" t="s">
        <v>73</v>
      </c>
      <c r="AY161" s="205" t="s">
        <v>174</v>
      </c>
    </row>
    <row r="162" spans="1:65" s="15" customFormat="1" ht="11.25">
      <c r="B162" s="217"/>
      <c r="C162" s="218"/>
      <c r="D162" s="196" t="s">
        <v>185</v>
      </c>
      <c r="E162" s="219" t="s">
        <v>21</v>
      </c>
      <c r="F162" s="220" t="s">
        <v>223</v>
      </c>
      <c r="G162" s="218"/>
      <c r="H162" s="221">
        <v>6.625</v>
      </c>
      <c r="I162" s="222"/>
      <c r="J162" s="218"/>
      <c r="K162" s="218"/>
      <c r="L162" s="223"/>
      <c r="M162" s="224"/>
      <c r="N162" s="225"/>
      <c r="O162" s="225"/>
      <c r="P162" s="225"/>
      <c r="Q162" s="225"/>
      <c r="R162" s="225"/>
      <c r="S162" s="225"/>
      <c r="T162" s="226"/>
      <c r="AT162" s="227" t="s">
        <v>185</v>
      </c>
      <c r="AU162" s="227" t="s">
        <v>83</v>
      </c>
      <c r="AV162" s="15" t="s">
        <v>181</v>
      </c>
      <c r="AW162" s="15" t="s">
        <v>34</v>
      </c>
      <c r="AX162" s="15" t="s">
        <v>81</v>
      </c>
      <c r="AY162" s="227" t="s">
        <v>174</v>
      </c>
    </row>
    <row r="163" spans="1:65" s="2" customFormat="1" ht="55.5" customHeight="1">
      <c r="A163" s="36"/>
      <c r="B163" s="37"/>
      <c r="C163" s="176" t="s">
        <v>248</v>
      </c>
      <c r="D163" s="176" t="s">
        <v>176</v>
      </c>
      <c r="E163" s="177" t="s">
        <v>249</v>
      </c>
      <c r="F163" s="178" t="s">
        <v>250</v>
      </c>
      <c r="G163" s="179" t="s">
        <v>196</v>
      </c>
      <c r="H163" s="180">
        <v>74.3</v>
      </c>
      <c r="I163" s="181"/>
      <c r="J163" s="182">
        <f>ROUND(I163*H163,2)</f>
        <v>0</v>
      </c>
      <c r="K163" s="178" t="s">
        <v>180</v>
      </c>
      <c r="L163" s="41"/>
      <c r="M163" s="183" t="s">
        <v>21</v>
      </c>
      <c r="N163" s="184" t="s">
        <v>44</v>
      </c>
      <c r="O163" s="66"/>
      <c r="P163" s="185">
        <f>O163*H163</f>
        <v>0</v>
      </c>
      <c r="Q163" s="185">
        <v>0</v>
      </c>
      <c r="R163" s="185">
        <f>Q163*H163</f>
        <v>0</v>
      </c>
      <c r="S163" s="185">
        <v>0</v>
      </c>
      <c r="T163" s="18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7" t="s">
        <v>181</v>
      </c>
      <c r="AT163" s="187" t="s">
        <v>176</v>
      </c>
      <c r="AU163" s="187" t="s">
        <v>83</v>
      </c>
      <c r="AY163" s="19" t="s">
        <v>174</v>
      </c>
      <c r="BE163" s="188">
        <f>IF(N163="základní",J163,0)</f>
        <v>0</v>
      </c>
      <c r="BF163" s="188">
        <f>IF(N163="snížená",J163,0)</f>
        <v>0</v>
      </c>
      <c r="BG163" s="188">
        <f>IF(N163="zákl. přenesená",J163,0)</f>
        <v>0</v>
      </c>
      <c r="BH163" s="188">
        <f>IF(N163="sníž. přenesená",J163,0)</f>
        <v>0</v>
      </c>
      <c r="BI163" s="188">
        <f>IF(N163="nulová",J163,0)</f>
        <v>0</v>
      </c>
      <c r="BJ163" s="19" t="s">
        <v>81</v>
      </c>
      <c r="BK163" s="188">
        <f>ROUND(I163*H163,2)</f>
        <v>0</v>
      </c>
      <c r="BL163" s="19" t="s">
        <v>181</v>
      </c>
      <c r="BM163" s="187" t="s">
        <v>251</v>
      </c>
    </row>
    <row r="164" spans="1:65" s="2" customFormat="1" ht="11.25">
      <c r="A164" s="36"/>
      <c r="B164" s="37"/>
      <c r="C164" s="38"/>
      <c r="D164" s="189" t="s">
        <v>183</v>
      </c>
      <c r="E164" s="38"/>
      <c r="F164" s="190" t="s">
        <v>252</v>
      </c>
      <c r="G164" s="38"/>
      <c r="H164" s="38"/>
      <c r="I164" s="191"/>
      <c r="J164" s="38"/>
      <c r="K164" s="38"/>
      <c r="L164" s="41"/>
      <c r="M164" s="192"/>
      <c r="N164" s="193"/>
      <c r="O164" s="66"/>
      <c r="P164" s="66"/>
      <c r="Q164" s="66"/>
      <c r="R164" s="66"/>
      <c r="S164" s="66"/>
      <c r="T164" s="67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9" t="s">
        <v>183</v>
      </c>
      <c r="AU164" s="19" t="s">
        <v>83</v>
      </c>
    </row>
    <row r="165" spans="1:65" s="13" customFormat="1" ht="11.25">
      <c r="B165" s="194"/>
      <c r="C165" s="195"/>
      <c r="D165" s="196" t="s">
        <v>185</v>
      </c>
      <c r="E165" s="197" t="s">
        <v>21</v>
      </c>
      <c r="F165" s="198" t="s">
        <v>253</v>
      </c>
      <c r="G165" s="195"/>
      <c r="H165" s="199">
        <v>22</v>
      </c>
      <c r="I165" s="200"/>
      <c r="J165" s="195"/>
      <c r="K165" s="195"/>
      <c r="L165" s="201"/>
      <c r="M165" s="202"/>
      <c r="N165" s="203"/>
      <c r="O165" s="203"/>
      <c r="P165" s="203"/>
      <c r="Q165" s="203"/>
      <c r="R165" s="203"/>
      <c r="S165" s="203"/>
      <c r="T165" s="204"/>
      <c r="AT165" s="205" t="s">
        <v>185</v>
      </c>
      <c r="AU165" s="205" t="s">
        <v>83</v>
      </c>
      <c r="AV165" s="13" t="s">
        <v>83</v>
      </c>
      <c r="AW165" s="13" t="s">
        <v>34</v>
      </c>
      <c r="AX165" s="13" t="s">
        <v>73</v>
      </c>
      <c r="AY165" s="205" t="s">
        <v>174</v>
      </c>
    </row>
    <row r="166" spans="1:65" s="13" customFormat="1" ht="11.25">
      <c r="B166" s="194"/>
      <c r="C166" s="195"/>
      <c r="D166" s="196" t="s">
        <v>185</v>
      </c>
      <c r="E166" s="197" t="s">
        <v>21</v>
      </c>
      <c r="F166" s="198" t="s">
        <v>254</v>
      </c>
      <c r="G166" s="195"/>
      <c r="H166" s="199">
        <v>15.15</v>
      </c>
      <c r="I166" s="200"/>
      <c r="J166" s="195"/>
      <c r="K166" s="195"/>
      <c r="L166" s="201"/>
      <c r="M166" s="202"/>
      <c r="N166" s="203"/>
      <c r="O166" s="203"/>
      <c r="P166" s="203"/>
      <c r="Q166" s="203"/>
      <c r="R166" s="203"/>
      <c r="S166" s="203"/>
      <c r="T166" s="204"/>
      <c r="AT166" s="205" t="s">
        <v>185</v>
      </c>
      <c r="AU166" s="205" t="s">
        <v>83</v>
      </c>
      <c r="AV166" s="13" t="s">
        <v>83</v>
      </c>
      <c r="AW166" s="13" t="s">
        <v>34</v>
      </c>
      <c r="AX166" s="13" t="s">
        <v>73</v>
      </c>
      <c r="AY166" s="205" t="s">
        <v>174</v>
      </c>
    </row>
    <row r="167" spans="1:65" s="14" customFormat="1" ht="11.25">
      <c r="B167" s="206"/>
      <c r="C167" s="207"/>
      <c r="D167" s="196" t="s">
        <v>185</v>
      </c>
      <c r="E167" s="208" t="s">
        <v>115</v>
      </c>
      <c r="F167" s="209" t="s">
        <v>199</v>
      </c>
      <c r="G167" s="207"/>
      <c r="H167" s="210">
        <v>37.15</v>
      </c>
      <c r="I167" s="211"/>
      <c r="J167" s="207"/>
      <c r="K167" s="207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185</v>
      </c>
      <c r="AU167" s="216" t="s">
        <v>83</v>
      </c>
      <c r="AV167" s="14" t="s">
        <v>193</v>
      </c>
      <c r="AW167" s="14" t="s">
        <v>34</v>
      </c>
      <c r="AX167" s="14" t="s">
        <v>73</v>
      </c>
      <c r="AY167" s="216" t="s">
        <v>174</v>
      </c>
    </row>
    <row r="168" spans="1:65" s="13" customFormat="1" ht="11.25">
      <c r="B168" s="194"/>
      <c r="C168" s="195"/>
      <c r="D168" s="196" t="s">
        <v>185</v>
      </c>
      <c r="E168" s="197" t="s">
        <v>21</v>
      </c>
      <c r="F168" s="198" t="s">
        <v>255</v>
      </c>
      <c r="G168" s="195"/>
      <c r="H168" s="199">
        <v>37.15</v>
      </c>
      <c r="I168" s="200"/>
      <c r="J168" s="195"/>
      <c r="K168" s="195"/>
      <c r="L168" s="201"/>
      <c r="M168" s="202"/>
      <c r="N168" s="203"/>
      <c r="O168" s="203"/>
      <c r="P168" s="203"/>
      <c r="Q168" s="203"/>
      <c r="R168" s="203"/>
      <c r="S168" s="203"/>
      <c r="T168" s="204"/>
      <c r="AT168" s="205" t="s">
        <v>185</v>
      </c>
      <c r="AU168" s="205" t="s">
        <v>83</v>
      </c>
      <c r="AV168" s="13" t="s">
        <v>83</v>
      </c>
      <c r="AW168" s="13" t="s">
        <v>34</v>
      </c>
      <c r="AX168" s="13" t="s">
        <v>73</v>
      </c>
      <c r="AY168" s="205" t="s">
        <v>174</v>
      </c>
    </row>
    <row r="169" spans="1:65" s="15" customFormat="1" ht="11.25">
      <c r="B169" s="217"/>
      <c r="C169" s="218"/>
      <c r="D169" s="196" t="s">
        <v>185</v>
      </c>
      <c r="E169" s="219" t="s">
        <v>21</v>
      </c>
      <c r="F169" s="220" t="s">
        <v>223</v>
      </c>
      <c r="G169" s="218"/>
      <c r="H169" s="221">
        <v>74.3</v>
      </c>
      <c r="I169" s="222"/>
      <c r="J169" s="218"/>
      <c r="K169" s="218"/>
      <c r="L169" s="223"/>
      <c r="M169" s="224"/>
      <c r="N169" s="225"/>
      <c r="O169" s="225"/>
      <c r="P169" s="225"/>
      <c r="Q169" s="225"/>
      <c r="R169" s="225"/>
      <c r="S169" s="225"/>
      <c r="T169" s="226"/>
      <c r="AT169" s="227" t="s">
        <v>185</v>
      </c>
      <c r="AU169" s="227" t="s">
        <v>83</v>
      </c>
      <c r="AV169" s="15" t="s">
        <v>181</v>
      </c>
      <c r="AW169" s="15" t="s">
        <v>34</v>
      </c>
      <c r="AX169" s="15" t="s">
        <v>81</v>
      </c>
      <c r="AY169" s="227" t="s">
        <v>174</v>
      </c>
    </row>
    <row r="170" spans="1:65" s="2" customFormat="1" ht="62.65" customHeight="1">
      <c r="A170" s="36"/>
      <c r="B170" s="37"/>
      <c r="C170" s="176" t="s">
        <v>256</v>
      </c>
      <c r="D170" s="176" t="s">
        <v>176</v>
      </c>
      <c r="E170" s="177" t="s">
        <v>257</v>
      </c>
      <c r="F170" s="178" t="s">
        <v>258</v>
      </c>
      <c r="G170" s="179" t="s">
        <v>196</v>
      </c>
      <c r="H170" s="180">
        <v>146.47200000000001</v>
      </c>
      <c r="I170" s="181"/>
      <c r="J170" s="182">
        <f>ROUND(I170*H170,2)</f>
        <v>0</v>
      </c>
      <c r="K170" s="178" t="s">
        <v>21</v>
      </c>
      <c r="L170" s="41"/>
      <c r="M170" s="183" t="s">
        <v>21</v>
      </c>
      <c r="N170" s="184" t="s">
        <v>44</v>
      </c>
      <c r="O170" s="66"/>
      <c r="P170" s="185">
        <f>O170*H170</f>
        <v>0</v>
      </c>
      <c r="Q170" s="185">
        <v>0</v>
      </c>
      <c r="R170" s="185">
        <f>Q170*H170</f>
        <v>0</v>
      </c>
      <c r="S170" s="185">
        <v>0</v>
      </c>
      <c r="T170" s="18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87" t="s">
        <v>181</v>
      </c>
      <c r="AT170" s="187" t="s">
        <v>176</v>
      </c>
      <c r="AU170" s="187" t="s">
        <v>83</v>
      </c>
      <c r="AY170" s="19" t="s">
        <v>174</v>
      </c>
      <c r="BE170" s="188">
        <f>IF(N170="základní",J170,0)</f>
        <v>0</v>
      </c>
      <c r="BF170" s="188">
        <f>IF(N170="snížená",J170,0)</f>
        <v>0</v>
      </c>
      <c r="BG170" s="188">
        <f>IF(N170="zákl. přenesená",J170,0)</f>
        <v>0</v>
      </c>
      <c r="BH170" s="188">
        <f>IF(N170="sníž. přenesená",J170,0)</f>
        <v>0</v>
      </c>
      <c r="BI170" s="188">
        <f>IF(N170="nulová",J170,0)</f>
        <v>0</v>
      </c>
      <c r="BJ170" s="19" t="s">
        <v>81</v>
      </c>
      <c r="BK170" s="188">
        <f>ROUND(I170*H170,2)</f>
        <v>0</v>
      </c>
      <c r="BL170" s="19" t="s">
        <v>181</v>
      </c>
      <c r="BM170" s="187" t="s">
        <v>259</v>
      </c>
    </row>
    <row r="171" spans="1:65" s="13" customFormat="1" ht="11.25">
      <c r="B171" s="194"/>
      <c r="C171" s="195"/>
      <c r="D171" s="196" t="s">
        <v>185</v>
      </c>
      <c r="E171" s="197" t="s">
        <v>21</v>
      </c>
      <c r="F171" s="198" t="s">
        <v>260</v>
      </c>
      <c r="G171" s="195"/>
      <c r="H171" s="199">
        <v>17.53</v>
      </c>
      <c r="I171" s="200"/>
      <c r="J171" s="195"/>
      <c r="K171" s="195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185</v>
      </c>
      <c r="AU171" s="205" t="s">
        <v>83</v>
      </c>
      <c r="AV171" s="13" t="s">
        <v>83</v>
      </c>
      <c r="AW171" s="13" t="s">
        <v>34</v>
      </c>
      <c r="AX171" s="13" t="s">
        <v>73</v>
      </c>
      <c r="AY171" s="205" t="s">
        <v>174</v>
      </c>
    </row>
    <row r="172" spans="1:65" s="13" customFormat="1" ht="11.25">
      <c r="B172" s="194"/>
      <c r="C172" s="195"/>
      <c r="D172" s="196" t="s">
        <v>185</v>
      </c>
      <c r="E172" s="197" t="s">
        <v>21</v>
      </c>
      <c r="F172" s="198" t="s">
        <v>261</v>
      </c>
      <c r="G172" s="195"/>
      <c r="H172" s="199">
        <v>103.633</v>
      </c>
      <c r="I172" s="200"/>
      <c r="J172" s="195"/>
      <c r="K172" s="195"/>
      <c r="L172" s="201"/>
      <c r="M172" s="202"/>
      <c r="N172" s="203"/>
      <c r="O172" s="203"/>
      <c r="P172" s="203"/>
      <c r="Q172" s="203"/>
      <c r="R172" s="203"/>
      <c r="S172" s="203"/>
      <c r="T172" s="204"/>
      <c r="AT172" s="205" t="s">
        <v>185</v>
      </c>
      <c r="AU172" s="205" t="s">
        <v>83</v>
      </c>
      <c r="AV172" s="13" t="s">
        <v>83</v>
      </c>
      <c r="AW172" s="13" t="s">
        <v>34</v>
      </c>
      <c r="AX172" s="13" t="s">
        <v>73</v>
      </c>
      <c r="AY172" s="205" t="s">
        <v>174</v>
      </c>
    </row>
    <row r="173" spans="1:65" s="13" customFormat="1" ht="11.25">
      <c r="B173" s="194"/>
      <c r="C173" s="195"/>
      <c r="D173" s="196" t="s">
        <v>185</v>
      </c>
      <c r="E173" s="197" t="s">
        <v>21</v>
      </c>
      <c r="F173" s="198" t="s">
        <v>262</v>
      </c>
      <c r="G173" s="195"/>
      <c r="H173" s="199">
        <v>25.309000000000001</v>
      </c>
      <c r="I173" s="200"/>
      <c r="J173" s="195"/>
      <c r="K173" s="195"/>
      <c r="L173" s="201"/>
      <c r="M173" s="202"/>
      <c r="N173" s="203"/>
      <c r="O173" s="203"/>
      <c r="P173" s="203"/>
      <c r="Q173" s="203"/>
      <c r="R173" s="203"/>
      <c r="S173" s="203"/>
      <c r="T173" s="204"/>
      <c r="AT173" s="205" t="s">
        <v>185</v>
      </c>
      <c r="AU173" s="205" t="s">
        <v>83</v>
      </c>
      <c r="AV173" s="13" t="s">
        <v>83</v>
      </c>
      <c r="AW173" s="13" t="s">
        <v>34</v>
      </c>
      <c r="AX173" s="13" t="s">
        <v>73</v>
      </c>
      <c r="AY173" s="205" t="s">
        <v>174</v>
      </c>
    </row>
    <row r="174" spans="1:65" s="15" customFormat="1" ht="11.25">
      <c r="B174" s="217"/>
      <c r="C174" s="218"/>
      <c r="D174" s="196" t="s">
        <v>185</v>
      </c>
      <c r="E174" s="219" t="s">
        <v>97</v>
      </c>
      <c r="F174" s="220" t="s">
        <v>223</v>
      </c>
      <c r="G174" s="218"/>
      <c r="H174" s="221">
        <v>146.47200000000001</v>
      </c>
      <c r="I174" s="222"/>
      <c r="J174" s="218"/>
      <c r="K174" s="218"/>
      <c r="L174" s="223"/>
      <c r="M174" s="224"/>
      <c r="N174" s="225"/>
      <c r="O174" s="225"/>
      <c r="P174" s="225"/>
      <c r="Q174" s="225"/>
      <c r="R174" s="225"/>
      <c r="S174" s="225"/>
      <c r="T174" s="226"/>
      <c r="AT174" s="227" t="s">
        <v>185</v>
      </c>
      <c r="AU174" s="227" t="s">
        <v>83</v>
      </c>
      <c r="AV174" s="15" t="s">
        <v>181</v>
      </c>
      <c r="AW174" s="15" t="s">
        <v>34</v>
      </c>
      <c r="AX174" s="15" t="s">
        <v>81</v>
      </c>
      <c r="AY174" s="227" t="s">
        <v>174</v>
      </c>
    </row>
    <row r="175" spans="1:65" s="2" customFormat="1" ht="44.25" customHeight="1">
      <c r="A175" s="36"/>
      <c r="B175" s="37"/>
      <c r="C175" s="176" t="s">
        <v>263</v>
      </c>
      <c r="D175" s="176" t="s">
        <v>176</v>
      </c>
      <c r="E175" s="177" t="s">
        <v>264</v>
      </c>
      <c r="F175" s="178" t="s">
        <v>265</v>
      </c>
      <c r="G175" s="179" t="s">
        <v>196</v>
      </c>
      <c r="H175" s="180">
        <v>69.83</v>
      </c>
      <c r="I175" s="181"/>
      <c r="J175" s="182">
        <f>ROUND(I175*H175,2)</f>
        <v>0</v>
      </c>
      <c r="K175" s="178" t="s">
        <v>180</v>
      </c>
      <c r="L175" s="41"/>
      <c r="M175" s="183" t="s">
        <v>21</v>
      </c>
      <c r="N175" s="184" t="s">
        <v>44</v>
      </c>
      <c r="O175" s="66"/>
      <c r="P175" s="185">
        <f>O175*H175</f>
        <v>0</v>
      </c>
      <c r="Q175" s="185">
        <v>0</v>
      </c>
      <c r="R175" s="185">
        <f>Q175*H175</f>
        <v>0</v>
      </c>
      <c r="S175" s="185">
        <v>0</v>
      </c>
      <c r="T175" s="18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87" t="s">
        <v>181</v>
      </c>
      <c r="AT175" s="187" t="s">
        <v>176</v>
      </c>
      <c r="AU175" s="187" t="s">
        <v>83</v>
      </c>
      <c r="AY175" s="19" t="s">
        <v>174</v>
      </c>
      <c r="BE175" s="188">
        <f>IF(N175="základní",J175,0)</f>
        <v>0</v>
      </c>
      <c r="BF175" s="188">
        <f>IF(N175="snížená",J175,0)</f>
        <v>0</v>
      </c>
      <c r="BG175" s="188">
        <f>IF(N175="zákl. přenesená",J175,0)</f>
        <v>0</v>
      </c>
      <c r="BH175" s="188">
        <f>IF(N175="sníž. přenesená",J175,0)</f>
        <v>0</v>
      </c>
      <c r="BI175" s="188">
        <f>IF(N175="nulová",J175,0)</f>
        <v>0</v>
      </c>
      <c r="BJ175" s="19" t="s">
        <v>81</v>
      </c>
      <c r="BK175" s="188">
        <f>ROUND(I175*H175,2)</f>
        <v>0</v>
      </c>
      <c r="BL175" s="19" t="s">
        <v>181</v>
      </c>
      <c r="BM175" s="187" t="s">
        <v>266</v>
      </c>
    </row>
    <row r="176" spans="1:65" s="2" customFormat="1" ht="11.25">
      <c r="A176" s="36"/>
      <c r="B176" s="37"/>
      <c r="C176" s="38"/>
      <c r="D176" s="189" t="s">
        <v>183</v>
      </c>
      <c r="E176" s="38"/>
      <c r="F176" s="190" t="s">
        <v>267</v>
      </c>
      <c r="G176" s="38"/>
      <c r="H176" s="38"/>
      <c r="I176" s="191"/>
      <c r="J176" s="38"/>
      <c r="K176" s="38"/>
      <c r="L176" s="41"/>
      <c r="M176" s="192"/>
      <c r="N176" s="193"/>
      <c r="O176" s="66"/>
      <c r="P176" s="66"/>
      <c r="Q176" s="66"/>
      <c r="R176" s="66"/>
      <c r="S176" s="66"/>
      <c r="T176" s="67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9" t="s">
        <v>183</v>
      </c>
      <c r="AU176" s="19" t="s">
        <v>83</v>
      </c>
    </row>
    <row r="177" spans="1:65" s="13" customFormat="1" ht="11.25">
      <c r="B177" s="194"/>
      <c r="C177" s="195"/>
      <c r="D177" s="196" t="s">
        <v>185</v>
      </c>
      <c r="E177" s="197" t="s">
        <v>21</v>
      </c>
      <c r="F177" s="198" t="s">
        <v>268</v>
      </c>
      <c r="G177" s="195"/>
      <c r="H177" s="199">
        <v>69.83</v>
      </c>
      <c r="I177" s="200"/>
      <c r="J177" s="195"/>
      <c r="K177" s="195"/>
      <c r="L177" s="201"/>
      <c r="M177" s="202"/>
      <c r="N177" s="203"/>
      <c r="O177" s="203"/>
      <c r="P177" s="203"/>
      <c r="Q177" s="203"/>
      <c r="R177" s="203"/>
      <c r="S177" s="203"/>
      <c r="T177" s="204"/>
      <c r="AT177" s="205" t="s">
        <v>185</v>
      </c>
      <c r="AU177" s="205" t="s">
        <v>83</v>
      </c>
      <c r="AV177" s="13" t="s">
        <v>83</v>
      </c>
      <c r="AW177" s="13" t="s">
        <v>34</v>
      </c>
      <c r="AX177" s="13" t="s">
        <v>81</v>
      </c>
      <c r="AY177" s="205" t="s">
        <v>174</v>
      </c>
    </row>
    <row r="178" spans="1:65" s="2" customFormat="1" ht="44.25" customHeight="1">
      <c r="A178" s="36"/>
      <c r="B178" s="37"/>
      <c r="C178" s="176" t="s">
        <v>269</v>
      </c>
      <c r="D178" s="176" t="s">
        <v>176</v>
      </c>
      <c r="E178" s="177" t="s">
        <v>270</v>
      </c>
      <c r="F178" s="178" t="s">
        <v>271</v>
      </c>
      <c r="G178" s="179" t="s">
        <v>196</v>
      </c>
      <c r="H178" s="180">
        <v>22</v>
      </c>
      <c r="I178" s="181"/>
      <c r="J178" s="182">
        <f>ROUND(I178*H178,2)</f>
        <v>0</v>
      </c>
      <c r="K178" s="178" t="s">
        <v>180</v>
      </c>
      <c r="L178" s="41"/>
      <c r="M178" s="183" t="s">
        <v>21</v>
      </c>
      <c r="N178" s="184" t="s">
        <v>44</v>
      </c>
      <c r="O178" s="66"/>
      <c r="P178" s="185">
        <f>O178*H178</f>
        <v>0</v>
      </c>
      <c r="Q178" s="185">
        <v>0</v>
      </c>
      <c r="R178" s="185">
        <f>Q178*H178</f>
        <v>0</v>
      </c>
      <c r="S178" s="185">
        <v>0</v>
      </c>
      <c r="T178" s="18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87" t="s">
        <v>181</v>
      </c>
      <c r="AT178" s="187" t="s">
        <v>176</v>
      </c>
      <c r="AU178" s="187" t="s">
        <v>83</v>
      </c>
      <c r="AY178" s="19" t="s">
        <v>174</v>
      </c>
      <c r="BE178" s="188">
        <f>IF(N178="základní",J178,0)</f>
        <v>0</v>
      </c>
      <c r="BF178" s="188">
        <f>IF(N178="snížená",J178,0)</f>
        <v>0</v>
      </c>
      <c r="BG178" s="188">
        <f>IF(N178="zákl. přenesená",J178,0)</f>
        <v>0</v>
      </c>
      <c r="BH178" s="188">
        <f>IF(N178="sníž. přenesená",J178,0)</f>
        <v>0</v>
      </c>
      <c r="BI178" s="188">
        <f>IF(N178="nulová",J178,0)</f>
        <v>0</v>
      </c>
      <c r="BJ178" s="19" t="s">
        <v>81</v>
      </c>
      <c r="BK178" s="188">
        <f>ROUND(I178*H178,2)</f>
        <v>0</v>
      </c>
      <c r="BL178" s="19" t="s">
        <v>181</v>
      </c>
      <c r="BM178" s="187" t="s">
        <v>272</v>
      </c>
    </row>
    <row r="179" spans="1:65" s="2" customFormat="1" ht="11.25">
      <c r="A179" s="36"/>
      <c r="B179" s="37"/>
      <c r="C179" s="38"/>
      <c r="D179" s="189" t="s">
        <v>183</v>
      </c>
      <c r="E179" s="38"/>
      <c r="F179" s="190" t="s">
        <v>273</v>
      </c>
      <c r="G179" s="38"/>
      <c r="H179" s="38"/>
      <c r="I179" s="191"/>
      <c r="J179" s="38"/>
      <c r="K179" s="38"/>
      <c r="L179" s="41"/>
      <c r="M179" s="192"/>
      <c r="N179" s="193"/>
      <c r="O179" s="66"/>
      <c r="P179" s="66"/>
      <c r="Q179" s="66"/>
      <c r="R179" s="66"/>
      <c r="S179" s="66"/>
      <c r="T179" s="67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T179" s="19" t="s">
        <v>183</v>
      </c>
      <c r="AU179" s="19" t="s">
        <v>83</v>
      </c>
    </row>
    <row r="180" spans="1:65" s="13" customFormat="1" ht="11.25">
      <c r="B180" s="194"/>
      <c r="C180" s="195"/>
      <c r="D180" s="196" t="s">
        <v>185</v>
      </c>
      <c r="E180" s="197" t="s">
        <v>21</v>
      </c>
      <c r="F180" s="198" t="s">
        <v>274</v>
      </c>
      <c r="G180" s="195"/>
      <c r="H180" s="199">
        <v>22</v>
      </c>
      <c r="I180" s="200"/>
      <c r="J180" s="195"/>
      <c r="K180" s="195"/>
      <c r="L180" s="201"/>
      <c r="M180" s="202"/>
      <c r="N180" s="203"/>
      <c r="O180" s="203"/>
      <c r="P180" s="203"/>
      <c r="Q180" s="203"/>
      <c r="R180" s="203"/>
      <c r="S180" s="203"/>
      <c r="T180" s="204"/>
      <c r="AT180" s="205" t="s">
        <v>185</v>
      </c>
      <c r="AU180" s="205" t="s">
        <v>83</v>
      </c>
      <c r="AV180" s="13" t="s">
        <v>83</v>
      </c>
      <c r="AW180" s="13" t="s">
        <v>34</v>
      </c>
      <c r="AX180" s="13" t="s">
        <v>81</v>
      </c>
      <c r="AY180" s="205" t="s">
        <v>174</v>
      </c>
    </row>
    <row r="181" spans="1:65" s="2" customFormat="1" ht="24.2" customHeight="1">
      <c r="A181" s="36"/>
      <c r="B181" s="37"/>
      <c r="C181" s="176" t="s">
        <v>275</v>
      </c>
      <c r="D181" s="176" t="s">
        <v>176</v>
      </c>
      <c r="E181" s="177" t="s">
        <v>276</v>
      </c>
      <c r="F181" s="178" t="s">
        <v>277</v>
      </c>
      <c r="G181" s="179" t="s">
        <v>196</v>
      </c>
      <c r="H181" s="180">
        <v>146.47200000000001</v>
      </c>
      <c r="I181" s="181"/>
      <c r="J181" s="182">
        <f>ROUND(I181*H181,2)</f>
        <v>0</v>
      </c>
      <c r="K181" s="178" t="s">
        <v>21</v>
      </c>
      <c r="L181" s="41"/>
      <c r="M181" s="183" t="s">
        <v>21</v>
      </c>
      <c r="N181" s="184" t="s">
        <v>44</v>
      </c>
      <c r="O181" s="66"/>
      <c r="P181" s="185">
        <f>O181*H181</f>
        <v>0</v>
      </c>
      <c r="Q181" s="185">
        <v>0</v>
      </c>
      <c r="R181" s="185">
        <f>Q181*H181</f>
        <v>0</v>
      </c>
      <c r="S181" s="185">
        <v>0</v>
      </c>
      <c r="T181" s="18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87" t="s">
        <v>181</v>
      </c>
      <c r="AT181" s="187" t="s">
        <v>176</v>
      </c>
      <c r="AU181" s="187" t="s">
        <v>83</v>
      </c>
      <c r="AY181" s="19" t="s">
        <v>174</v>
      </c>
      <c r="BE181" s="188">
        <f>IF(N181="základní",J181,0)</f>
        <v>0</v>
      </c>
      <c r="BF181" s="188">
        <f>IF(N181="snížená",J181,0)</f>
        <v>0</v>
      </c>
      <c r="BG181" s="188">
        <f>IF(N181="zákl. přenesená",J181,0)</f>
        <v>0</v>
      </c>
      <c r="BH181" s="188">
        <f>IF(N181="sníž. přenesená",J181,0)</f>
        <v>0</v>
      </c>
      <c r="BI181" s="188">
        <f>IF(N181="nulová",J181,0)</f>
        <v>0</v>
      </c>
      <c r="BJ181" s="19" t="s">
        <v>81</v>
      </c>
      <c r="BK181" s="188">
        <f>ROUND(I181*H181,2)</f>
        <v>0</v>
      </c>
      <c r="BL181" s="19" t="s">
        <v>181</v>
      </c>
      <c r="BM181" s="187" t="s">
        <v>278</v>
      </c>
    </row>
    <row r="182" spans="1:65" s="13" customFormat="1" ht="11.25">
      <c r="B182" s="194"/>
      <c r="C182" s="195"/>
      <c r="D182" s="196" t="s">
        <v>185</v>
      </c>
      <c r="E182" s="197" t="s">
        <v>21</v>
      </c>
      <c r="F182" s="198" t="s">
        <v>97</v>
      </c>
      <c r="G182" s="195"/>
      <c r="H182" s="199">
        <v>146.47200000000001</v>
      </c>
      <c r="I182" s="200"/>
      <c r="J182" s="195"/>
      <c r="K182" s="195"/>
      <c r="L182" s="201"/>
      <c r="M182" s="202"/>
      <c r="N182" s="203"/>
      <c r="O182" s="203"/>
      <c r="P182" s="203"/>
      <c r="Q182" s="203"/>
      <c r="R182" s="203"/>
      <c r="S182" s="203"/>
      <c r="T182" s="204"/>
      <c r="AT182" s="205" t="s">
        <v>185</v>
      </c>
      <c r="AU182" s="205" t="s">
        <v>83</v>
      </c>
      <c r="AV182" s="13" t="s">
        <v>83</v>
      </c>
      <c r="AW182" s="13" t="s">
        <v>34</v>
      </c>
      <c r="AX182" s="13" t="s">
        <v>81</v>
      </c>
      <c r="AY182" s="205" t="s">
        <v>174</v>
      </c>
    </row>
    <row r="183" spans="1:65" s="2" customFormat="1" ht="37.9" customHeight="1">
      <c r="A183" s="36"/>
      <c r="B183" s="37"/>
      <c r="C183" s="176" t="s">
        <v>8</v>
      </c>
      <c r="D183" s="176" t="s">
        <v>176</v>
      </c>
      <c r="E183" s="177" t="s">
        <v>279</v>
      </c>
      <c r="F183" s="178" t="s">
        <v>280</v>
      </c>
      <c r="G183" s="179" t="s">
        <v>196</v>
      </c>
      <c r="H183" s="180">
        <v>146.47200000000001</v>
      </c>
      <c r="I183" s="181"/>
      <c r="J183" s="182">
        <f>ROUND(I183*H183,2)</f>
        <v>0</v>
      </c>
      <c r="K183" s="178" t="s">
        <v>180</v>
      </c>
      <c r="L183" s="41"/>
      <c r="M183" s="183" t="s">
        <v>21</v>
      </c>
      <c r="N183" s="184" t="s">
        <v>44</v>
      </c>
      <c r="O183" s="66"/>
      <c r="P183" s="185">
        <f>O183*H183</f>
        <v>0</v>
      </c>
      <c r="Q183" s="185">
        <v>0</v>
      </c>
      <c r="R183" s="185">
        <f>Q183*H183</f>
        <v>0</v>
      </c>
      <c r="S183" s="185">
        <v>0</v>
      </c>
      <c r="T183" s="18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87" t="s">
        <v>181</v>
      </c>
      <c r="AT183" s="187" t="s">
        <v>176</v>
      </c>
      <c r="AU183" s="187" t="s">
        <v>83</v>
      </c>
      <c r="AY183" s="19" t="s">
        <v>174</v>
      </c>
      <c r="BE183" s="188">
        <f>IF(N183="základní",J183,0)</f>
        <v>0</v>
      </c>
      <c r="BF183" s="188">
        <f>IF(N183="snížená",J183,0)</f>
        <v>0</v>
      </c>
      <c r="BG183" s="188">
        <f>IF(N183="zákl. přenesená",J183,0)</f>
        <v>0</v>
      </c>
      <c r="BH183" s="188">
        <f>IF(N183="sníž. přenesená",J183,0)</f>
        <v>0</v>
      </c>
      <c r="BI183" s="188">
        <f>IF(N183="nulová",J183,0)</f>
        <v>0</v>
      </c>
      <c r="BJ183" s="19" t="s">
        <v>81</v>
      </c>
      <c r="BK183" s="188">
        <f>ROUND(I183*H183,2)</f>
        <v>0</v>
      </c>
      <c r="BL183" s="19" t="s">
        <v>181</v>
      </c>
      <c r="BM183" s="187" t="s">
        <v>281</v>
      </c>
    </row>
    <row r="184" spans="1:65" s="2" customFormat="1" ht="11.25">
      <c r="A184" s="36"/>
      <c r="B184" s="37"/>
      <c r="C184" s="38"/>
      <c r="D184" s="189" t="s">
        <v>183</v>
      </c>
      <c r="E184" s="38"/>
      <c r="F184" s="190" t="s">
        <v>282</v>
      </c>
      <c r="G184" s="38"/>
      <c r="H184" s="38"/>
      <c r="I184" s="191"/>
      <c r="J184" s="38"/>
      <c r="K184" s="38"/>
      <c r="L184" s="41"/>
      <c r="M184" s="192"/>
      <c r="N184" s="193"/>
      <c r="O184" s="66"/>
      <c r="P184" s="66"/>
      <c r="Q184" s="66"/>
      <c r="R184" s="66"/>
      <c r="S184" s="66"/>
      <c r="T184" s="67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T184" s="19" t="s">
        <v>183</v>
      </c>
      <c r="AU184" s="19" t="s">
        <v>83</v>
      </c>
    </row>
    <row r="185" spans="1:65" s="13" customFormat="1" ht="11.25">
      <c r="B185" s="194"/>
      <c r="C185" s="195"/>
      <c r="D185" s="196" t="s">
        <v>185</v>
      </c>
      <c r="E185" s="197" t="s">
        <v>21</v>
      </c>
      <c r="F185" s="198" t="s">
        <v>97</v>
      </c>
      <c r="G185" s="195"/>
      <c r="H185" s="199">
        <v>146.47200000000001</v>
      </c>
      <c r="I185" s="200"/>
      <c r="J185" s="195"/>
      <c r="K185" s="195"/>
      <c r="L185" s="201"/>
      <c r="M185" s="202"/>
      <c r="N185" s="203"/>
      <c r="O185" s="203"/>
      <c r="P185" s="203"/>
      <c r="Q185" s="203"/>
      <c r="R185" s="203"/>
      <c r="S185" s="203"/>
      <c r="T185" s="204"/>
      <c r="AT185" s="205" t="s">
        <v>185</v>
      </c>
      <c r="AU185" s="205" t="s">
        <v>83</v>
      </c>
      <c r="AV185" s="13" t="s">
        <v>83</v>
      </c>
      <c r="AW185" s="13" t="s">
        <v>34</v>
      </c>
      <c r="AX185" s="13" t="s">
        <v>81</v>
      </c>
      <c r="AY185" s="205" t="s">
        <v>174</v>
      </c>
    </row>
    <row r="186" spans="1:65" s="2" customFormat="1" ht="44.25" customHeight="1">
      <c r="A186" s="36"/>
      <c r="B186" s="37"/>
      <c r="C186" s="176" t="s">
        <v>283</v>
      </c>
      <c r="D186" s="176" t="s">
        <v>176</v>
      </c>
      <c r="E186" s="177" t="s">
        <v>284</v>
      </c>
      <c r="F186" s="178" t="s">
        <v>285</v>
      </c>
      <c r="G186" s="179" t="s">
        <v>196</v>
      </c>
      <c r="H186" s="180">
        <v>21.384</v>
      </c>
      <c r="I186" s="181"/>
      <c r="J186" s="182">
        <f>ROUND(I186*H186,2)</f>
        <v>0</v>
      </c>
      <c r="K186" s="178" t="s">
        <v>180</v>
      </c>
      <c r="L186" s="41"/>
      <c r="M186" s="183" t="s">
        <v>21</v>
      </c>
      <c r="N186" s="184" t="s">
        <v>44</v>
      </c>
      <c r="O186" s="66"/>
      <c r="P186" s="185">
        <f>O186*H186</f>
        <v>0</v>
      </c>
      <c r="Q186" s="185">
        <v>0</v>
      </c>
      <c r="R186" s="185">
        <f>Q186*H186</f>
        <v>0</v>
      </c>
      <c r="S186" s="185">
        <v>0</v>
      </c>
      <c r="T186" s="18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87" t="s">
        <v>181</v>
      </c>
      <c r="AT186" s="187" t="s">
        <v>176</v>
      </c>
      <c r="AU186" s="187" t="s">
        <v>83</v>
      </c>
      <c r="AY186" s="19" t="s">
        <v>174</v>
      </c>
      <c r="BE186" s="188">
        <f>IF(N186="základní",J186,0)</f>
        <v>0</v>
      </c>
      <c r="BF186" s="188">
        <f>IF(N186="snížená",J186,0)</f>
        <v>0</v>
      </c>
      <c r="BG186" s="188">
        <f>IF(N186="zákl. přenesená",J186,0)</f>
        <v>0</v>
      </c>
      <c r="BH186" s="188">
        <f>IF(N186="sníž. přenesená",J186,0)</f>
        <v>0</v>
      </c>
      <c r="BI186" s="188">
        <f>IF(N186="nulová",J186,0)</f>
        <v>0</v>
      </c>
      <c r="BJ186" s="19" t="s">
        <v>81</v>
      </c>
      <c r="BK186" s="188">
        <f>ROUND(I186*H186,2)</f>
        <v>0</v>
      </c>
      <c r="BL186" s="19" t="s">
        <v>181</v>
      </c>
      <c r="BM186" s="187" t="s">
        <v>286</v>
      </c>
    </row>
    <row r="187" spans="1:65" s="2" customFormat="1" ht="11.25">
      <c r="A187" s="36"/>
      <c r="B187" s="37"/>
      <c r="C187" s="38"/>
      <c r="D187" s="189" t="s">
        <v>183</v>
      </c>
      <c r="E187" s="38"/>
      <c r="F187" s="190" t="s">
        <v>287</v>
      </c>
      <c r="G187" s="38"/>
      <c r="H187" s="38"/>
      <c r="I187" s="191"/>
      <c r="J187" s="38"/>
      <c r="K187" s="38"/>
      <c r="L187" s="41"/>
      <c r="M187" s="192"/>
      <c r="N187" s="193"/>
      <c r="O187" s="66"/>
      <c r="P187" s="66"/>
      <c r="Q187" s="66"/>
      <c r="R187" s="66"/>
      <c r="S187" s="66"/>
      <c r="T187" s="67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T187" s="19" t="s">
        <v>183</v>
      </c>
      <c r="AU187" s="19" t="s">
        <v>83</v>
      </c>
    </row>
    <row r="188" spans="1:65" s="13" customFormat="1" ht="11.25">
      <c r="B188" s="194"/>
      <c r="C188" s="195"/>
      <c r="D188" s="196" t="s">
        <v>185</v>
      </c>
      <c r="E188" s="197" t="s">
        <v>21</v>
      </c>
      <c r="F188" s="198" t="s">
        <v>288</v>
      </c>
      <c r="G188" s="195"/>
      <c r="H188" s="199">
        <v>21.384</v>
      </c>
      <c r="I188" s="200"/>
      <c r="J188" s="195"/>
      <c r="K188" s="195"/>
      <c r="L188" s="201"/>
      <c r="M188" s="202"/>
      <c r="N188" s="203"/>
      <c r="O188" s="203"/>
      <c r="P188" s="203"/>
      <c r="Q188" s="203"/>
      <c r="R188" s="203"/>
      <c r="S188" s="203"/>
      <c r="T188" s="204"/>
      <c r="AT188" s="205" t="s">
        <v>185</v>
      </c>
      <c r="AU188" s="205" t="s">
        <v>83</v>
      </c>
      <c r="AV188" s="13" t="s">
        <v>83</v>
      </c>
      <c r="AW188" s="13" t="s">
        <v>34</v>
      </c>
      <c r="AX188" s="13" t="s">
        <v>81</v>
      </c>
      <c r="AY188" s="205" t="s">
        <v>174</v>
      </c>
    </row>
    <row r="189" spans="1:65" s="2" customFormat="1" ht="66.75" customHeight="1">
      <c r="A189" s="36"/>
      <c r="B189" s="37"/>
      <c r="C189" s="176" t="s">
        <v>289</v>
      </c>
      <c r="D189" s="176" t="s">
        <v>176</v>
      </c>
      <c r="E189" s="177" t="s">
        <v>290</v>
      </c>
      <c r="F189" s="178" t="s">
        <v>291</v>
      </c>
      <c r="G189" s="179" t="s">
        <v>196</v>
      </c>
      <c r="H189" s="180">
        <v>22.744</v>
      </c>
      <c r="I189" s="181"/>
      <c r="J189" s="182">
        <f>ROUND(I189*H189,2)</f>
        <v>0</v>
      </c>
      <c r="K189" s="178" t="s">
        <v>180</v>
      </c>
      <c r="L189" s="41"/>
      <c r="M189" s="183" t="s">
        <v>21</v>
      </c>
      <c r="N189" s="184" t="s">
        <v>44</v>
      </c>
      <c r="O189" s="66"/>
      <c r="P189" s="185">
        <f>O189*H189</f>
        <v>0</v>
      </c>
      <c r="Q189" s="185">
        <v>0</v>
      </c>
      <c r="R189" s="185">
        <f>Q189*H189</f>
        <v>0</v>
      </c>
      <c r="S189" s="185">
        <v>0</v>
      </c>
      <c r="T189" s="18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87" t="s">
        <v>181</v>
      </c>
      <c r="AT189" s="187" t="s">
        <v>176</v>
      </c>
      <c r="AU189" s="187" t="s">
        <v>83</v>
      </c>
      <c r="AY189" s="19" t="s">
        <v>174</v>
      </c>
      <c r="BE189" s="188">
        <f>IF(N189="základní",J189,0)</f>
        <v>0</v>
      </c>
      <c r="BF189" s="188">
        <f>IF(N189="snížená",J189,0)</f>
        <v>0</v>
      </c>
      <c r="BG189" s="188">
        <f>IF(N189="zákl. přenesená",J189,0)</f>
        <v>0</v>
      </c>
      <c r="BH189" s="188">
        <f>IF(N189="sníž. přenesená",J189,0)</f>
        <v>0</v>
      </c>
      <c r="BI189" s="188">
        <f>IF(N189="nulová",J189,0)</f>
        <v>0</v>
      </c>
      <c r="BJ189" s="19" t="s">
        <v>81</v>
      </c>
      <c r="BK189" s="188">
        <f>ROUND(I189*H189,2)</f>
        <v>0</v>
      </c>
      <c r="BL189" s="19" t="s">
        <v>181</v>
      </c>
      <c r="BM189" s="187" t="s">
        <v>292</v>
      </c>
    </row>
    <row r="190" spans="1:65" s="2" customFormat="1" ht="11.25">
      <c r="A190" s="36"/>
      <c r="B190" s="37"/>
      <c r="C190" s="38"/>
      <c r="D190" s="189" t="s">
        <v>183</v>
      </c>
      <c r="E190" s="38"/>
      <c r="F190" s="190" t="s">
        <v>293</v>
      </c>
      <c r="G190" s="38"/>
      <c r="H190" s="38"/>
      <c r="I190" s="191"/>
      <c r="J190" s="38"/>
      <c r="K190" s="38"/>
      <c r="L190" s="41"/>
      <c r="M190" s="192"/>
      <c r="N190" s="193"/>
      <c r="O190" s="66"/>
      <c r="P190" s="66"/>
      <c r="Q190" s="66"/>
      <c r="R190" s="66"/>
      <c r="S190" s="66"/>
      <c r="T190" s="67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T190" s="19" t="s">
        <v>183</v>
      </c>
      <c r="AU190" s="19" t="s">
        <v>83</v>
      </c>
    </row>
    <row r="191" spans="1:65" s="13" customFormat="1" ht="11.25">
      <c r="B191" s="194"/>
      <c r="C191" s="195"/>
      <c r="D191" s="196" t="s">
        <v>185</v>
      </c>
      <c r="E191" s="197" t="s">
        <v>21</v>
      </c>
      <c r="F191" s="198" t="s">
        <v>294</v>
      </c>
      <c r="G191" s="195"/>
      <c r="H191" s="199">
        <v>5.32</v>
      </c>
      <c r="I191" s="200"/>
      <c r="J191" s="195"/>
      <c r="K191" s="195"/>
      <c r="L191" s="201"/>
      <c r="M191" s="202"/>
      <c r="N191" s="203"/>
      <c r="O191" s="203"/>
      <c r="P191" s="203"/>
      <c r="Q191" s="203"/>
      <c r="R191" s="203"/>
      <c r="S191" s="203"/>
      <c r="T191" s="204"/>
      <c r="AT191" s="205" t="s">
        <v>185</v>
      </c>
      <c r="AU191" s="205" t="s">
        <v>83</v>
      </c>
      <c r="AV191" s="13" t="s">
        <v>83</v>
      </c>
      <c r="AW191" s="13" t="s">
        <v>34</v>
      </c>
      <c r="AX191" s="13" t="s">
        <v>73</v>
      </c>
      <c r="AY191" s="205" t="s">
        <v>174</v>
      </c>
    </row>
    <row r="192" spans="1:65" s="13" customFormat="1" ht="22.5">
      <c r="B192" s="194"/>
      <c r="C192" s="195"/>
      <c r="D192" s="196" t="s">
        <v>185</v>
      </c>
      <c r="E192" s="197" t="s">
        <v>21</v>
      </c>
      <c r="F192" s="198" t="s">
        <v>295</v>
      </c>
      <c r="G192" s="195"/>
      <c r="H192" s="199">
        <v>17.423999999999999</v>
      </c>
      <c r="I192" s="200"/>
      <c r="J192" s="195"/>
      <c r="K192" s="195"/>
      <c r="L192" s="201"/>
      <c r="M192" s="202"/>
      <c r="N192" s="203"/>
      <c r="O192" s="203"/>
      <c r="P192" s="203"/>
      <c r="Q192" s="203"/>
      <c r="R192" s="203"/>
      <c r="S192" s="203"/>
      <c r="T192" s="204"/>
      <c r="AT192" s="205" t="s">
        <v>185</v>
      </c>
      <c r="AU192" s="205" t="s">
        <v>83</v>
      </c>
      <c r="AV192" s="13" t="s">
        <v>83</v>
      </c>
      <c r="AW192" s="13" t="s">
        <v>34</v>
      </c>
      <c r="AX192" s="13" t="s">
        <v>73</v>
      </c>
      <c r="AY192" s="205" t="s">
        <v>174</v>
      </c>
    </row>
    <row r="193" spans="1:65" s="14" customFormat="1" ht="11.25">
      <c r="B193" s="206"/>
      <c r="C193" s="207"/>
      <c r="D193" s="196" t="s">
        <v>185</v>
      </c>
      <c r="E193" s="208" t="s">
        <v>121</v>
      </c>
      <c r="F193" s="209" t="s">
        <v>199</v>
      </c>
      <c r="G193" s="207"/>
      <c r="H193" s="210">
        <v>22.744</v>
      </c>
      <c r="I193" s="211"/>
      <c r="J193" s="207"/>
      <c r="K193" s="207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185</v>
      </c>
      <c r="AU193" s="216" t="s">
        <v>83</v>
      </c>
      <c r="AV193" s="14" t="s">
        <v>193</v>
      </c>
      <c r="AW193" s="14" t="s">
        <v>34</v>
      </c>
      <c r="AX193" s="14" t="s">
        <v>81</v>
      </c>
      <c r="AY193" s="216" t="s">
        <v>174</v>
      </c>
    </row>
    <row r="194" spans="1:65" s="2" customFormat="1" ht="16.5" customHeight="1">
      <c r="A194" s="36"/>
      <c r="B194" s="37"/>
      <c r="C194" s="238" t="s">
        <v>296</v>
      </c>
      <c r="D194" s="238" t="s">
        <v>297</v>
      </c>
      <c r="E194" s="239" t="s">
        <v>298</v>
      </c>
      <c r="F194" s="240" t="s">
        <v>299</v>
      </c>
      <c r="G194" s="241" t="s">
        <v>196</v>
      </c>
      <c r="H194" s="242">
        <v>22.744</v>
      </c>
      <c r="I194" s="243"/>
      <c r="J194" s="244">
        <f>ROUND(I194*H194,2)</f>
        <v>0</v>
      </c>
      <c r="K194" s="240" t="s">
        <v>21</v>
      </c>
      <c r="L194" s="245"/>
      <c r="M194" s="246" t="s">
        <v>21</v>
      </c>
      <c r="N194" s="247" t="s">
        <v>44</v>
      </c>
      <c r="O194" s="66"/>
      <c r="P194" s="185">
        <f>O194*H194</f>
        <v>0</v>
      </c>
      <c r="Q194" s="185">
        <v>1</v>
      </c>
      <c r="R194" s="185">
        <f>Q194*H194</f>
        <v>22.744</v>
      </c>
      <c r="S194" s="185">
        <v>0</v>
      </c>
      <c r="T194" s="18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87" t="s">
        <v>233</v>
      </c>
      <c r="AT194" s="187" t="s">
        <v>297</v>
      </c>
      <c r="AU194" s="187" t="s">
        <v>83</v>
      </c>
      <c r="AY194" s="19" t="s">
        <v>174</v>
      </c>
      <c r="BE194" s="188">
        <f>IF(N194="základní",J194,0)</f>
        <v>0</v>
      </c>
      <c r="BF194" s="188">
        <f>IF(N194="snížená",J194,0)</f>
        <v>0</v>
      </c>
      <c r="BG194" s="188">
        <f>IF(N194="zákl. přenesená",J194,0)</f>
        <v>0</v>
      </c>
      <c r="BH194" s="188">
        <f>IF(N194="sníž. přenesená",J194,0)</f>
        <v>0</v>
      </c>
      <c r="BI194" s="188">
        <f>IF(N194="nulová",J194,0)</f>
        <v>0</v>
      </c>
      <c r="BJ194" s="19" t="s">
        <v>81</v>
      </c>
      <c r="BK194" s="188">
        <f>ROUND(I194*H194,2)</f>
        <v>0</v>
      </c>
      <c r="BL194" s="19" t="s">
        <v>181</v>
      </c>
      <c r="BM194" s="187" t="s">
        <v>300</v>
      </c>
    </row>
    <row r="195" spans="1:65" s="2" customFormat="1" ht="66.75" customHeight="1">
      <c r="A195" s="36"/>
      <c r="B195" s="37"/>
      <c r="C195" s="176" t="s">
        <v>301</v>
      </c>
      <c r="D195" s="176" t="s">
        <v>176</v>
      </c>
      <c r="E195" s="177" t="s">
        <v>302</v>
      </c>
      <c r="F195" s="178" t="s">
        <v>303</v>
      </c>
      <c r="G195" s="179" t="s">
        <v>196</v>
      </c>
      <c r="H195" s="180">
        <v>26.824000000000002</v>
      </c>
      <c r="I195" s="181"/>
      <c r="J195" s="182">
        <f>ROUND(I195*H195,2)</f>
        <v>0</v>
      </c>
      <c r="K195" s="178" t="s">
        <v>180</v>
      </c>
      <c r="L195" s="41"/>
      <c r="M195" s="183" t="s">
        <v>21</v>
      </c>
      <c r="N195" s="184" t="s">
        <v>44</v>
      </c>
      <c r="O195" s="66"/>
      <c r="P195" s="185">
        <f>O195*H195</f>
        <v>0</v>
      </c>
      <c r="Q195" s="185">
        <v>0</v>
      </c>
      <c r="R195" s="185">
        <f>Q195*H195</f>
        <v>0</v>
      </c>
      <c r="S195" s="185">
        <v>0</v>
      </c>
      <c r="T195" s="186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87" t="s">
        <v>181</v>
      </c>
      <c r="AT195" s="187" t="s">
        <v>176</v>
      </c>
      <c r="AU195" s="187" t="s">
        <v>83</v>
      </c>
      <c r="AY195" s="19" t="s">
        <v>174</v>
      </c>
      <c r="BE195" s="188">
        <f>IF(N195="základní",J195,0)</f>
        <v>0</v>
      </c>
      <c r="BF195" s="188">
        <f>IF(N195="snížená",J195,0)</f>
        <v>0</v>
      </c>
      <c r="BG195" s="188">
        <f>IF(N195="zákl. přenesená",J195,0)</f>
        <v>0</v>
      </c>
      <c r="BH195" s="188">
        <f>IF(N195="sníž. přenesená",J195,0)</f>
        <v>0</v>
      </c>
      <c r="BI195" s="188">
        <f>IF(N195="nulová",J195,0)</f>
        <v>0</v>
      </c>
      <c r="BJ195" s="19" t="s">
        <v>81</v>
      </c>
      <c r="BK195" s="188">
        <f>ROUND(I195*H195,2)</f>
        <v>0</v>
      </c>
      <c r="BL195" s="19" t="s">
        <v>181</v>
      </c>
      <c r="BM195" s="187" t="s">
        <v>304</v>
      </c>
    </row>
    <row r="196" spans="1:65" s="2" customFormat="1" ht="11.25">
      <c r="A196" s="36"/>
      <c r="B196" s="37"/>
      <c r="C196" s="38"/>
      <c r="D196" s="189" t="s">
        <v>183</v>
      </c>
      <c r="E196" s="38"/>
      <c r="F196" s="190" t="s">
        <v>305</v>
      </c>
      <c r="G196" s="38"/>
      <c r="H196" s="38"/>
      <c r="I196" s="191"/>
      <c r="J196" s="38"/>
      <c r="K196" s="38"/>
      <c r="L196" s="41"/>
      <c r="M196" s="192"/>
      <c r="N196" s="193"/>
      <c r="O196" s="66"/>
      <c r="P196" s="66"/>
      <c r="Q196" s="66"/>
      <c r="R196" s="66"/>
      <c r="S196" s="66"/>
      <c r="T196" s="67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T196" s="19" t="s">
        <v>183</v>
      </c>
      <c r="AU196" s="19" t="s">
        <v>83</v>
      </c>
    </row>
    <row r="197" spans="1:65" s="13" customFormat="1" ht="11.25">
      <c r="B197" s="194"/>
      <c r="C197" s="195"/>
      <c r="D197" s="196" t="s">
        <v>185</v>
      </c>
      <c r="E197" s="197" t="s">
        <v>21</v>
      </c>
      <c r="F197" s="198" t="s">
        <v>111</v>
      </c>
      <c r="G197" s="195"/>
      <c r="H197" s="199">
        <v>26.824000000000002</v>
      </c>
      <c r="I197" s="200"/>
      <c r="J197" s="195"/>
      <c r="K197" s="195"/>
      <c r="L197" s="201"/>
      <c r="M197" s="202"/>
      <c r="N197" s="203"/>
      <c r="O197" s="203"/>
      <c r="P197" s="203"/>
      <c r="Q197" s="203"/>
      <c r="R197" s="203"/>
      <c r="S197" s="203"/>
      <c r="T197" s="204"/>
      <c r="AT197" s="205" t="s">
        <v>185</v>
      </c>
      <c r="AU197" s="205" t="s">
        <v>83</v>
      </c>
      <c r="AV197" s="13" t="s">
        <v>83</v>
      </c>
      <c r="AW197" s="13" t="s">
        <v>34</v>
      </c>
      <c r="AX197" s="13" t="s">
        <v>81</v>
      </c>
      <c r="AY197" s="205" t="s">
        <v>174</v>
      </c>
    </row>
    <row r="198" spans="1:65" s="2" customFormat="1" ht="37.9" customHeight="1">
      <c r="A198" s="36"/>
      <c r="B198" s="37"/>
      <c r="C198" s="176" t="s">
        <v>306</v>
      </c>
      <c r="D198" s="176" t="s">
        <v>176</v>
      </c>
      <c r="E198" s="177" t="s">
        <v>307</v>
      </c>
      <c r="F198" s="178" t="s">
        <v>308</v>
      </c>
      <c r="G198" s="179" t="s">
        <v>179</v>
      </c>
      <c r="H198" s="180">
        <v>101</v>
      </c>
      <c r="I198" s="181"/>
      <c r="J198" s="182">
        <f>ROUND(I198*H198,2)</f>
        <v>0</v>
      </c>
      <c r="K198" s="178" t="s">
        <v>180</v>
      </c>
      <c r="L198" s="41"/>
      <c r="M198" s="183" t="s">
        <v>21</v>
      </c>
      <c r="N198" s="184" t="s">
        <v>44</v>
      </c>
      <c r="O198" s="66"/>
      <c r="P198" s="185">
        <f>O198*H198</f>
        <v>0</v>
      </c>
      <c r="Q198" s="185">
        <v>0</v>
      </c>
      <c r="R198" s="185">
        <f>Q198*H198</f>
        <v>0</v>
      </c>
      <c r="S198" s="185">
        <v>0</v>
      </c>
      <c r="T198" s="186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87" t="s">
        <v>181</v>
      </c>
      <c r="AT198" s="187" t="s">
        <v>176</v>
      </c>
      <c r="AU198" s="187" t="s">
        <v>83</v>
      </c>
      <c r="AY198" s="19" t="s">
        <v>174</v>
      </c>
      <c r="BE198" s="188">
        <f>IF(N198="základní",J198,0)</f>
        <v>0</v>
      </c>
      <c r="BF198" s="188">
        <f>IF(N198="snížená",J198,0)</f>
        <v>0</v>
      </c>
      <c r="BG198" s="188">
        <f>IF(N198="zákl. přenesená",J198,0)</f>
        <v>0</v>
      </c>
      <c r="BH198" s="188">
        <f>IF(N198="sníž. přenesená",J198,0)</f>
        <v>0</v>
      </c>
      <c r="BI198" s="188">
        <f>IF(N198="nulová",J198,0)</f>
        <v>0</v>
      </c>
      <c r="BJ198" s="19" t="s">
        <v>81</v>
      </c>
      <c r="BK198" s="188">
        <f>ROUND(I198*H198,2)</f>
        <v>0</v>
      </c>
      <c r="BL198" s="19" t="s">
        <v>181</v>
      </c>
      <c r="BM198" s="187" t="s">
        <v>309</v>
      </c>
    </row>
    <row r="199" spans="1:65" s="2" customFormat="1" ht="11.25">
      <c r="A199" s="36"/>
      <c r="B199" s="37"/>
      <c r="C199" s="38"/>
      <c r="D199" s="189" t="s">
        <v>183</v>
      </c>
      <c r="E199" s="38"/>
      <c r="F199" s="190" t="s">
        <v>310</v>
      </c>
      <c r="G199" s="38"/>
      <c r="H199" s="38"/>
      <c r="I199" s="191"/>
      <c r="J199" s="38"/>
      <c r="K199" s="38"/>
      <c r="L199" s="41"/>
      <c r="M199" s="192"/>
      <c r="N199" s="193"/>
      <c r="O199" s="66"/>
      <c r="P199" s="66"/>
      <c r="Q199" s="66"/>
      <c r="R199" s="66"/>
      <c r="S199" s="66"/>
      <c r="T199" s="67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T199" s="19" t="s">
        <v>183</v>
      </c>
      <c r="AU199" s="19" t="s">
        <v>83</v>
      </c>
    </row>
    <row r="200" spans="1:65" s="13" customFormat="1" ht="11.25">
      <c r="B200" s="194"/>
      <c r="C200" s="195"/>
      <c r="D200" s="196" t="s">
        <v>185</v>
      </c>
      <c r="E200" s="197" t="s">
        <v>21</v>
      </c>
      <c r="F200" s="198" t="s">
        <v>311</v>
      </c>
      <c r="G200" s="195"/>
      <c r="H200" s="199">
        <v>101</v>
      </c>
      <c r="I200" s="200"/>
      <c r="J200" s="195"/>
      <c r="K200" s="195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185</v>
      </c>
      <c r="AU200" s="205" t="s">
        <v>83</v>
      </c>
      <c r="AV200" s="13" t="s">
        <v>83</v>
      </c>
      <c r="AW200" s="13" t="s">
        <v>34</v>
      </c>
      <c r="AX200" s="13" t="s">
        <v>81</v>
      </c>
      <c r="AY200" s="205" t="s">
        <v>174</v>
      </c>
    </row>
    <row r="201" spans="1:65" s="2" customFormat="1" ht="37.9" customHeight="1">
      <c r="A201" s="36"/>
      <c r="B201" s="37"/>
      <c r="C201" s="176" t="s">
        <v>7</v>
      </c>
      <c r="D201" s="176" t="s">
        <v>176</v>
      </c>
      <c r="E201" s="177" t="s">
        <v>312</v>
      </c>
      <c r="F201" s="178" t="s">
        <v>313</v>
      </c>
      <c r="G201" s="179" t="s">
        <v>179</v>
      </c>
      <c r="H201" s="180">
        <v>101</v>
      </c>
      <c r="I201" s="181"/>
      <c r="J201" s="182">
        <f>ROUND(I201*H201,2)</f>
        <v>0</v>
      </c>
      <c r="K201" s="178" t="s">
        <v>180</v>
      </c>
      <c r="L201" s="41"/>
      <c r="M201" s="183" t="s">
        <v>21</v>
      </c>
      <c r="N201" s="184" t="s">
        <v>44</v>
      </c>
      <c r="O201" s="66"/>
      <c r="P201" s="185">
        <f>O201*H201</f>
        <v>0</v>
      </c>
      <c r="Q201" s="185">
        <v>0</v>
      </c>
      <c r="R201" s="185">
        <f>Q201*H201</f>
        <v>0</v>
      </c>
      <c r="S201" s="185">
        <v>0</v>
      </c>
      <c r="T201" s="186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87" t="s">
        <v>181</v>
      </c>
      <c r="AT201" s="187" t="s">
        <v>176</v>
      </c>
      <c r="AU201" s="187" t="s">
        <v>83</v>
      </c>
      <c r="AY201" s="19" t="s">
        <v>174</v>
      </c>
      <c r="BE201" s="188">
        <f>IF(N201="základní",J201,0)</f>
        <v>0</v>
      </c>
      <c r="BF201" s="188">
        <f>IF(N201="snížená",J201,0)</f>
        <v>0</v>
      </c>
      <c r="BG201" s="188">
        <f>IF(N201="zákl. přenesená",J201,0)</f>
        <v>0</v>
      </c>
      <c r="BH201" s="188">
        <f>IF(N201="sníž. přenesená",J201,0)</f>
        <v>0</v>
      </c>
      <c r="BI201" s="188">
        <f>IF(N201="nulová",J201,0)</f>
        <v>0</v>
      </c>
      <c r="BJ201" s="19" t="s">
        <v>81</v>
      </c>
      <c r="BK201" s="188">
        <f>ROUND(I201*H201,2)</f>
        <v>0</v>
      </c>
      <c r="BL201" s="19" t="s">
        <v>181</v>
      </c>
      <c r="BM201" s="187" t="s">
        <v>314</v>
      </c>
    </row>
    <row r="202" spans="1:65" s="2" customFormat="1" ht="11.25">
      <c r="A202" s="36"/>
      <c r="B202" s="37"/>
      <c r="C202" s="38"/>
      <c r="D202" s="189" t="s">
        <v>183</v>
      </c>
      <c r="E202" s="38"/>
      <c r="F202" s="190" t="s">
        <v>315</v>
      </c>
      <c r="G202" s="38"/>
      <c r="H202" s="38"/>
      <c r="I202" s="191"/>
      <c r="J202" s="38"/>
      <c r="K202" s="38"/>
      <c r="L202" s="41"/>
      <c r="M202" s="192"/>
      <c r="N202" s="193"/>
      <c r="O202" s="66"/>
      <c r="P202" s="66"/>
      <c r="Q202" s="66"/>
      <c r="R202" s="66"/>
      <c r="S202" s="66"/>
      <c r="T202" s="67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T202" s="19" t="s">
        <v>183</v>
      </c>
      <c r="AU202" s="19" t="s">
        <v>83</v>
      </c>
    </row>
    <row r="203" spans="1:65" s="2" customFormat="1" ht="16.5" customHeight="1">
      <c r="A203" s="36"/>
      <c r="B203" s="37"/>
      <c r="C203" s="238" t="s">
        <v>316</v>
      </c>
      <c r="D203" s="238" t="s">
        <v>297</v>
      </c>
      <c r="E203" s="239" t="s">
        <v>317</v>
      </c>
      <c r="F203" s="240" t="s">
        <v>318</v>
      </c>
      <c r="G203" s="241" t="s">
        <v>319</v>
      </c>
      <c r="H203" s="242">
        <v>3.5350000000000001</v>
      </c>
      <c r="I203" s="243"/>
      <c r="J203" s="244">
        <f>ROUND(I203*H203,2)</f>
        <v>0</v>
      </c>
      <c r="K203" s="240" t="s">
        <v>180</v>
      </c>
      <c r="L203" s="245"/>
      <c r="M203" s="246" t="s">
        <v>21</v>
      </c>
      <c r="N203" s="247" t="s">
        <v>44</v>
      </c>
      <c r="O203" s="66"/>
      <c r="P203" s="185">
        <f>O203*H203</f>
        <v>0</v>
      </c>
      <c r="Q203" s="185">
        <v>1E-3</v>
      </c>
      <c r="R203" s="185">
        <f>Q203*H203</f>
        <v>3.5350000000000004E-3</v>
      </c>
      <c r="S203" s="185">
        <v>0</v>
      </c>
      <c r="T203" s="18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7" t="s">
        <v>233</v>
      </c>
      <c r="AT203" s="187" t="s">
        <v>297</v>
      </c>
      <c r="AU203" s="187" t="s">
        <v>83</v>
      </c>
      <c r="AY203" s="19" t="s">
        <v>174</v>
      </c>
      <c r="BE203" s="188">
        <f>IF(N203="základní",J203,0)</f>
        <v>0</v>
      </c>
      <c r="BF203" s="188">
        <f>IF(N203="snížená",J203,0)</f>
        <v>0</v>
      </c>
      <c r="BG203" s="188">
        <f>IF(N203="zákl. přenesená",J203,0)</f>
        <v>0</v>
      </c>
      <c r="BH203" s="188">
        <f>IF(N203="sníž. přenesená",J203,0)</f>
        <v>0</v>
      </c>
      <c r="BI203" s="188">
        <f>IF(N203="nulová",J203,0)</f>
        <v>0</v>
      </c>
      <c r="BJ203" s="19" t="s">
        <v>81</v>
      </c>
      <c r="BK203" s="188">
        <f>ROUND(I203*H203,2)</f>
        <v>0</v>
      </c>
      <c r="BL203" s="19" t="s">
        <v>181</v>
      </c>
      <c r="BM203" s="187" t="s">
        <v>320</v>
      </c>
    </row>
    <row r="204" spans="1:65" s="13" customFormat="1" ht="11.25">
      <c r="B204" s="194"/>
      <c r="C204" s="195"/>
      <c r="D204" s="196" t="s">
        <v>185</v>
      </c>
      <c r="E204" s="195"/>
      <c r="F204" s="198" t="s">
        <v>321</v>
      </c>
      <c r="G204" s="195"/>
      <c r="H204" s="199">
        <v>3.5350000000000001</v>
      </c>
      <c r="I204" s="200"/>
      <c r="J204" s="195"/>
      <c r="K204" s="195"/>
      <c r="L204" s="201"/>
      <c r="M204" s="202"/>
      <c r="N204" s="203"/>
      <c r="O204" s="203"/>
      <c r="P204" s="203"/>
      <c r="Q204" s="203"/>
      <c r="R204" s="203"/>
      <c r="S204" s="203"/>
      <c r="T204" s="204"/>
      <c r="AT204" s="205" t="s">
        <v>185</v>
      </c>
      <c r="AU204" s="205" t="s">
        <v>83</v>
      </c>
      <c r="AV204" s="13" t="s">
        <v>83</v>
      </c>
      <c r="AW204" s="13" t="s">
        <v>4</v>
      </c>
      <c r="AX204" s="13" t="s">
        <v>81</v>
      </c>
      <c r="AY204" s="205" t="s">
        <v>174</v>
      </c>
    </row>
    <row r="205" spans="1:65" s="12" customFormat="1" ht="22.9" customHeight="1">
      <c r="B205" s="160"/>
      <c r="C205" s="161"/>
      <c r="D205" s="162" t="s">
        <v>72</v>
      </c>
      <c r="E205" s="174" t="s">
        <v>83</v>
      </c>
      <c r="F205" s="174" t="s">
        <v>322</v>
      </c>
      <c r="G205" s="161"/>
      <c r="H205" s="161"/>
      <c r="I205" s="164"/>
      <c r="J205" s="175">
        <f>BK205</f>
        <v>0</v>
      </c>
      <c r="K205" s="161"/>
      <c r="L205" s="166"/>
      <c r="M205" s="167"/>
      <c r="N205" s="168"/>
      <c r="O205" s="168"/>
      <c r="P205" s="169">
        <f>SUM(P206:P245)</f>
        <v>0</v>
      </c>
      <c r="Q205" s="168"/>
      <c r="R205" s="169">
        <f>SUM(R206:R245)</f>
        <v>209.66583860000003</v>
      </c>
      <c r="S205" s="168"/>
      <c r="T205" s="170">
        <f>SUM(T206:T245)</f>
        <v>0</v>
      </c>
      <c r="AR205" s="171" t="s">
        <v>81</v>
      </c>
      <c r="AT205" s="172" t="s">
        <v>72</v>
      </c>
      <c r="AU205" s="172" t="s">
        <v>81</v>
      </c>
      <c r="AY205" s="171" t="s">
        <v>174</v>
      </c>
      <c r="BK205" s="173">
        <f>SUM(BK206:BK245)</f>
        <v>0</v>
      </c>
    </row>
    <row r="206" spans="1:65" s="2" customFormat="1" ht="37.9" customHeight="1">
      <c r="A206" s="36"/>
      <c r="B206" s="37"/>
      <c r="C206" s="176" t="s">
        <v>323</v>
      </c>
      <c r="D206" s="176" t="s">
        <v>176</v>
      </c>
      <c r="E206" s="177" t="s">
        <v>324</v>
      </c>
      <c r="F206" s="178" t="s">
        <v>325</v>
      </c>
      <c r="G206" s="179" t="s">
        <v>196</v>
      </c>
      <c r="H206" s="180">
        <v>33.707000000000001</v>
      </c>
      <c r="I206" s="181"/>
      <c r="J206" s="182">
        <f>ROUND(I206*H206,2)</f>
        <v>0</v>
      </c>
      <c r="K206" s="178" t="s">
        <v>180</v>
      </c>
      <c r="L206" s="41"/>
      <c r="M206" s="183" t="s">
        <v>21</v>
      </c>
      <c r="N206" s="184" t="s">
        <v>44</v>
      </c>
      <c r="O206" s="66"/>
      <c r="P206" s="185">
        <f>O206*H206</f>
        <v>0</v>
      </c>
      <c r="Q206" s="185">
        <v>2.16</v>
      </c>
      <c r="R206" s="185">
        <f>Q206*H206</f>
        <v>72.807120000000012</v>
      </c>
      <c r="S206" s="185">
        <v>0</v>
      </c>
      <c r="T206" s="18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87" t="s">
        <v>181</v>
      </c>
      <c r="AT206" s="187" t="s">
        <v>176</v>
      </c>
      <c r="AU206" s="187" t="s">
        <v>83</v>
      </c>
      <c r="AY206" s="19" t="s">
        <v>174</v>
      </c>
      <c r="BE206" s="188">
        <f>IF(N206="základní",J206,0)</f>
        <v>0</v>
      </c>
      <c r="BF206" s="188">
        <f>IF(N206="snížená",J206,0)</f>
        <v>0</v>
      </c>
      <c r="BG206" s="188">
        <f>IF(N206="zákl. přenesená",J206,0)</f>
        <v>0</v>
      </c>
      <c r="BH206" s="188">
        <f>IF(N206="sníž. přenesená",J206,0)</f>
        <v>0</v>
      </c>
      <c r="BI206" s="188">
        <f>IF(N206="nulová",J206,0)</f>
        <v>0</v>
      </c>
      <c r="BJ206" s="19" t="s">
        <v>81</v>
      </c>
      <c r="BK206" s="188">
        <f>ROUND(I206*H206,2)</f>
        <v>0</v>
      </c>
      <c r="BL206" s="19" t="s">
        <v>181</v>
      </c>
      <c r="BM206" s="187" t="s">
        <v>326</v>
      </c>
    </row>
    <row r="207" spans="1:65" s="2" customFormat="1" ht="11.25">
      <c r="A207" s="36"/>
      <c r="B207" s="37"/>
      <c r="C207" s="38"/>
      <c r="D207" s="189" t="s">
        <v>183</v>
      </c>
      <c r="E207" s="38"/>
      <c r="F207" s="190" t="s">
        <v>327</v>
      </c>
      <c r="G207" s="38"/>
      <c r="H207" s="38"/>
      <c r="I207" s="191"/>
      <c r="J207" s="38"/>
      <c r="K207" s="38"/>
      <c r="L207" s="41"/>
      <c r="M207" s="192"/>
      <c r="N207" s="193"/>
      <c r="O207" s="66"/>
      <c r="P207" s="66"/>
      <c r="Q207" s="66"/>
      <c r="R207" s="66"/>
      <c r="S207" s="66"/>
      <c r="T207" s="67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T207" s="19" t="s">
        <v>183</v>
      </c>
      <c r="AU207" s="19" t="s">
        <v>83</v>
      </c>
    </row>
    <row r="208" spans="1:65" s="13" customFormat="1" ht="22.5">
      <c r="B208" s="194"/>
      <c r="C208" s="195"/>
      <c r="D208" s="196" t="s">
        <v>185</v>
      </c>
      <c r="E208" s="197" t="s">
        <v>21</v>
      </c>
      <c r="F208" s="198" t="s">
        <v>328</v>
      </c>
      <c r="G208" s="195"/>
      <c r="H208" s="199">
        <v>33.707000000000001</v>
      </c>
      <c r="I208" s="200"/>
      <c r="J208" s="195"/>
      <c r="K208" s="195"/>
      <c r="L208" s="201"/>
      <c r="M208" s="202"/>
      <c r="N208" s="203"/>
      <c r="O208" s="203"/>
      <c r="P208" s="203"/>
      <c r="Q208" s="203"/>
      <c r="R208" s="203"/>
      <c r="S208" s="203"/>
      <c r="T208" s="204"/>
      <c r="AT208" s="205" t="s">
        <v>185</v>
      </c>
      <c r="AU208" s="205" t="s">
        <v>83</v>
      </c>
      <c r="AV208" s="13" t="s">
        <v>83</v>
      </c>
      <c r="AW208" s="13" t="s">
        <v>34</v>
      </c>
      <c r="AX208" s="13" t="s">
        <v>81</v>
      </c>
      <c r="AY208" s="205" t="s">
        <v>174</v>
      </c>
    </row>
    <row r="209" spans="1:65" s="2" customFormat="1" ht="24.2" customHeight="1">
      <c r="A209" s="36"/>
      <c r="B209" s="37"/>
      <c r="C209" s="176" t="s">
        <v>329</v>
      </c>
      <c r="D209" s="176" t="s">
        <v>176</v>
      </c>
      <c r="E209" s="177" t="s">
        <v>330</v>
      </c>
      <c r="F209" s="178" t="s">
        <v>331</v>
      </c>
      <c r="G209" s="179" t="s">
        <v>196</v>
      </c>
      <c r="H209" s="180">
        <v>23.417999999999999</v>
      </c>
      <c r="I209" s="181"/>
      <c r="J209" s="182">
        <f>ROUND(I209*H209,2)</f>
        <v>0</v>
      </c>
      <c r="K209" s="178" t="s">
        <v>21</v>
      </c>
      <c r="L209" s="41"/>
      <c r="M209" s="183" t="s">
        <v>21</v>
      </c>
      <c r="N209" s="184" t="s">
        <v>44</v>
      </c>
      <c r="O209" s="66"/>
      <c r="P209" s="185">
        <f>O209*H209</f>
        <v>0</v>
      </c>
      <c r="Q209" s="185">
        <v>2.3010199999999998</v>
      </c>
      <c r="R209" s="185">
        <f>Q209*H209</f>
        <v>53.885286359999995</v>
      </c>
      <c r="S209" s="185">
        <v>0</v>
      </c>
      <c r="T209" s="186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87" t="s">
        <v>181</v>
      </c>
      <c r="AT209" s="187" t="s">
        <v>176</v>
      </c>
      <c r="AU209" s="187" t="s">
        <v>83</v>
      </c>
      <c r="AY209" s="19" t="s">
        <v>174</v>
      </c>
      <c r="BE209" s="188">
        <f>IF(N209="základní",J209,0)</f>
        <v>0</v>
      </c>
      <c r="BF209" s="188">
        <f>IF(N209="snížená",J209,0)</f>
        <v>0</v>
      </c>
      <c r="BG209" s="188">
        <f>IF(N209="zákl. přenesená",J209,0)</f>
        <v>0</v>
      </c>
      <c r="BH209" s="188">
        <f>IF(N209="sníž. přenesená",J209,0)</f>
        <v>0</v>
      </c>
      <c r="BI209" s="188">
        <f>IF(N209="nulová",J209,0)</f>
        <v>0</v>
      </c>
      <c r="BJ209" s="19" t="s">
        <v>81</v>
      </c>
      <c r="BK209" s="188">
        <f>ROUND(I209*H209,2)</f>
        <v>0</v>
      </c>
      <c r="BL209" s="19" t="s">
        <v>181</v>
      </c>
      <c r="BM209" s="187" t="s">
        <v>332</v>
      </c>
    </row>
    <row r="210" spans="1:65" s="13" customFormat="1" ht="11.25">
      <c r="B210" s="194"/>
      <c r="C210" s="195"/>
      <c r="D210" s="196" t="s">
        <v>185</v>
      </c>
      <c r="E210" s="197" t="s">
        <v>21</v>
      </c>
      <c r="F210" s="198" t="s">
        <v>333</v>
      </c>
      <c r="G210" s="195"/>
      <c r="H210" s="199">
        <v>23.417999999999999</v>
      </c>
      <c r="I210" s="200"/>
      <c r="J210" s="195"/>
      <c r="K210" s="195"/>
      <c r="L210" s="201"/>
      <c r="M210" s="202"/>
      <c r="N210" s="203"/>
      <c r="O210" s="203"/>
      <c r="P210" s="203"/>
      <c r="Q210" s="203"/>
      <c r="R210" s="203"/>
      <c r="S210" s="203"/>
      <c r="T210" s="204"/>
      <c r="AT210" s="205" t="s">
        <v>185</v>
      </c>
      <c r="AU210" s="205" t="s">
        <v>83</v>
      </c>
      <c r="AV210" s="13" t="s">
        <v>83</v>
      </c>
      <c r="AW210" s="13" t="s">
        <v>34</v>
      </c>
      <c r="AX210" s="13" t="s">
        <v>81</v>
      </c>
      <c r="AY210" s="205" t="s">
        <v>174</v>
      </c>
    </row>
    <row r="211" spans="1:65" s="2" customFormat="1" ht="24.2" customHeight="1">
      <c r="A211" s="36"/>
      <c r="B211" s="37"/>
      <c r="C211" s="176" t="s">
        <v>334</v>
      </c>
      <c r="D211" s="176" t="s">
        <v>176</v>
      </c>
      <c r="E211" s="177" t="s">
        <v>335</v>
      </c>
      <c r="F211" s="178" t="s">
        <v>336</v>
      </c>
      <c r="G211" s="179" t="s">
        <v>337</v>
      </c>
      <c r="H211" s="180">
        <v>0.70099999999999996</v>
      </c>
      <c r="I211" s="181"/>
      <c r="J211" s="182">
        <f>ROUND(I211*H211,2)</f>
        <v>0</v>
      </c>
      <c r="K211" s="178" t="s">
        <v>180</v>
      </c>
      <c r="L211" s="41"/>
      <c r="M211" s="183" t="s">
        <v>21</v>
      </c>
      <c r="N211" s="184" t="s">
        <v>44</v>
      </c>
      <c r="O211" s="66"/>
      <c r="P211" s="185">
        <f>O211*H211</f>
        <v>0</v>
      </c>
      <c r="Q211" s="185">
        <v>1.06277</v>
      </c>
      <c r="R211" s="185">
        <f>Q211*H211</f>
        <v>0.7450017699999999</v>
      </c>
      <c r="S211" s="185">
        <v>0</v>
      </c>
      <c r="T211" s="18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87" t="s">
        <v>181</v>
      </c>
      <c r="AT211" s="187" t="s">
        <v>176</v>
      </c>
      <c r="AU211" s="187" t="s">
        <v>83</v>
      </c>
      <c r="AY211" s="19" t="s">
        <v>174</v>
      </c>
      <c r="BE211" s="188">
        <f>IF(N211="základní",J211,0)</f>
        <v>0</v>
      </c>
      <c r="BF211" s="188">
        <f>IF(N211="snížená",J211,0)</f>
        <v>0</v>
      </c>
      <c r="BG211" s="188">
        <f>IF(N211="zákl. přenesená",J211,0)</f>
        <v>0</v>
      </c>
      <c r="BH211" s="188">
        <f>IF(N211="sníž. přenesená",J211,0)</f>
        <v>0</v>
      </c>
      <c r="BI211" s="188">
        <f>IF(N211="nulová",J211,0)</f>
        <v>0</v>
      </c>
      <c r="BJ211" s="19" t="s">
        <v>81</v>
      </c>
      <c r="BK211" s="188">
        <f>ROUND(I211*H211,2)</f>
        <v>0</v>
      </c>
      <c r="BL211" s="19" t="s">
        <v>181</v>
      </c>
      <c r="BM211" s="187" t="s">
        <v>338</v>
      </c>
    </row>
    <row r="212" spans="1:65" s="2" customFormat="1" ht="11.25">
      <c r="A212" s="36"/>
      <c r="B212" s="37"/>
      <c r="C212" s="38"/>
      <c r="D212" s="189" t="s">
        <v>183</v>
      </c>
      <c r="E212" s="38"/>
      <c r="F212" s="190" t="s">
        <v>339</v>
      </c>
      <c r="G212" s="38"/>
      <c r="H212" s="38"/>
      <c r="I212" s="191"/>
      <c r="J212" s="38"/>
      <c r="K212" s="38"/>
      <c r="L212" s="41"/>
      <c r="M212" s="192"/>
      <c r="N212" s="193"/>
      <c r="O212" s="66"/>
      <c r="P212" s="66"/>
      <c r="Q212" s="66"/>
      <c r="R212" s="66"/>
      <c r="S212" s="66"/>
      <c r="T212" s="67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T212" s="19" t="s">
        <v>183</v>
      </c>
      <c r="AU212" s="19" t="s">
        <v>83</v>
      </c>
    </row>
    <row r="213" spans="1:65" s="13" customFormat="1" ht="11.25">
      <c r="B213" s="194"/>
      <c r="C213" s="195"/>
      <c r="D213" s="196" t="s">
        <v>185</v>
      </c>
      <c r="E213" s="197" t="s">
        <v>21</v>
      </c>
      <c r="F213" s="198" t="s">
        <v>340</v>
      </c>
      <c r="G213" s="195"/>
      <c r="H213" s="199">
        <v>0.70099999999999996</v>
      </c>
      <c r="I213" s="200"/>
      <c r="J213" s="195"/>
      <c r="K213" s="195"/>
      <c r="L213" s="201"/>
      <c r="M213" s="202"/>
      <c r="N213" s="203"/>
      <c r="O213" s="203"/>
      <c r="P213" s="203"/>
      <c r="Q213" s="203"/>
      <c r="R213" s="203"/>
      <c r="S213" s="203"/>
      <c r="T213" s="204"/>
      <c r="AT213" s="205" t="s">
        <v>185</v>
      </c>
      <c r="AU213" s="205" t="s">
        <v>83</v>
      </c>
      <c r="AV213" s="13" t="s">
        <v>83</v>
      </c>
      <c r="AW213" s="13" t="s">
        <v>34</v>
      </c>
      <c r="AX213" s="13" t="s">
        <v>81</v>
      </c>
      <c r="AY213" s="205" t="s">
        <v>174</v>
      </c>
    </row>
    <row r="214" spans="1:65" s="2" customFormat="1" ht="24.2" customHeight="1">
      <c r="A214" s="36"/>
      <c r="B214" s="37"/>
      <c r="C214" s="176" t="s">
        <v>341</v>
      </c>
      <c r="D214" s="176" t="s">
        <v>176</v>
      </c>
      <c r="E214" s="177" t="s">
        <v>342</v>
      </c>
      <c r="F214" s="178" t="s">
        <v>343</v>
      </c>
      <c r="G214" s="179" t="s">
        <v>179</v>
      </c>
      <c r="H214" s="180">
        <v>145.76599999999999</v>
      </c>
      <c r="I214" s="181"/>
      <c r="J214" s="182">
        <f>ROUND(I214*H214,2)</f>
        <v>0</v>
      </c>
      <c r="K214" s="178" t="s">
        <v>21</v>
      </c>
      <c r="L214" s="41"/>
      <c r="M214" s="183" t="s">
        <v>21</v>
      </c>
      <c r="N214" s="184" t="s">
        <v>44</v>
      </c>
      <c r="O214" s="66"/>
      <c r="P214" s="185">
        <f>O214*H214</f>
        <v>0</v>
      </c>
      <c r="Q214" s="185">
        <v>0</v>
      </c>
      <c r="R214" s="185">
        <f>Q214*H214</f>
        <v>0</v>
      </c>
      <c r="S214" s="185">
        <v>0</v>
      </c>
      <c r="T214" s="186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7" t="s">
        <v>181</v>
      </c>
      <c r="AT214" s="187" t="s">
        <v>176</v>
      </c>
      <c r="AU214" s="187" t="s">
        <v>83</v>
      </c>
      <c r="AY214" s="19" t="s">
        <v>174</v>
      </c>
      <c r="BE214" s="188">
        <f>IF(N214="základní",J214,0)</f>
        <v>0</v>
      </c>
      <c r="BF214" s="188">
        <f>IF(N214="snížená",J214,0)</f>
        <v>0</v>
      </c>
      <c r="BG214" s="188">
        <f>IF(N214="zákl. přenesená",J214,0)</f>
        <v>0</v>
      </c>
      <c r="BH214" s="188">
        <f>IF(N214="sníž. přenesená",J214,0)</f>
        <v>0</v>
      </c>
      <c r="BI214" s="188">
        <f>IF(N214="nulová",J214,0)</f>
        <v>0</v>
      </c>
      <c r="BJ214" s="19" t="s">
        <v>81</v>
      </c>
      <c r="BK214" s="188">
        <f>ROUND(I214*H214,2)</f>
        <v>0</v>
      </c>
      <c r="BL214" s="19" t="s">
        <v>181</v>
      </c>
      <c r="BM214" s="187" t="s">
        <v>344</v>
      </c>
    </row>
    <row r="215" spans="1:65" s="13" customFormat="1" ht="11.25">
      <c r="B215" s="194"/>
      <c r="C215" s="195"/>
      <c r="D215" s="196" t="s">
        <v>185</v>
      </c>
      <c r="E215" s="197" t="s">
        <v>21</v>
      </c>
      <c r="F215" s="198" t="s">
        <v>345</v>
      </c>
      <c r="G215" s="195"/>
      <c r="H215" s="199">
        <v>145.76599999999999</v>
      </c>
      <c r="I215" s="200"/>
      <c r="J215" s="195"/>
      <c r="K215" s="195"/>
      <c r="L215" s="201"/>
      <c r="M215" s="202"/>
      <c r="N215" s="203"/>
      <c r="O215" s="203"/>
      <c r="P215" s="203"/>
      <c r="Q215" s="203"/>
      <c r="R215" s="203"/>
      <c r="S215" s="203"/>
      <c r="T215" s="204"/>
      <c r="AT215" s="205" t="s">
        <v>185</v>
      </c>
      <c r="AU215" s="205" t="s">
        <v>83</v>
      </c>
      <c r="AV215" s="13" t="s">
        <v>83</v>
      </c>
      <c r="AW215" s="13" t="s">
        <v>34</v>
      </c>
      <c r="AX215" s="13" t="s">
        <v>81</v>
      </c>
      <c r="AY215" s="205" t="s">
        <v>174</v>
      </c>
    </row>
    <row r="216" spans="1:65" s="2" customFormat="1" ht="24.2" customHeight="1">
      <c r="A216" s="36"/>
      <c r="B216" s="37"/>
      <c r="C216" s="176" t="s">
        <v>346</v>
      </c>
      <c r="D216" s="176" t="s">
        <v>176</v>
      </c>
      <c r="E216" s="177" t="s">
        <v>347</v>
      </c>
      <c r="F216" s="178" t="s">
        <v>348</v>
      </c>
      <c r="G216" s="179" t="s">
        <v>196</v>
      </c>
      <c r="H216" s="180">
        <v>24.221</v>
      </c>
      <c r="I216" s="181"/>
      <c r="J216" s="182">
        <f>ROUND(I216*H216,2)</f>
        <v>0</v>
      </c>
      <c r="K216" s="178" t="s">
        <v>180</v>
      </c>
      <c r="L216" s="41"/>
      <c r="M216" s="183" t="s">
        <v>21</v>
      </c>
      <c r="N216" s="184" t="s">
        <v>44</v>
      </c>
      <c r="O216" s="66"/>
      <c r="P216" s="185">
        <f>O216*H216</f>
        <v>0</v>
      </c>
      <c r="Q216" s="185">
        <v>2.3010199999999998</v>
      </c>
      <c r="R216" s="185">
        <f>Q216*H216</f>
        <v>55.733005419999998</v>
      </c>
      <c r="S216" s="185">
        <v>0</v>
      </c>
      <c r="T216" s="186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87" t="s">
        <v>181</v>
      </c>
      <c r="AT216" s="187" t="s">
        <v>176</v>
      </c>
      <c r="AU216" s="187" t="s">
        <v>83</v>
      </c>
      <c r="AY216" s="19" t="s">
        <v>174</v>
      </c>
      <c r="BE216" s="188">
        <f>IF(N216="základní",J216,0)</f>
        <v>0</v>
      </c>
      <c r="BF216" s="188">
        <f>IF(N216="snížená",J216,0)</f>
        <v>0</v>
      </c>
      <c r="BG216" s="188">
        <f>IF(N216="zákl. přenesená",J216,0)</f>
        <v>0</v>
      </c>
      <c r="BH216" s="188">
        <f>IF(N216="sníž. přenesená",J216,0)</f>
        <v>0</v>
      </c>
      <c r="BI216" s="188">
        <f>IF(N216="nulová",J216,0)</f>
        <v>0</v>
      </c>
      <c r="BJ216" s="19" t="s">
        <v>81</v>
      </c>
      <c r="BK216" s="188">
        <f>ROUND(I216*H216,2)</f>
        <v>0</v>
      </c>
      <c r="BL216" s="19" t="s">
        <v>181</v>
      </c>
      <c r="BM216" s="187" t="s">
        <v>349</v>
      </c>
    </row>
    <row r="217" spans="1:65" s="2" customFormat="1" ht="11.25">
      <c r="A217" s="36"/>
      <c r="B217" s="37"/>
      <c r="C217" s="38"/>
      <c r="D217" s="189" t="s">
        <v>183</v>
      </c>
      <c r="E217" s="38"/>
      <c r="F217" s="190" t="s">
        <v>350</v>
      </c>
      <c r="G217" s="38"/>
      <c r="H217" s="38"/>
      <c r="I217" s="191"/>
      <c r="J217" s="38"/>
      <c r="K217" s="38"/>
      <c r="L217" s="41"/>
      <c r="M217" s="192"/>
      <c r="N217" s="193"/>
      <c r="O217" s="66"/>
      <c r="P217" s="66"/>
      <c r="Q217" s="66"/>
      <c r="R217" s="66"/>
      <c r="S217" s="66"/>
      <c r="T217" s="67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T217" s="19" t="s">
        <v>183</v>
      </c>
      <c r="AU217" s="19" t="s">
        <v>83</v>
      </c>
    </row>
    <row r="218" spans="1:65" s="13" customFormat="1" ht="11.25">
      <c r="B218" s="194"/>
      <c r="C218" s="195"/>
      <c r="D218" s="196" t="s">
        <v>185</v>
      </c>
      <c r="E218" s="197" t="s">
        <v>21</v>
      </c>
      <c r="F218" s="198" t="s">
        <v>351</v>
      </c>
      <c r="G218" s="195"/>
      <c r="H218" s="199">
        <v>23.387</v>
      </c>
      <c r="I218" s="200"/>
      <c r="J218" s="195"/>
      <c r="K218" s="195"/>
      <c r="L218" s="201"/>
      <c r="M218" s="202"/>
      <c r="N218" s="203"/>
      <c r="O218" s="203"/>
      <c r="P218" s="203"/>
      <c r="Q218" s="203"/>
      <c r="R218" s="203"/>
      <c r="S218" s="203"/>
      <c r="T218" s="204"/>
      <c r="AT218" s="205" t="s">
        <v>185</v>
      </c>
      <c r="AU218" s="205" t="s">
        <v>83</v>
      </c>
      <c r="AV218" s="13" t="s">
        <v>83</v>
      </c>
      <c r="AW218" s="13" t="s">
        <v>34</v>
      </c>
      <c r="AX218" s="13" t="s">
        <v>73</v>
      </c>
      <c r="AY218" s="205" t="s">
        <v>174</v>
      </c>
    </row>
    <row r="219" spans="1:65" s="13" customFormat="1" ht="11.25">
      <c r="B219" s="194"/>
      <c r="C219" s="195"/>
      <c r="D219" s="196" t="s">
        <v>185</v>
      </c>
      <c r="E219" s="197" t="s">
        <v>21</v>
      </c>
      <c r="F219" s="198" t="s">
        <v>352</v>
      </c>
      <c r="G219" s="195"/>
      <c r="H219" s="199">
        <v>0.83399999999999996</v>
      </c>
      <c r="I219" s="200"/>
      <c r="J219" s="195"/>
      <c r="K219" s="195"/>
      <c r="L219" s="201"/>
      <c r="M219" s="202"/>
      <c r="N219" s="203"/>
      <c r="O219" s="203"/>
      <c r="P219" s="203"/>
      <c r="Q219" s="203"/>
      <c r="R219" s="203"/>
      <c r="S219" s="203"/>
      <c r="T219" s="204"/>
      <c r="AT219" s="205" t="s">
        <v>185</v>
      </c>
      <c r="AU219" s="205" t="s">
        <v>83</v>
      </c>
      <c r="AV219" s="13" t="s">
        <v>83</v>
      </c>
      <c r="AW219" s="13" t="s">
        <v>34</v>
      </c>
      <c r="AX219" s="13" t="s">
        <v>73</v>
      </c>
      <c r="AY219" s="205" t="s">
        <v>174</v>
      </c>
    </row>
    <row r="220" spans="1:65" s="15" customFormat="1" ht="11.25">
      <c r="B220" s="217"/>
      <c r="C220" s="218"/>
      <c r="D220" s="196" t="s">
        <v>185</v>
      </c>
      <c r="E220" s="219" t="s">
        <v>21</v>
      </c>
      <c r="F220" s="220" t="s">
        <v>223</v>
      </c>
      <c r="G220" s="218"/>
      <c r="H220" s="221">
        <v>24.221</v>
      </c>
      <c r="I220" s="222"/>
      <c r="J220" s="218"/>
      <c r="K220" s="218"/>
      <c r="L220" s="223"/>
      <c r="M220" s="224"/>
      <c r="N220" s="225"/>
      <c r="O220" s="225"/>
      <c r="P220" s="225"/>
      <c r="Q220" s="225"/>
      <c r="R220" s="225"/>
      <c r="S220" s="225"/>
      <c r="T220" s="226"/>
      <c r="AT220" s="227" t="s">
        <v>185</v>
      </c>
      <c r="AU220" s="227" t="s">
        <v>83</v>
      </c>
      <c r="AV220" s="15" t="s">
        <v>181</v>
      </c>
      <c r="AW220" s="15" t="s">
        <v>34</v>
      </c>
      <c r="AX220" s="15" t="s">
        <v>81</v>
      </c>
      <c r="AY220" s="227" t="s">
        <v>174</v>
      </c>
    </row>
    <row r="221" spans="1:65" s="2" customFormat="1" ht="16.5" customHeight="1">
      <c r="A221" s="36"/>
      <c r="B221" s="37"/>
      <c r="C221" s="176" t="s">
        <v>353</v>
      </c>
      <c r="D221" s="176" t="s">
        <v>176</v>
      </c>
      <c r="E221" s="177" t="s">
        <v>354</v>
      </c>
      <c r="F221" s="178" t="s">
        <v>355</v>
      </c>
      <c r="G221" s="179" t="s">
        <v>179</v>
      </c>
      <c r="H221" s="180">
        <v>30.251999999999999</v>
      </c>
      <c r="I221" s="181"/>
      <c r="J221" s="182">
        <f>ROUND(I221*H221,2)</f>
        <v>0</v>
      </c>
      <c r="K221" s="178" t="s">
        <v>21</v>
      </c>
      <c r="L221" s="41"/>
      <c r="M221" s="183" t="s">
        <v>21</v>
      </c>
      <c r="N221" s="184" t="s">
        <v>44</v>
      </c>
      <c r="O221" s="66"/>
      <c r="P221" s="185">
        <f>O221*H221</f>
        <v>0</v>
      </c>
      <c r="Q221" s="185">
        <v>2.6900000000000001E-3</v>
      </c>
      <c r="R221" s="185">
        <f>Q221*H221</f>
        <v>8.137788E-2</v>
      </c>
      <c r="S221" s="185">
        <v>0</v>
      </c>
      <c r="T221" s="186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7" t="s">
        <v>181</v>
      </c>
      <c r="AT221" s="187" t="s">
        <v>176</v>
      </c>
      <c r="AU221" s="187" t="s">
        <v>83</v>
      </c>
      <c r="AY221" s="19" t="s">
        <v>174</v>
      </c>
      <c r="BE221" s="188">
        <f>IF(N221="základní",J221,0)</f>
        <v>0</v>
      </c>
      <c r="BF221" s="188">
        <f>IF(N221="snížená",J221,0)</f>
        <v>0</v>
      </c>
      <c r="BG221" s="188">
        <f>IF(N221="zákl. přenesená",J221,0)</f>
        <v>0</v>
      </c>
      <c r="BH221" s="188">
        <f>IF(N221="sníž. přenesená",J221,0)</f>
        <v>0</v>
      </c>
      <c r="BI221" s="188">
        <f>IF(N221="nulová",J221,0)</f>
        <v>0</v>
      </c>
      <c r="BJ221" s="19" t="s">
        <v>81</v>
      </c>
      <c r="BK221" s="188">
        <f>ROUND(I221*H221,2)</f>
        <v>0</v>
      </c>
      <c r="BL221" s="19" t="s">
        <v>181</v>
      </c>
      <c r="BM221" s="187" t="s">
        <v>356</v>
      </c>
    </row>
    <row r="222" spans="1:65" s="13" customFormat="1" ht="11.25">
      <c r="B222" s="194"/>
      <c r="C222" s="195"/>
      <c r="D222" s="196" t="s">
        <v>185</v>
      </c>
      <c r="E222" s="197" t="s">
        <v>21</v>
      </c>
      <c r="F222" s="198" t="s">
        <v>357</v>
      </c>
      <c r="G222" s="195"/>
      <c r="H222" s="199">
        <v>17.190000000000001</v>
      </c>
      <c r="I222" s="200"/>
      <c r="J222" s="195"/>
      <c r="K222" s="195"/>
      <c r="L222" s="201"/>
      <c r="M222" s="202"/>
      <c r="N222" s="203"/>
      <c r="O222" s="203"/>
      <c r="P222" s="203"/>
      <c r="Q222" s="203"/>
      <c r="R222" s="203"/>
      <c r="S222" s="203"/>
      <c r="T222" s="204"/>
      <c r="AT222" s="205" t="s">
        <v>185</v>
      </c>
      <c r="AU222" s="205" t="s">
        <v>83</v>
      </c>
      <c r="AV222" s="13" t="s">
        <v>83</v>
      </c>
      <c r="AW222" s="13" t="s">
        <v>34</v>
      </c>
      <c r="AX222" s="13" t="s">
        <v>73</v>
      </c>
      <c r="AY222" s="205" t="s">
        <v>174</v>
      </c>
    </row>
    <row r="223" spans="1:65" s="13" customFormat="1" ht="11.25">
      <c r="B223" s="194"/>
      <c r="C223" s="195"/>
      <c r="D223" s="196" t="s">
        <v>185</v>
      </c>
      <c r="E223" s="197" t="s">
        <v>21</v>
      </c>
      <c r="F223" s="198" t="s">
        <v>358</v>
      </c>
      <c r="G223" s="195"/>
      <c r="H223" s="199">
        <v>13.061999999999999</v>
      </c>
      <c r="I223" s="200"/>
      <c r="J223" s="195"/>
      <c r="K223" s="195"/>
      <c r="L223" s="201"/>
      <c r="M223" s="202"/>
      <c r="N223" s="203"/>
      <c r="O223" s="203"/>
      <c r="P223" s="203"/>
      <c r="Q223" s="203"/>
      <c r="R223" s="203"/>
      <c r="S223" s="203"/>
      <c r="T223" s="204"/>
      <c r="AT223" s="205" t="s">
        <v>185</v>
      </c>
      <c r="AU223" s="205" t="s">
        <v>83</v>
      </c>
      <c r="AV223" s="13" t="s">
        <v>83</v>
      </c>
      <c r="AW223" s="13" t="s">
        <v>34</v>
      </c>
      <c r="AX223" s="13" t="s">
        <v>73</v>
      </c>
      <c r="AY223" s="205" t="s">
        <v>174</v>
      </c>
    </row>
    <row r="224" spans="1:65" s="15" customFormat="1" ht="11.25">
      <c r="B224" s="217"/>
      <c r="C224" s="218"/>
      <c r="D224" s="196" t="s">
        <v>185</v>
      </c>
      <c r="E224" s="219" t="s">
        <v>21</v>
      </c>
      <c r="F224" s="220" t="s">
        <v>223</v>
      </c>
      <c r="G224" s="218"/>
      <c r="H224" s="221">
        <v>30.251999999999999</v>
      </c>
      <c r="I224" s="222"/>
      <c r="J224" s="218"/>
      <c r="K224" s="218"/>
      <c r="L224" s="223"/>
      <c r="M224" s="224"/>
      <c r="N224" s="225"/>
      <c r="O224" s="225"/>
      <c r="P224" s="225"/>
      <c r="Q224" s="225"/>
      <c r="R224" s="225"/>
      <c r="S224" s="225"/>
      <c r="T224" s="226"/>
      <c r="AT224" s="227" t="s">
        <v>185</v>
      </c>
      <c r="AU224" s="227" t="s">
        <v>83</v>
      </c>
      <c r="AV224" s="15" t="s">
        <v>181</v>
      </c>
      <c r="AW224" s="15" t="s">
        <v>34</v>
      </c>
      <c r="AX224" s="15" t="s">
        <v>81</v>
      </c>
      <c r="AY224" s="227" t="s">
        <v>174</v>
      </c>
    </row>
    <row r="225" spans="1:65" s="2" customFormat="1" ht="16.5" customHeight="1">
      <c r="A225" s="36"/>
      <c r="B225" s="37"/>
      <c r="C225" s="176" t="s">
        <v>359</v>
      </c>
      <c r="D225" s="176" t="s">
        <v>176</v>
      </c>
      <c r="E225" s="177" t="s">
        <v>360</v>
      </c>
      <c r="F225" s="178" t="s">
        <v>361</v>
      </c>
      <c r="G225" s="179" t="s">
        <v>179</v>
      </c>
      <c r="H225" s="180">
        <v>30.251999999999999</v>
      </c>
      <c r="I225" s="181"/>
      <c r="J225" s="182">
        <f>ROUND(I225*H225,2)</f>
        <v>0</v>
      </c>
      <c r="K225" s="178" t="s">
        <v>180</v>
      </c>
      <c r="L225" s="41"/>
      <c r="M225" s="183" t="s">
        <v>21</v>
      </c>
      <c r="N225" s="184" t="s">
        <v>44</v>
      </c>
      <c r="O225" s="66"/>
      <c r="P225" s="185">
        <f>O225*H225</f>
        <v>0</v>
      </c>
      <c r="Q225" s="185">
        <v>0</v>
      </c>
      <c r="R225" s="185">
        <f>Q225*H225</f>
        <v>0</v>
      </c>
      <c r="S225" s="185">
        <v>0</v>
      </c>
      <c r="T225" s="186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87" t="s">
        <v>181</v>
      </c>
      <c r="AT225" s="187" t="s">
        <v>176</v>
      </c>
      <c r="AU225" s="187" t="s">
        <v>83</v>
      </c>
      <c r="AY225" s="19" t="s">
        <v>174</v>
      </c>
      <c r="BE225" s="188">
        <f>IF(N225="základní",J225,0)</f>
        <v>0</v>
      </c>
      <c r="BF225" s="188">
        <f>IF(N225="snížená",J225,0)</f>
        <v>0</v>
      </c>
      <c r="BG225" s="188">
        <f>IF(N225="zákl. přenesená",J225,0)</f>
        <v>0</v>
      </c>
      <c r="BH225" s="188">
        <f>IF(N225="sníž. přenesená",J225,0)</f>
        <v>0</v>
      </c>
      <c r="BI225" s="188">
        <f>IF(N225="nulová",J225,0)</f>
        <v>0</v>
      </c>
      <c r="BJ225" s="19" t="s">
        <v>81</v>
      </c>
      <c r="BK225" s="188">
        <f>ROUND(I225*H225,2)</f>
        <v>0</v>
      </c>
      <c r="BL225" s="19" t="s">
        <v>181</v>
      </c>
      <c r="BM225" s="187" t="s">
        <v>362</v>
      </c>
    </row>
    <row r="226" spans="1:65" s="2" customFormat="1" ht="11.25">
      <c r="A226" s="36"/>
      <c r="B226" s="37"/>
      <c r="C226" s="38"/>
      <c r="D226" s="189" t="s">
        <v>183</v>
      </c>
      <c r="E226" s="38"/>
      <c r="F226" s="190" t="s">
        <v>363</v>
      </c>
      <c r="G226" s="38"/>
      <c r="H226" s="38"/>
      <c r="I226" s="191"/>
      <c r="J226" s="38"/>
      <c r="K226" s="38"/>
      <c r="L226" s="41"/>
      <c r="M226" s="192"/>
      <c r="N226" s="193"/>
      <c r="O226" s="66"/>
      <c r="P226" s="66"/>
      <c r="Q226" s="66"/>
      <c r="R226" s="66"/>
      <c r="S226" s="66"/>
      <c r="T226" s="67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T226" s="19" t="s">
        <v>183</v>
      </c>
      <c r="AU226" s="19" t="s">
        <v>83</v>
      </c>
    </row>
    <row r="227" spans="1:65" s="2" customFormat="1" ht="24.2" customHeight="1">
      <c r="A227" s="36"/>
      <c r="B227" s="37"/>
      <c r="C227" s="176" t="s">
        <v>364</v>
      </c>
      <c r="D227" s="176" t="s">
        <v>176</v>
      </c>
      <c r="E227" s="177" t="s">
        <v>365</v>
      </c>
      <c r="F227" s="178" t="s">
        <v>366</v>
      </c>
      <c r="G227" s="179" t="s">
        <v>196</v>
      </c>
      <c r="H227" s="180">
        <v>10.266999999999999</v>
      </c>
      <c r="I227" s="181"/>
      <c r="J227" s="182">
        <f>ROUND(I227*H227,2)</f>
        <v>0</v>
      </c>
      <c r="K227" s="178" t="s">
        <v>180</v>
      </c>
      <c r="L227" s="41"/>
      <c r="M227" s="183" t="s">
        <v>21</v>
      </c>
      <c r="N227" s="184" t="s">
        <v>44</v>
      </c>
      <c r="O227" s="66"/>
      <c r="P227" s="185">
        <f>O227*H227</f>
        <v>0</v>
      </c>
      <c r="Q227" s="185">
        <v>2.5018699999999998</v>
      </c>
      <c r="R227" s="185">
        <f>Q227*H227</f>
        <v>25.686699289999996</v>
      </c>
      <c r="S227" s="185">
        <v>0</v>
      </c>
      <c r="T227" s="186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7" t="s">
        <v>181</v>
      </c>
      <c r="AT227" s="187" t="s">
        <v>176</v>
      </c>
      <c r="AU227" s="187" t="s">
        <v>83</v>
      </c>
      <c r="AY227" s="19" t="s">
        <v>174</v>
      </c>
      <c r="BE227" s="188">
        <f>IF(N227="základní",J227,0)</f>
        <v>0</v>
      </c>
      <c r="BF227" s="188">
        <f>IF(N227="snížená",J227,0)</f>
        <v>0</v>
      </c>
      <c r="BG227" s="188">
        <f>IF(N227="zákl. přenesená",J227,0)</f>
        <v>0</v>
      </c>
      <c r="BH227" s="188">
        <f>IF(N227="sníž. přenesená",J227,0)</f>
        <v>0</v>
      </c>
      <c r="BI227" s="188">
        <f>IF(N227="nulová",J227,0)</f>
        <v>0</v>
      </c>
      <c r="BJ227" s="19" t="s">
        <v>81</v>
      </c>
      <c r="BK227" s="188">
        <f>ROUND(I227*H227,2)</f>
        <v>0</v>
      </c>
      <c r="BL227" s="19" t="s">
        <v>181</v>
      </c>
      <c r="BM227" s="187" t="s">
        <v>367</v>
      </c>
    </row>
    <row r="228" spans="1:65" s="2" customFormat="1" ht="11.25">
      <c r="A228" s="36"/>
      <c r="B228" s="37"/>
      <c r="C228" s="38"/>
      <c r="D228" s="189" t="s">
        <v>183</v>
      </c>
      <c r="E228" s="38"/>
      <c r="F228" s="190" t="s">
        <v>368</v>
      </c>
      <c r="G228" s="38"/>
      <c r="H228" s="38"/>
      <c r="I228" s="191"/>
      <c r="J228" s="38"/>
      <c r="K228" s="38"/>
      <c r="L228" s="41"/>
      <c r="M228" s="192"/>
      <c r="N228" s="193"/>
      <c r="O228" s="66"/>
      <c r="P228" s="66"/>
      <c r="Q228" s="66"/>
      <c r="R228" s="66"/>
      <c r="S228" s="66"/>
      <c r="T228" s="67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T228" s="19" t="s">
        <v>183</v>
      </c>
      <c r="AU228" s="19" t="s">
        <v>83</v>
      </c>
    </row>
    <row r="229" spans="1:65" s="13" customFormat="1" ht="22.5">
      <c r="B229" s="194"/>
      <c r="C229" s="195"/>
      <c r="D229" s="196" t="s">
        <v>185</v>
      </c>
      <c r="E229" s="197" t="s">
        <v>21</v>
      </c>
      <c r="F229" s="198" t="s">
        <v>369</v>
      </c>
      <c r="G229" s="195"/>
      <c r="H229" s="199">
        <v>6.1479999999999997</v>
      </c>
      <c r="I229" s="200"/>
      <c r="J229" s="195"/>
      <c r="K229" s="195"/>
      <c r="L229" s="201"/>
      <c r="M229" s="202"/>
      <c r="N229" s="203"/>
      <c r="O229" s="203"/>
      <c r="P229" s="203"/>
      <c r="Q229" s="203"/>
      <c r="R229" s="203"/>
      <c r="S229" s="203"/>
      <c r="T229" s="204"/>
      <c r="AT229" s="205" t="s">
        <v>185</v>
      </c>
      <c r="AU229" s="205" t="s">
        <v>83</v>
      </c>
      <c r="AV229" s="13" t="s">
        <v>83</v>
      </c>
      <c r="AW229" s="13" t="s">
        <v>34</v>
      </c>
      <c r="AX229" s="13" t="s">
        <v>73</v>
      </c>
      <c r="AY229" s="205" t="s">
        <v>174</v>
      </c>
    </row>
    <row r="230" spans="1:65" s="13" customFormat="1" ht="11.25">
      <c r="B230" s="194"/>
      <c r="C230" s="195"/>
      <c r="D230" s="196" t="s">
        <v>185</v>
      </c>
      <c r="E230" s="197" t="s">
        <v>21</v>
      </c>
      <c r="F230" s="198" t="s">
        <v>370</v>
      </c>
      <c r="G230" s="195"/>
      <c r="H230" s="199">
        <v>4.1189999999999998</v>
      </c>
      <c r="I230" s="200"/>
      <c r="J230" s="195"/>
      <c r="K230" s="195"/>
      <c r="L230" s="201"/>
      <c r="M230" s="202"/>
      <c r="N230" s="203"/>
      <c r="O230" s="203"/>
      <c r="P230" s="203"/>
      <c r="Q230" s="203"/>
      <c r="R230" s="203"/>
      <c r="S230" s="203"/>
      <c r="T230" s="204"/>
      <c r="AT230" s="205" t="s">
        <v>185</v>
      </c>
      <c r="AU230" s="205" t="s">
        <v>83</v>
      </c>
      <c r="AV230" s="13" t="s">
        <v>83</v>
      </c>
      <c r="AW230" s="13" t="s">
        <v>34</v>
      </c>
      <c r="AX230" s="13" t="s">
        <v>73</v>
      </c>
      <c r="AY230" s="205" t="s">
        <v>174</v>
      </c>
    </row>
    <row r="231" spans="1:65" s="14" customFormat="1" ht="11.25">
      <c r="B231" s="206"/>
      <c r="C231" s="207"/>
      <c r="D231" s="196" t="s">
        <v>185</v>
      </c>
      <c r="E231" s="208" t="s">
        <v>21</v>
      </c>
      <c r="F231" s="209" t="s">
        <v>199</v>
      </c>
      <c r="G231" s="207"/>
      <c r="H231" s="210">
        <v>10.266999999999999</v>
      </c>
      <c r="I231" s="211"/>
      <c r="J231" s="207"/>
      <c r="K231" s="207"/>
      <c r="L231" s="212"/>
      <c r="M231" s="213"/>
      <c r="N231" s="214"/>
      <c r="O231" s="214"/>
      <c r="P231" s="214"/>
      <c r="Q231" s="214"/>
      <c r="R231" s="214"/>
      <c r="S231" s="214"/>
      <c r="T231" s="215"/>
      <c r="AT231" s="216" t="s">
        <v>185</v>
      </c>
      <c r="AU231" s="216" t="s">
        <v>83</v>
      </c>
      <c r="AV231" s="14" t="s">
        <v>193</v>
      </c>
      <c r="AW231" s="14" t="s">
        <v>34</v>
      </c>
      <c r="AX231" s="14" t="s">
        <v>81</v>
      </c>
      <c r="AY231" s="216" t="s">
        <v>174</v>
      </c>
    </row>
    <row r="232" spans="1:65" s="2" customFormat="1" ht="16.5" customHeight="1">
      <c r="A232" s="36"/>
      <c r="B232" s="37"/>
      <c r="C232" s="176" t="s">
        <v>371</v>
      </c>
      <c r="D232" s="176" t="s">
        <v>176</v>
      </c>
      <c r="E232" s="177" t="s">
        <v>372</v>
      </c>
      <c r="F232" s="178" t="s">
        <v>373</v>
      </c>
      <c r="G232" s="179" t="s">
        <v>179</v>
      </c>
      <c r="H232" s="180">
        <v>4.2750000000000004</v>
      </c>
      <c r="I232" s="181"/>
      <c r="J232" s="182">
        <f>ROUND(I232*H232,2)</f>
        <v>0</v>
      </c>
      <c r="K232" s="178" t="s">
        <v>180</v>
      </c>
      <c r="L232" s="41"/>
      <c r="M232" s="183" t="s">
        <v>21</v>
      </c>
      <c r="N232" s="184" t="s">
        <v>44</v>
      </c>
      <c r="O232" s="66"/>
      <c r="P232" s="185">
        <f>O232*H232</f>
        <v>0</v>
      </c>
      <c r="Q232" s="185">
        <v>2.64E-3</v>
      </c>
      <c r="R232" s="185">
        <f>Q232*H232</f>
        <v>1.1286000000000001E-2</v>
      </c>
      <c r="S232" s="185">
        <v>0</v>
      </c>
      <c r="T232" s="186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187" t="s">
        <v>181</v>
      </c>
      <c r="AT232" s="187" t="s">
        <v>176</v>
      </c>
      <c r="AU232" s="187" t="s">
        <v>83</v>
      </c>
      <c r="AY232" s="19" t="s">
        <v>174</v>
      </c>
      <c r="BE232" s="188">
        <f>IF(N232="základní",J232,0)</f>
        <v>0</v>
      </c>
      <c r="BF232" s="188">
        <f>IF(N232="snížená",J232,0)</f>
        <v>0</v>
      </c>
      <c r="BG232" s="188">
        <f>IF(N232="zákl. přenesená",J232,0)</f>
        <v>0</v>
      </c>
      <c r="BH232" s="188">
        <f>IF(N232="sníž. přenesená",J232,0)</f>
        <v>0</v>
      </c>
      <c r="BI232" s="188">
        <f>IF(N232="nulová",J232,0)</f>
        <v>0</v>
      </c>
      <c r="BJ232" s="19" t="s">
        <v>81</v>
      </c>
      <c r="BK232" s="188">
        <f>ROUND(I232*H232,2)</f>
        <v>0</v>
      </c>
      <c r="BL232" s="19" t="s">
        <v>181</v>
      </c>
      <c r="BM232" s="187" t="s">
        <v>374</v>
      </c>
    </row>
    <row r="233" spans="1:65" s="2" customFormat="1" ht="11.25">
      <c r="A233" s="36"/>
      <c r="B233" s="37"/>
      <c r="C233" s="38"/>
      <c r="D233" s="189" t="s">
        <v>183</v>
      </c>
      <c r="E233" s="38"/>
      <c r="F233" s="190" t="s">
        <v>375</v>
      </c>
      <c r="G233" s="38"/>
      <c r="H233" s="38"/>
      <c r="I233" s="191"/>
      <c r="J233" s="38"/>
      <c r="K233" s="38"/>
      <c r="L233" s="41"/>
      <c r="M233" s="192"/>
      <c r="N233" s="193"/>
      <c r="O233" s="66"/>
      <c r="P233" s="66"/>
      <c r="Q233" s="66"/>
      <c r="R233" s="66"/>
      <c r="S233" s="66"/>
      <c r="T233" s="67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T233" s="19" t="s">
        <v>183</v>
      </c>
      <c r="AU233" s="19" t="s">
        <v>83</v>
      </c>
    </row>
    <row r="234" spans="1:65" s="13" customFormat="1" ht="11.25">
      <c r="B234" s="194"/>
      <c r="C234" s="195"/>
      <c r="D234" s="196" t="s">
        <v>185</v>
      </c>
      <c r="E234" s="197" t="s">
        <v>21</v>
      </c>
      <c r="F234" s="198" t="s">
        <v>376</v>
      </c>
      <c r="G234" s="195"/>
      <c r="H234" s="199">
        <v>4.2750000000000004</v>
      </c>
      <c r="I234" s="200"/>
      <c r="J234" s="195"/>
      <c r="K234" s="195"/>
      <c r="L234" s="201"/>
      <c r="M234" s="202"/>
      <c r="N234" s="203"/>
      <c r="O234" s="203"/>
      <c r="P234" s="203"/>
      <c r="Q234" s="203"/>
      <c r="R234" s="203"/>
      <c r="S234" s="203"/>
      <c r="T234" s="204"/>
      <c r="AT234" s="205" t="s">
        <v>185</v>
      </c>
      <c r="AU234" s="205" t="s">
        <v>83</v>
      </c>
      <c r="AV234" s="13" t="s">
        <v>83</v>
      </c>
      <c r="AW234" s="13" t="s">
        <v>34</v>
      </c>
      <c r="AX234" s="13" t="s">
        <v>81</v>
      </c>
      <c r="AY234" s="205" t="s">
        <v>174</v>
      </c>
    </row>
    <row r="235" spans="1:65" s="2" customFormat="1" ht="16.5" customHeight="1">
      <c r="A235" s="36"/>
      <c r="B235" s="37"/>
      <c r="C235" s="176" t="s">
        <v>377</v>
      </c>
      <c r="D235" s="176" t="s">
        <v>176</v>
      </c>
      <c r="E235" s="177" t="s">
        <v>378</v>
      </c>
      <c r="F235" s="178" t="s">
        <v>379</v>
      </c>
      <c r="G235" s="179" t="s">
        <v>179</v>
      </c>
      <c r="H235" s="180">
        <v>4.2750000000000004</v>
      </c>
      <c r="I235" s="181"/>
      <c r="J235" s="182">
        <f>ROUND(I235*H235,2)</f>
        <v>0</v>
      </c>
      <c r="K235" s="178" t="s">
        <v>180</v>
      </c>
      <c r="L235" s="41"/>
      <c r="M235" s="183" t="s">
        <v>21</v>
      </c>
      <c r="N235" s="184" t="s">
        <v>44</v>
      </c>
      <c r="O235" s="66"/>
      <c r="P235" s="185">
        <f>O235*H235</f>
        <v>0</v>
      </c>
      <c r="Q235" s="185">
        <v>0</v>
      </c>
      <c r="R235" s="185">
        <f>Q235*H235</f>
        <v>0</v>
      </c>
      <c r="S235" s="185">
        <v>0</v>
      </c>
      <c r="T235" s="186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87" t="s">
        <v>181</v>
      </c>
      <c r="AT235" s="187" t="s">
        <v>176</v>
      </c>
      <c r="AU235" s="187" t="s">
        <v>83</v>
      </c>
      <c r="AY235" s="19" t="s">
        <v>174</v>
      </c>
      <c r="BE235" s="188">
        <f>IF(N235="základní",J235,0)</f>
        <v>0</v>
      </c>
      <c r="BF235" s="188">
        <f>IF(N235="snížená",J235,0)</f>
        <v>0</v>
      </c>
      <c r="BG235" s="188">
        <f>IF(N235="zákl. přenesená",J235,0)</f>
        <v>0</v>
      </c>
      <c r="BH235" s="188">
        <f>IF(N235="sníž. přenesená",J235,0)</f>
        <v>0</v>
      </c>
      <c r="BI235" s="188">
        <f>IF(N235="nulová",J235,0)</f>
        <v>0</v>
      </c>
      <c r="BJ235" s="19" t="s">
        <v>81</v>
      </c>
      <c r="BK235" s="188">
        <f>ROUND(I235*H235,2)</f>
        <v>0</v>
      </c>
      <c r="BL235" s="19" t="s">
        <v>181</v>
      </c>
      <c r="BM235" s="187" t="s">
        <v>380</v>
      </c>
    </row>
    <row r="236" spans="1:65" s="2" customFormat="1" ht="11.25">
      <c r="A236" s="36"/>
      <c r="B236" s="37"/>
      <c r="C236" s="38"/>
      <c r="D236" s="189" t="s">
        <v>183</v>
      </c>
      <c r="E236" s="38"/>
      <c r="F236" s="190" t="s">
        <v>381</v>
      </c>
      <c r="G236" s="38"/>
      <c r="H236" s="38"/>
      <c r="I236" s="191"/>
      <c r="J236" s="38"/>
      <c r="K236" s="38"/>
      <c r="L236" s="41"/>
      <c r="M236" s="192"/>
      <c r="N236" s="193"/>
      <c r="O236" s="66"/>
      <c r="P236" s="66"/>
      <c r="Q236" s="66"/>
      <c r="R236" s="66"/>
      <c r="S236" s="66"/>
      <c r="T236" s="67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T236" s="19" t="s">
        <v>183</v>
      </c>
      <c r="AU236" s="19" t="s">
        <v>83</v>
      </c>
    </row>
    <row r="237" spans="1:65" s="2" customFormat="1" ht="21.75" customHeight="1">
      <c r="A237" s="36"/>
      <c r="B237" s="37"/>
      <c r="C237" s="176" t="s">
        <v>382</v>
      </c>
      <c r="D237" s="176" t="s">
        <v>176</v>
      </c>
      <c r="E237" s="177" t="s">
        <v>383</v>
      </c>
      <c r="F237" s="178" t="s">
        <v>384</v>
      </c>
      <c r="G237" s="179" t="s">
        <v>337</v>
      </c>
      <c r="H237" s="180">
        <v>0.114</v>
      </c>
      <c r="I237" s="181"/>
      <c r="J237" s="182">
        <f>ROUND(I237*H237,2)</f>
        <v>0</v>
      </c>
      <c r="K237" s="178" t="s">
        <v>180</v>
      </c>
      <c r="L237" s="41"/>
      <c r="M237" s="183" t="s">
        <v>21</v>
      </c>
      <c r="N237" s="184" t="s">
        <v>44</v>
      </c>
      <c r="O237" s="66"/>
      <c r="P237" s="185">
        <f>O237*H237</f>
        <v>0</v>
      </c>
      <c r="Q237" s="185">
        <v>1.0606199999999999</v>
      </c>
      <c r="R237" s="185">
        <f>Q237*H237</f>
        <v>0.12091067999999999</v>
      </c>
      <c r="S237" s="185">
        <v>0</v>
      </c>
      <c r="T237" s="186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87" t="s">
        <v>181</v>
      </c>
      <c r="AT237" s="187" t="s">
        <v>176</v>
      </c>
      <c r="AU237" s="187" t="s">
        <v>83</v>
      </c>
      <c r="AY237" s="19" t="s">
        <v>174</v>
      </c>
      <c r="BE237" s="188">
        <f>IF(N237="základní",J237,0)</f>
        <v>0</v>
      </c>
      <c r="BF237" s="188">
        <f>IF(N237="snížená",J237,0)</f>
        <v>0</v>
      </c>
      <c r="BG237" s="188">
        <f>IF(N237="zákl. přenesená",J237,0)</f>
        <v>0</v>
      </c>
      <c r="BH237" s="188">
        <f>IF(N237="sníž. přenesená",J237,0)</f>
        <v>0</v>
      </c>
      <c r="BI237" s="188">
        <f>IF(N237="nulová",J237,0)</f>
        <v>0</v>
      </c>
      <c r="BJ237" s="19" t="s">
        <v>81</v>
      </c>
      <c r="BK237" s="188">
        <f>ROUND(I237*H237,2)</f>
        <v>0</v>
      </c>
      <c r="BL237" s="19" t="s">
        <v>181</v>
      </c>
      <c r="BM237" s="187" t="s">
        <v>385</v>
      </c>
    </row>
    <row r="238" spans="1:65" s="2" customFormat="1" ht="11.25">
      <c r="A238" s="36"/>
      <c r="B238" s="37"/>
      <c r="C238" s="38"/>
      <c r="D238" s="189" t="s">
        <v>183</v>
      </c>
      <c r="E238" s="38"/>
      <c r="F238" s="190" t="s">
        <v>386</v>
      </c>
      <c r="G238" s="38"/>
      <c r="H238" s="38"/>
      <c r="I238" s="191"/>
      <c r="J238" s="38"/>
      <c r="K238" s="38"/>
      <c r="L238" s="41"/>
      <c r="M238" s="192"/>
      <c r="N238" s="193"/>
      <c r="O238" s="66"/>
      <c r="P238" s="66"/>
      <c r="Q238" s="66"/>
      <c r="R238" s="66"/>
      <c r="S238" s="66"/>
      <c r="T238" s="67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T238" s="19" t="s">
        <v>183</v>
      </c>
      <c r="AU238" s="19" t="s">
        <v>83</v>
      </c>
    </row>
    <row r="239" spans="1:65" s="16" customFormat="1" ht="11.25">
      <c r="B239" s="228"/>
      <c r="C239" s="229"/>
      <c r="D239" s="196" t="s">
        <v>185</v>
      </c>
      <c r="E239" s="230" t="s">
        <v>21</v>
      </c>
      <c r="F239" s="231" t="s">
        <v>387</v>
      </c>
      <c r="G239" s="229"/>
      <c r="H239" s="230" t="s">
        <v>21</v>
      </c>
      <c r="I239" s="232"/>
      <c r="J239" s="229"/>
      <c r="K239" s="229"/>
      <c r="L239" s="233"/>
      <c r="M239" s="234"/>
      <c r="N239" s="235"/>
      <c r="O239" s="235"/>
      <c r="P239" s="235"/>
      <c r="Q239" s="235"/>
      <c r="R239" s="235"/>
      <c r="S239" s="235"/>
      <c r="T239" s="236"/>
      <c r="AT239" s="237" t="s">
        <v>185</v>
      </c>
      <c r="AU239" s="237" t="s">
        <v>83</v>
      </c>
      <c r="AV239" s="16" t="s">
        <v>81</v>
      </c>
      <c r="AW239" s="16" t="s">
        <v>34</v>
      </c>
      <c r="AX239" s="16" t="s">
        <v>73</v>
      </c>
      <c r="AY239" s="237" t="s">
        <v>174</v>
      </c>
    </row>
    <row r="240" spans="1:65" s="13" customFormat="1" ht="11.25">
      <c r="B240" s="194"/>
      <c r="C240" s="195"/>
      <c r="D240" s="196" t="s">
        <v>185</v>
      </c>
      <c r="E240" s="197" t="s">
        <v>21</v>
      </c>
      <c r="F240" s="198" t="s">
        <v>388</v>
      </c>
      <c r="G240" s="195"/>
      <c r="H240" s="199">
        <v>2.5999999999999999E-2</v>
      </c>
      <c r="I240" s="200"/>
      <c r="J240" s="195"/>
      <c r="K240" s="195"/>
      <c r="L240" s="201"/>
      <c r="M240" s="202"/>
      <c r="N240" s="203"/>
      <c r="O240" s="203"/>
      <c r="P240" s="203"/>
      <c r="Q240" s="203"/>
      <c r="R240" s="203"/>
      <c r="S240" s="203"/>
      <c r="T240" s="204"/>
      <c r="AT240" s="205" t="s">
        <v>185</v>
      </c>
      <c r="AU240" s="205" t="s">
        <v>83</v>
      </c>
      <c r="AV240" s="13" t="s">
        <v>83</v>
      </c>
      <c r="AW240" s="13" t="s">
        <v>34</v>
      </c>
      <c r="AX240" s="13" t="s">
        <v>73</v>
      </c>
      <c r="AY240" s="205" t="s">
        <v>174</v>
      </c>
    </row>
    <row r="241" spans="1:65" s="13" customFormat="1" ht="11.25">
      <c r="B241" s="194"/>
      <c r="C241" s="195"/>
      <c r="D241" s="196" t="s">
        <v>185</v>
      </c>
      <c r="E241" s="197" t="s">
        <v>21</v>
      </c>
      <c r="F241" s="198" t="s">
        <v>389</v>
      </c>
      <c r="G241" s="195"/>
      <c r="H241" s="199">
        <v>8.7999999999999995E-2</v>
      </c>
      <c r="I241" s="200"/>
      <c r="J241" s="195"/>
      <c r="K241" s="195"/>
      <c r="L241" s="201"/>
      <c r="M241" s="202"/>
      <c r="N241" s="203"/>
      <c r="O241" s="203"/>
      <c r="P241" s="203"/>
      <c r="Q241" s="203"/>
      <c r="R241" s="203"/>
      <c r="S241" s="203"/>
      <c r="T241" s="204"/>
      <c r="AT241" s="205" t="s">
        <v>185</v>
      </c>
      <c r="AU241" s="205" t="s">
        <v>83</v>
      </c>
      <c r="AV241" s="13" t="s">
        <v>83</v>
      </c>
      <c r="AW241" s="13" t="s">
        <v>34</v>
      </c>
      <c r="AX241" s="13" t="s">
        <v>73</v>
      </c>
      <c r="AY241" s="205" t="s">
        <v>174</v>
      </c>
    </row>
    <row r="242" spans="1:65" s="15" customFormat="1" ht="11.25">
      <c r="B242" s="217"/>
      <c r="C242" s="218"/>
      <c r="D242" s="196" t="s">
        <v>185</v>
      </c>
      <c r="E242" s="219" t="s">
        <v>21</v>
      </c>
      <c r="F242" s="220" t="s">
        <v>223</v>
      </c>
      <c r="G242" s="218"/>
      <c r="H242" s="221">
        <v>0.114</v>
      </c>
      <c r="I242" s="222"/>
      <c r="J242" s="218"/>
      <c r="K242" s="218"/>
      <c r="L242" s="223"/>
      <c r="M242" s="224"/>
      <c r="N242" s="225"/>
      <c r="O242" s="225"/>
      <c r="P242" s="225"/>
      <c r="Q242" s="225"/>
      <c r="R242" s="225"/>
      <c r="S242" s="225"/>
      <c r="T242" s="226"/>
      <c r="AT242" s="227" t="s">
        <v>185</v>
      </c>
      <c r="AU242" s="227" t="s">
        <v>83</v>
      </c>
      <c r="AV242" s="15" t="s">
        <v>181</v>
      </c>
      <c r="AW242" s="15" t="s">
        <v>34</v>
      </c>
      <c r="AX242" s="15" t="s">
        <v>81</v>
      </c>
      <c r="AY242" s="227" t="s">
        <v>174</v>
      </c>
    </row>
    <row r="243" spans="1:65" s="2" customFormat="1" ht="24.2" customHeight="1">
      <c r="A243" s="36"/>
      <c r="B243" s="37"/>
      <c r="C243" s="176" t="s">
        <v>390</v>
      </c>
      <c r="D243" s="176" t="s">
        <v>176</v>
      </c>
      <c r="E243" s="177" t="s">
        <v>391</v>
      </c>
      <c r="F243" s="178" t="s">
        <v>392</v>
      </c>
      <c r="G243" s="179" t="s">
        <v>337</v>
      </c>
      <c r="H243" s="180">
        <v>0.56000000000000005</v>
      </c>
      <c r="I243" s="181"/>
      <c r="J243" s="182">
        <f>ROUND(I243*H243,2)</f>
        <v>0</v>
      </c>
      <c r="K243" s="178" t="s">
        <v>180</v>
      </c>
      <c r="L243" s="41"/>
      <c r="M243" s="183" t="s">
        <v>21</v>
      </c>
      <c r="N243" s="184" t="s">
        <v>44</v>
      </c>
      <c r="O243" s="66"/>
      <c r="P243" s="185">
        <f>O243*H243</f>
        <v>0</v>
      </c>
      <c r="Q243" s="185">
        <v>1.06277</v>
      </c>
      <c r="R243" s="185">
        <f>Q243*H243</f>
        <v>0.5951512000000001</v>
      </c>
      <c r="S243" s="185">
        <v>0</v>
      </c>
      <c r="T243" s="186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87" t="s">
        <v>181</v>
      </c>
      <c r="AT243" s="187" t="s">
        <v>176</v>
      </c>
      <c r="AU243" s="187" t="s">
        <v>83</v>
      </c>
      <c r="AY243" s="19" t="s">
        <v>174</v>
      </c>
      <c r="BE243" s="188">
        <f>IF(N243="základní",J243,0)</f>
        <v>0</v>
      </c>
      <c r="BF243" s="188">
        <f>IF(N243="snížená",J243,0)</f>
        <v>0</v>
      </c>
      <c r="BG243" s="188">
        <f>IF(N243="zákl. přenesená",J243,0)</f>
        <v>0</v>
      </c>
      <c r="BH243" s="188">
        <f>IF(N243="sníž. přenesená",J243,0)</f>
        <v>0</v>
      </c>
      <c r="BI243" s="188">
        <f>IF(N243="nulová",J243,0)</f>
        <v>0</v>
      </c>
      <c r="BJ243" s="19" t="s">
        <v>81</v>
      </c>
      <c r="BK243" s="188">
        <f>ROUND(I243*H243,2)</f>
        <v>0</v>
      </c>
      <c r="BL243" s="19" t="s">
        <v>181</v>
      </c>
      <c r="BM243" s="187" t="s">
        <v>393</v>
      </c>
    </row>
    <row r="244" spans="1:65" s="2" customFormat="1" ht="11.25">
      <c r="A244" s="36"/>
      <c r="B244" s="37"/>
      <c r="C244" s="38"/>
      <c r="D244" s="189" t="s">
        <v>183</v>
      </c>
      <c r="E244" s="38"/>
      <c r="F244" s="190" t="s">
        <v>394</v>
      </c>
      <c r="G244" s="38"/>
      <c r="H244" s="38"/>
      <c r="I244" s="191"/>
      <c r="J244" s="38"/>
      <c r="K244" s="38"/>
      <c r="L244" s="41"/>
      <c r="M244" s="192"/>
      <c r="N244" s="193"/>
      <c r="O244" s="66"/>
      <c r="P244" s="66"/>
      <c r="Q244" s="66"/>
      <c r="R244" s="66"/>
      <c r="S244" s="66"/>
      <c r="T244" s="67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T244" s="19" t="s">
        <v>183</v>
      </c>
      <c r="AU244" s="19" t="s">
        <v>83</v>
      </c>
    </row>
    <row r="245" spans="1:65" s="13" customFormat="1" ht="11.25">
      <c r="B245" s="194"/>
      <c r="C245" s="195"/>
      <c r="D245" s="196" t="s">
        <v>185</v>
      </c>
      <c r="E245" s="197" t="s">
        <v>21</v>
      </c>
      <c r="F245" s="198" t="s">
        <v>395</v>
      </c>
      <c r="G245" s="195"/>
      <c r="H245" s="199">
        <v>0.56000000000000005</v>
      </c>
      <c r="I245" s="200"/>
      <c r="J245" s="195"/>
      <c r="K245" s="195"/>
      <c r="L245" s="201"/>
      <c r="M245" s="202"/>
      <c r="N245" s="203"/>
      <c r="O245" s="203"/>
      <c r="P245" s="203"/>
      <c r="Q245" s="203"/>
      <c r="R245" s="203"/>
      <c r="S245" s="203"/>
      <c r="T245" s="204"/>
      <c r="AT245" s="205" t="s">
        <v>185</v>
      </c>
      <c r="AU245" s="205" t="s">
        <v>83</v>
      </c>
      <c r="AV245" s="13" t="s">
        <v>83</v>
      </c>
      <c r="AW245" s="13" t="s">
        <v>34</v>
      </c>
      <c r="AX245" s="13" t="s">
        <v>81</v>
      </c>
      <c r="AY245" s="205" t="s">
        <v>174</v>
      </c>
    </row>
    <row r="246" spans="1:65" s="12" customFormat="1" ht="22.9" customHeight="1">
      <c r="B246" s="160"/>
      <c r="C246" s="161"/>
      <c r="D246" s="162" t="s">
        <v>72</v>
      </c>
      <c r="E246" s="174" t="s">
        <v>193</v>
      </c>
      <c r="F246" s="174" t="s">
        <v>396</v>
      </c>
      <c r="G246" s="161"/>
      <c r="H246" s="161"/>
      <c r="I246" s="164"/>
      <c r="J246" s="175">
        <f>BK246</f>
        <v>0</v>
      </c>
      <c r="K246" s="161"/>
      <c r="L246" s="166"/>
      <c r="M246" s="167"/>
      <c r="N246" s="168"/>
      <c r="O246" s="168"/>
      <c r="P246" s="169">
        <f>SUM(P247:P316)</f>
        <v>0</v>
      </c>
      <c r="Q246" s="168"/>
      <c r="R246" s="169">
        <f>SUM(R247:R316)</f>
        <v>65.065086840000006</v>
      </c>
      <c r="S246" s="168"/>
      <c r="T246" s="170">
        <f>SUM(T247:T316)</f>
        <v>0</v>
      </c>
      <c r="AR246" s="171" t="s">
        <v>81</v>
      </c>
      <c r="AT246" s="172" t="s">
        <v>72</v>
      </c>
      <c r="AU246" s="172" t="s">
        <v>81</v>
      </c>
      <c r="AY246" s="171" t="s">
        <v>174</v>
      </c>
      <c r="BK246" s="173">
        <f>SUM(BK247:BK316)</f>
        <v>0</v>
      </c>
    </row>
    <row r="247" spans="1:65" s="2" customFormat="1" ht="44.25" customHeight="1">
      <c r="A247" s="36"/>
      <c r="B247" s="37"/>
      <c r="C247" s="176" t="s">
        <v>397</v>
      </c>
      <c r="D247" s="176" t="s">
        <v>176</v>
      </c>
      <c r="E247" s="177" t="s">
        <v>398</v>
      </c>
      <c r="F247" s="178" t="s">
        <v>399</v>
      </c>
      <c r="G247" s="179" t="s">
        <v>400</v>
      </c>
      <c r="H247" s="180">
        <v>7</v>
      </c>
      <c r="I247" s="181"/>
      <c r="J247" s="182">
        <f>ROUND(I247*H247,2)</f>
        <v>0</v>
      </c>
      <c r="K247" s="178" t="s">
        <v>21</v>
      </c>
      <c r="L247" s="41"/>
      <c r="M247" s="183" t="s">
        <v>21</v>
      </c>
      <c r="N247" s="184" t="s">
        <v>44</v>
      </c>
      <c r="O247" s="66"/>
      <c r="P247" s="185">
        <f>O247*H247</f>
        <v>0</v>
      </c>
      <c r="Q247" s="185">
        <v>7.3669999999999999E-2</v>
      </c>
      <c r="R247" s="185">
        <f>Q247*H247</f>
        <v>0.51568999999999998</v>
      </c>
      <c r="S247" s="185">
        <v>0</v>
      </c>
      <c r="T247" s="186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7" t="s">
        <v>181</v>
      </c>
      <c r="AT247" s="187" t="s">
        <v>176</v>
      </c>
      <c r="AU247" s="187" t="s">
        <v>83</v>
      </c>
      <c r="AY247" s="19" t="s">
        <v>174</v>
      </c>
      <c r="BE247" s="188">
        <f>IF(N247="základní",J247,0)</f>
        <v>0</v>
      </c>
      <c r="BF247" s="188">
        <f>IF(N247="snížená",J247,0)</f>
        <v>0</v>
      </c>
      <c r="BG247" s="188">
        <f>IF(N247="zákl. přenesená",J247,0)</f>
        <v>0</v>
      </c>
      <c r="BH247" s="188">
        <f>IF(N247="sníž. přenesená",J247,0)</f>
        <v>0</v>
      </c>
      <c r="BI247" s="188">
        <f>IF(N247="nulová",J247,0)</f>
        <v>0</v>
      </c>
      <c r="BJ247" s="19" t="s">
        <v>81</v>
      </c>
      <c r="BK247" s="188">
        <f>ROUND(I247*H247,2)</f>
        <v>0</v>
      </c>
      <c r="BL247" s="19" t="s">
        <v>181</v>
      </c>
      <c r="BM247" s="187" t="s">
        <v>401</v>
      </c>
    </row>
    <row r="248" spans="1:65" s="2" customFormat="1" ht="44.25" customHeight="1">
      <c r="A248" s="36"/>
      <c r="B248" s="37"/>
      <c r="C248" s="176" t="s">
        <v>402</v>
      </c>
      <c r="D248" s="176" t="s">
        <v>176</v>
      </c>
      <c r="E248" s="177" t="s">
        <v>403</v>
      </c>
      <c r="F248" s="178" t="s">
        <v>404</v>
      </c>
      <c r="G248" s="179" t="s">
        <v>400</v>
      </c>
      <c r="H248" s="180">
        <v>1</v>
      </c>
      <c r="I248" s="181"/>
      <c r="J248" s="182">
        <f>ROUND(I248*H248,2)</f>
        <v>0</v>
      </c>
      <c r="K248" s="178" t="s">
        <v>21</v>
      </c>
      <c r="L248" s="41"/>
      <c r="M248" s="183" t="s">
        <v>21</v>
      </c>
      <c r="N248" s="184" t="s">
        <v>44</v>
      </c>
      <c r="O248" s="66"/>
      <c r="P248" s="185">
        <f>O248*H248</f>
        <v>0</v>
      </c>
      <c r="Q248" s="185">
        <v>0.18142</v>
      </c>
      <c r="R248" s="185">
        <f>Q248*H248</f>
        <v>0.18142</v>
      </c>
      <c r="S248" s="185">
        <v>0</v>
      </c>
      <c r="T248" s="186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87" t="s">
        <v>181</v>
      </c>
      <c r="AT248" s="187" t="s">
        <v>176</v>
      </c>
      <c r="AU248" s="187" t="s">
        <v>83</v>
      </c>
      <c r="AY248" s="19" t="s">
        <v>174</v>
      </c>
      <c r="BE248" s="188">
        <f>IF(N248="základní",J248,0)</f>
        <v>0</v>
      </c>
      <c r="BF248" s="188">
        <f>IF(N248="snížená",J248,0)</f>
        <v>0</v>
      </c>
      <c r="BG248" s="188">
        <f>IF(N248="zákl. přenesená",J248,0)</f>
        <v>0</v>
      </c>
      <c r="BH248" s="188">
        <f>IF(N248="sníž. přenesená",J248,0)</f>
        <v>0</v>
      </c>
      <c r="BI248" s="188">
        <f>IF(N248="nulová",J248,0)</f>
        <v>0</v>
      </c>
      <c r="BJ248" s="19" t="s">
        <v>81</v>
      </c>
      <c r="BK248" s="188">
        <f>ROUND(I248*H248,2)</f>
        <v>0</v>
      </c>
      <c r="BL248" s="19" t="s">
        <v>181</v>
      </c>
      <c r="BM248" s="187" t="s">
        <v>405</v>
      </c>
    </row>
    <row r="249" spans="1:65" s="2" customFormat="1" ht="37.9" customHeight="1">
      <c r="A249" s="36"/>
      <c r="B249" s="37"/>
      <c r="C249" s="176" t="s">
        <v>406</v>
      </c>
      <c r="D249" s="176" t="s">
        <v>176</v>
      </c>
      <c r="E249" s="177" t="s">
        <v>407</v>
      </c>
      <c r="F249" s="178" t="s">
        <v>408</v>
      </c>
      <c r="G249" s="179" t="s">
        <v>196</v>
      </c>
      <c r="H249" s="180">
        <v>5.6619999999999999</v>
      </c>
      <c r="I249" s="181"/>
      <c r="J249" s="182">
        <f>ROUND(I249*H249,2)</f>
        <v>0</v>
      </c>
      <c r="K249" s="178" t="s">
        <v>21</v>
      </c>
      <c r="L249" s="41"/>
      <c r="M249" s="183" t="s">
        <v>21</v>
      </c>
      <c r="N249" s="184" t="s">
        <v>44</v>
      </c>
      <c r="O249" s="66"/>
      <c r="P249" s="185">
        <f>O249*H249</f>
        <v>0</v>
      </c>
      <c r="Q249" s="185">
        <v>1.8774999999999999</v>
      </c>
      <c r="R249" s="185">
        <f>Q249*H249</f>
        <v>10.630405</v>
      </c>
      <c r="S249" s="185">
        <v>0</v>
      </c>
      <c r="T249" s="186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87" t="s">
        <v>181</v>
      </c>
      <c r="AT249" s="187" t="s">
        <v>176</v>
      </c>
      <c r="AU249" s="187" t="s">
        <v>83</v>
      </c>
      <c r="AY249" s="19" t="s">
        <v>174</v>
      </c>
      <c r="BE249" s="188">
        <f>IF(N249="základní",J249,0)</f>
        <v>0</v>
      </c>
      <c r="BF249" s="188">
        <f>IF(N249="snížená",J249,0)</f>
        <v>0</v>
      </c>
      <c r="BG249" s="188">
        <f>IF(N249="zákl. přenesená",J249,0)</f>
        <v>0</v>
      </c>
      <c r="BH249" s="188">
        <f>IF(N249="sníž. přenesená",J249,0)</f>
        <v>0</v>
      </c>
      <c r="BI249" s="188">
        <f>IF(N249="nulová",J249,0)</f>
        <v>0</v>
      </c>
      <c r="BJ249" s="19" t="s">
        <v>81</v>
      </c>
      <c r="BK249" s="188">
        <f>ROUND(I249*H249,2)</f>
        <v>0</v>
      </c>
      <c r="BL249" s="19" t="s">
        <v>181</v>
      </c>
      <c r="BM249" s="187" t="s">
        <v>409</v>
      </c>
    </row>
    <row r="250" spans="1:65" s="13" customFormat="1" ht="11.25">
      <c r="B250" s="194"/>
      <c r="C250" s="195"/>
      <c r="D250" s="196" t="s">
        <v>185</v>
      </c>
      <c r="E250" s="197" t="s">
        <v>21</v>
      </c>
      <c r="F250" s="198" t="s">
        <v>410</v>
      </c>
      <c r="G250" s="195"/>
      <c r="H250" s="199">
        <v>1.2150000000000001</v>
      </c>
      <c r="I250" s="200"/>
      <c r="J250" s="195"/>
      <c r="K250" s="195"/>
      <c r="L250" s="201"/>
      <c r="M250" s="202"/>
      <c r="N250" s="203"/>
      <c r="O250" s="203"/>
      <c r="P250" s="203"/>
      <c r="Q250" s="203"/>
      <c r="R250" s="203"/>
      <c r="S250" s="203"/>
      <c r="T250" s="204"/>
      <c r="AT250" s="205" t="s">
        <v>185</v>
      </c>
      <c r="AU250" s="205" t="s">
        <v>83</v>
      </c>
      <c r="AV250" s="13" t="s">
        <v>83</v>
      </c>
      <c r="AW250" s="13" t="s">
        <v>34</v>
      </c>
      <c r="AX250" s="13" t="s">
        <v>73</v>
      </c>
      <c r="AY250" s="205" t="s">
        <v>174</v>
      </c>
    </row>
    <row r="251" spans="1:65" s="13" customFormat="1" ht="11.25">
      <c r="B251" s="194"/>
      <c r="C251" s="195"/>
      <c r="D251" s="196" t="s">
        <v>185</v>
      </c>
      <c r="E251" s="197" t="s">
        <v>21</v>
      </c>
      <c r="F251" s="198" t="s">
        <v>411</v>
      </c>
      <c r="G251" s="195"/>
      <c r="H251" s="199">
        <v>4.4470000000000001</v>
      </c>
      <c r="I251" s="200"/>
      <c r="J251" s="195"/>
      <c r="K251" s="195"/>
      <c r="L251" s="201"/>
      <c r="M251" s="202"/>
      <c r="N251" s="203"/>
      <c r="O251" s="203"/>
      <c r="P251" s="203"/>
      <c r="Q251" s="203"/>
      <c r="R251" s="203"/>
      <c r="S251" s="203"/>
      <c r="T251" s="204"/>
      <c r="AT251" s="205" t="s">
        <v>185</v>
      </c>
      <c r="AU251" s="205" t="s">
        <v>83</v>
      </c>
      <c r="AV251" s="13" t="s">
        <v>83</v>
      </c>
      <c r="AW251" s="13" t="s">
        <v>34</v>
      </c>
      <c r="AX251" s="13" t="s">
        <v>73</v>
      </c>
      <c r="AY251" s="205" t="s">
        <v>174</v>
      </c>
    </row>
    <row r="252" spans="1:65" s="15" customFormat="1" ht="11.25">
      <c r="B252" s="217"/>
      <c r="C252" s="218"/>
      <c r="D252" s="196" t="s">
        <v>185</v>
      </c>
      <c r="E252" s="219" t="s">
        <v>21</v>
      </c>
      <c r="F252" s="220" t="s">
        <v>223</v>
      </c>
      <c r="G252" s="218"/>
      <c r="H252" s="221">
        <v>5.6619999999999999</v>
      </c>
      <c r="I252" s="222"/>
      <c r="J252" s="218"/>
      <c r="K252" s="218"/>
      <c r="L252" s="223"/>
      <c r="M252" s="224"/>
      <c r="N252" s="225"/>
      <c r="O252" s="225"/>
      <c r="P252" s="225"/>
      <c r="Q252" s="225"/>
      <c r="R252" s="225"/>
      <c r="S252" s="225"/>
      <c r="T252" s="226"/>
      <c r="AT252" s="227" t="s">
        <v>185</v>
      </c>
      <c r="AU252" s="227" t="s">
        <v>83</v>
      </c>
      <c r="AV252" s="15" t="s">
        <v>181</v>
      </c>
      <c r="AW252" s="15" t="s">
        <v>34</v>
      </c>
      <c r="AX252" s="15" t="s">
        <v>81</v>
      </c>
      <c r="AY252" s="227" t="s">
        <v>174</v>
      </c>
    </row>
    <row r="253" spans="1:65" s="2" customFormat="1" ht="37.9" customHeight="1">
      <c r="A253" s="36"/>
      <c r="B253" s="37"/>
      <c r="C253" s="176" t="s">
        <v>412</v>
      </c>
      <c r="D253" s="176" t="s">
        <v>176</v>
      </c>
      <c r="E253" s="177" t="s">
        <v>413</v>
      </c>
      <c r="F253" s="178" t="s">
        <v>414</v>
      </c>
      <c r="G253" s="179" t="s">
        <v>179</v>
      </c>
      <c r="H253" s="180">
        <v>6.6</v>
      </c>
      <c r="I253" s="181"/>
      <c r="J253" s="182">
        <f>ROUND(I253*H253,2)</f>
        <v>0</v>
      </c>
      <c r="K253" s="178" t="s">
        <v>180</v>
      </c>
      <c r="L253" s="41"/>
      <c r="M253" s="183" t="s">
        <v>21</v>
      </c>
      <c r="N253" s="184" t="s">
        <v>44</v>
      </c>
      <c r="O253" s="66"/>
      <c r="P253" s="185">
        <f>O253*H253</f>
        <v>0</v>
      </c>
      <c r="Q253" s="185">
        <v>0.25523000000000001</v>
      </c>
      <c r="R253" s="185">
        <f>Q253*H253</f>
        <v>1.684518</v>
      </c>
      <c r="S253" s="185">
        <v>0</v>
      </c>
      <c r="T253" s="186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7" t="s">
        <v>181</v>
      </c>
      <c r="AT253" s="187" t="s">
        <v>176</v>
      </c>
      <c r="AU253" s="187" t="s">
        <v>83</v>
      </c>
      <c r="AY253" s="19" t="s">
        <v>174</v>
      </c>
      <c r="BE253" s="188">
        <f>IF(N253="základní",J253,0)</f>
        <v>0</v>
      </c>
      <c r="BF253" s="188">
        <f>IF(N253="snížená",J253,0)</f>
        <v>0</v>
      </c>
      <c r="BG253" s="188">
        <f>IF(N253="zákl. přenesená",J253,0)</f>
        <v>0</v>
      </c>
      <c r="BH253" s="188">
        <f>IF(N253="sníž. přenesená",J253,0)</f>
        <v>0</v>
      </c>
      <c r="BI253" s="188">
        <f>IF(N253="nulová",J253,0)</f>
        <v>0</v>
      </c>
      <c r="BJ253" s="19" t="s">
        <v>81</v>
      </c>
      <c r="BK253" s="188">
        <f>ROUND(I253*H253,2)</f>
        <v>0</v>
      </c>
      <c r="BL253" s="19" t="s">
        <v>181</v>
      </c>
      <c r="BM253" s="187" t="s">
        <v>415</v>
      </c>
    </row>
    <row r="254" spans="1:65" s="2" customFormat="1" ht="11.25">
      <c r="A254" s="36"/>
      <c r="B254" s="37"/>
      <c r="C254" s="38"/>
      <c r="D254" s="189" t="s">
        <v>183</v>
      </c>
      <c r="E254" s="38"/>
      <c r="F254" s="190" t="s">
        <v>416</v>
      </c>
      <c r="G254" s="38"/>
      <c r="H254" s="38"/>
      <c r="I254" s="191"/>
      <c r="J254" s="38"/>
      <c r="K254" s="38"/>
      <c r="L254" s="41"/>
      <c r="M254" s="192"/>
      <c r="N254" s="193"/>
      <c r="O254" s="66"/>
      <c r="P254" s="66"/>
      <c r="Q254" s="66"/>
      <c r="R254" s="66"/>
      <c r="S254" s="66"/>
      <c r="T254" s="67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T254" s="19" t="s">
        <v>183</v>
      </c>
      <c r="AU254" s="19" t="s">
        <v>83</v>
      </c>
    </row>
    <row r="255" spans="1:65" s="13" customFormat="1" ht="11.25">
      <c r="B255" s="194"/>
      <c r="C255" s="195"/>
      <c r="D255" s="196" t="s">
        <v>185</v>
      </c>
      <c r="E255" s="197" t="s">
        <v>21</v>
      </c>
      <c r="F255" s="198" t="s">
        <v>417</v>
      </c>
      <c r="G255" s="195"/>
      <c r="H255" s="199">
        <v>6.6</v>
      </c>
      <c r="I255" s="200"/>
      <c r="J255" s="195"/>
      <c r="K255" s="195"/>
      <c r="L255" s="201"/>
      <c r="M255" s="202"/>
      <c r="N255" s="203"/>
      <c r="O255" s="203"/>
      <c r="P255" s="203"/>
      <c r="Q255" s="203"/>
      <c r="R255" s="203"/>
      <c r="S255" s="203"/>
      <c r="T255" s="204"/>
      <c r="AT255" s="205" t="s">
        <v>185</v>
      </c>
      <c r="AU255" s="205" t="s">
        <v>83</v>
      </c>
      <c r="AV255" s="13" t="s">
        <v>83</v>
      </c>
      <c r="AW255" s="13" t="s">
        <v>34</v>
      </c>
      <c r="AX255" s="13" t="s">
        <v>81</v>
      </c>
      <c r="AY255" s="205" t="s">
        <v>174</v>
      </c>
    </row>
    <row r="256" spans="1:65" s="2" customFormat="1" ht="37.9" customHeight="1">
      <c r="A256" s="36"/>
      <c r="B256" s="37"/>
      <c r="C256" s="176" t="s">
        <v>418</v>
      </c>
      <c r="D256" s="176" t="s">
        <v>176</v>
      </c>
      <c r="E256" s="177" t="s">
        <v>419</v>
      </c>
      <c r="F256" s="178" t="s">
        <v>420</v>
      </c>
      <c r="G256" s="179" t="s">
        <v>179</v>
      </c>
      <c r="H256" s="180">
        <v>7.22</v>
      </c>
      <c r="I256" s="181"/>
      <c r="J256" s="182">
        <f>ROUND(I256*H256,2)</f>
        <v>0</v>
      </c>
      <c r="K256" s="178" t="s">
        <v>180</v>
      </c>
      <c r="L256" s="41"/>
      <c r="M256" s="183" t="s">
        <v>21</v>
      </c>
      <c r="N256" s="184" t="s">
        <v>44</v>
      </c>
      <c r="O256" s="66"/>
      <c r="P256" s="185">
        <f>O256*H256</f>
        <v>0</v>
      </c>
      <c r="Q256" s="185">
        <v>0.28722999999999999</v>
      </c>
      <c r="R256" s="185">
        <f>Q256*H256</f>
        <v>2.0738005999999998</v>
      </c>
      <c r="S256" s="185">
        <v>0</v>
      </c>
      <c r="T256" s="186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87" t="s">
        <v>181</v>
      </c>
      <c r="AT256" s="187" t="s">
        <v>176</v>
      </c>
      <c r="AU256" s="187" t="s">
        <v>83</v>
      </c>
      <c r="AY256" s="19" t="s">
        <v>174</v>
      </c>
      <c r="BE256" s="188">
        <f>IF(N256="základní",J256,0)</f>
        <v>0</v>
      </c>
      <c r="BF256" s="188">
        <f>IF(N256="snížená",J256,0)</f>
        <v>0</v>
      </c>
      <c r="BG256" s="188">
        <f>IF(N256="zákl. přenesená",J256,0)</f>
        <v>0</v>
      </c>
      <c r="BH256" s="188">
        <f>IF(N256="sníž. přenesená",J256,0)</f>
        <v>0</v>
      </c>
      <c r="BI256" s="188">
        <f>IF(N256="nulová",J256,0)</f>
        <v>0</v>
      </c>
      <c r="BJ256" s="19" t="s">
        <v>81</v>
      </c>
      <c r="BK256" s="188">
        <f>ROUND(I256*H256,2)</f>
        <v>0</v>
      </c>
      <c r="BL256" s="19" t="s">
        <v>181</v>
      </c>
      <c r="BM256" s="187" t="s">
        <v>421</v>
      </c>
    </row>
    <row r="257" spans="1:65" s="2" customFormat="1" ht="11.25">
      <c r="A257" s="36"/>
      <c r="B257" s="37"/>
      <c r="C257" s="38"/>
      <c r="D257" s="189" t="s">
        <v>183</v>
      </c>
      <c r="E257" s="38"/>
      <c r="F257" s="190" t="s">
        <v>422</v>
      </c>
      <c r="G257" s="38"/>
      <c r="H257" s="38"/>
      <c r="I257" s="191"/>
      <c r="J257" s="38"/>
      <c r="K257" s="38"/>
      <c r="L257" s="41"/>
      <c r="M257" s="192"/>
      <c r="N257" s="193"/>
      <c r="O257" s="66"/>
      <c r="P257" s="66"/>
      <c r="Q257" s="66"/>
      <c r="R257" s="66"/>
      <c r="S257" s="66"/>
      <c r="T257" s="67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T257" s="19" t="s">
        <v>183</v>
      </c>
      <c r="AU257" s="19" t="s">
        <v>83</v>
      </c>
    </row>
    <row r="258" spans="1:65" s="13" customFormat="1" ht="11.25">
      <c r="B258" s="194"/>
      <c r="C258" s="195"/>
      <c r="D258" s="196" t="s">
        <v>185</v>
      </c>
      <c r="E258" s="197" t="s">
        <v>21</v>
      </c>
      <c r="F258" s="198" t="s">
        <v>423</v>
      </c>
      <c r="G258" s="195"/>
      <c r="H258" s="199">
        <v>7.22</v>
      </c>
      <c r="I258" s="200"/>
      <c r="J258" s="195"/>
      <c r="K258" s="195"/>
      <c r="L258" s="201"/>
      <c r="M258" s="202"/>
      <c r="N258" s="203"/>
      <c r="O258" s="203"/>
      <c r="P258" s="203"/>
      <c r="Q258" s="203"/>
      <c r="R258" s="203"/>
      <c r="S258" s="203"/>
      <c r="T258" s="204"/>
      <c r="AT258" s="205" t="s">
        <v>185</v>
      </c>
      <c r="AU258" s="205" t="s">
        <v>83</v>
      </c>
      <c r="AV258" s="13" t="s">
        <v>83</v>
      </c>
      <c r="AW258" s="13" t="s">
        <v>34</v>
      </c>
      <c r="AX258" s="13" t="s">
        <v>81</v>
      </c>
      <c r="AY258" s="205" t="s">
        <v>174</v>
      </c>
    </row>
    <row r="259" spans="1:65" s="2" customFormat="1" ht="37.9" customHeight="1">
      <c r="A259" s="36"/>
      <c r="B259" s="37"/>
      <c r="C259" s="176" t="s">
        <v>424</v>
      </c>
      <c r="D259" s="176" t="s">
        <v>176</v>
      </c>
      <c r="E259" s="177" t="s">
        <v>425</v>
      </c>
      <c r="F259" s="178" t="s">
        <v>426</v>
      </c>
      <c r="G259" s="179" t="s">
        <v>179</v>
      </c>
      <c r="H259" s="180">
        <v>91.555000000000007</v>
      </c>
      <c r="I259" s="181"/>
      <c r="J259" s="182">
        <f>ROUND(I259*H259,2)</f>
        <v>0</v>
      </c>
      <c r="K259" s="178" t="s">
        <v>180</v>
      </c>
      <c r="L259" s="41"/>
      <c r="M259" s="183" t="s">
        <v>21</v>
      </c>
      <c r="N259" s="184" t="s">
        <v>44</v>
      </c>
      <c r="O259" s="66"/>
      <c r="P259" s="185">
        <f>O259*H259</f>
        <v>0</v>
      </c>
      <c r="Q259" s="185">
        <v>0.33293</v>
      </c>
      <c r="R259" s="185">
        <f>Q259*H259</f>
        <v>30.481406150000002</v>
      </c>
      <c r="S259" s="185">
        <v>0</v>
      </c>
      <c r="T259" s="186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7" t="s">
        <v>181</v>
      </c>
      <c r="AT259" s="187" t="s">
        <v>176</v>
      </c>
      <c r="AU259" s="187" t="s">
        <v>83</v>
      </c>
      <c r="AY259" s="19" t="s">
        <v>174</v>
      </c>
      <c r="BE259" s="188">
        <f>IF(N259="základní",J259,0)</f>
        <v>0</v>
      </c>
      <c r="BF259" s="188">
        <f>IF(N259="snížená",J259,0)</f>
        <v>0</v>
      </c>
      <c r="BG259" s="188">
        <f>IF(N259="zákl. přenesená",J259,0)</f>
        <v>0</v>
      </c>
      <c r="BH259" s="188">
        <f>IF(N259="sníž. přenesená",J259,0)</f>
        <v>0</v>
      </c>
      <c r="BI259" s="188">
        <f>IF(N259="nulová",J259,0)</f>
        <v>0</v>
      </c>
      <c r="BJ259" s="19" t="s">
        <v>81</v>
      </c>
      <c r="BK259" s="188">
        <f>ROUND(I259*H259,2)</f>
        <v>0</v>
      </c>
      <c r="BL259" s="19" t="s">
        <v>181</v>
      </c>
      <c r="BM259" s="187" t="s">
        <v>427</v>
      </c>
    </row>
    <row r="260" spans="1:65" s="2" customFormat="1" ht="11.25">
      <c r="A260" s="36"/>
      <c r="B260" s="37"/>
      <c r="C260" s="38"/>
      <c r="D260" s="189" t="s">
        <v>183</v>
      </c>
      <c r="E260" s="38"/>
      <c r="F260" s="190" t="s">
        <v>428</v>
      </c>
      <c r="G260" s="38"/>
      <c r="H260" s="38"/>
      <c r="I260" s="191"/>
      <c r="J260" s="38"/>
      <c r="K260" s="38"/>
      <c r="L260" s="41"/>
      <c r="M260" s="192"/>
      <c r="N260" s="193"/>
      <c r="O260" s="66"/>
      <c r="P260" s="66"/>
      <c r="Q260" s="66"/>
      <c r="R260" s="66"/>
      <c r="S260" s="66"/>
      <c r="T260" s="67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T260" s="19" t="s">
        <v>183</v>
      </c>
      <c r="AU260" s="19" t="s">
        <v>83</v>
      </c>
    </row>
    <row r="261" spans="1:65" s="13" customFormat="1" ht="22.5">
      <c r="B261" s="194"/>
      <c r="C261" s="195"/>
      <c r="D261" s="196" t="s">
        <v>185</v>
      </c>
      <c r="E261" s="197" t="s">
        <v>21</v>
      </c>
      <c r="F261" s="198" t="s">
        <v>429</v>
      </c>
      <c r="G261" s="195"/>
      <c r="H261" s="199">
        <v>91.555000000000007</v>
      </c>
      <c r="I261" s="200"/>
      <c r="J261" s="195"/>
      <c r="K261" s="195"/>
      <c r="L261" s="201"/>
      <c r="M261" s="202"/>
      <c r="N261" s="203"/>
      <c r="O261" s="203"/>
      <c r="P261" s="203"/>
      <c r="Q261" s="203"/>
      <c r="R261" s="203"/>
      <c r="S261" s="203"/>
      <c r="T261" s="204"/>
      <c r="AT261" s="205" t="s">
        <v>185</v>
      </c>
      <c r="AU261" s="205" t="s">
        <v>83</v>
      </c>
      <c r="AV261" s="13" t="s">
        <v>83</v>
      </c>
      <c r="AW261" s="13" t="s">
        <v>34</v>
      </c>
      <c r="AX261" s="13" t="s">
        <v>81</v>
      </c>
      <c r="AY261" s="205" t="s">
        <v>174</v>
      </c>
    </row>
    <row r="262" spans="1:65" s="2" customFormat="1" ht="55.5" customHeight="1">
      <c r="A262" s="36"/>
      <c r="B262" s="37"/>
      <c r="C262" s="176" t="s">
        <v>430</v>
      </c>
      <c r="D262" s="176" t="s">
        <v>176</v>
      </c>
      <c r="E262" s="177" t="s">
        <v>431</v>
      </c>
      <c r="F262" s="178" t="s">
        <v>432</v>
      </c>
      <c r="G262" s="179" t="s">
        <v>179</v>
      </c>
      <c r="H262" s="180">
        <v>18.440000000000001</v>
      </c>
      <c r="I262" s="181"/>
      <c r="J262" s="182">
        <f>ROUND(I262*H262,2)</f>
        <v>0</v>
      </c>
      <c r="K262" s="178" t="s">
        <v>180</v>
      </c>
      <c r="L262" s="41"/>
      <c r="M262" s="183" t="s">
        <v>21</v>
      </c>
      <c r="N262" s="184" t="s">
        <v>44</v>
      </c>
      <c r="O262" s="66"/>
      <c r="P262" s="185">
        <f>O262*H262</f>
        <v>0</v>
      </c>
      <c r="Q262" s="185">
        <v>0.19813</v>
      </c>
      <c r="R262" s="185">
        <f>Q262*H262</f>
        <v>3.6535172000000005</v>
      </c>
      <c r="S262" s="185">
        <v>0</v>
      </c>
      <c r="T262" s="186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87" t="s">
        <v>181</v>
      </c>
      <c r="AT262" s="187" t="s">
        <v>176</v>
      </c>
      <c r="AU262" s="187" t="s">
        <v>83</v>
      </c>
      <c r="AY262" s="19" t="s">
        <v>174</v>
      </c>
      <c r="BE262" s="188">
        <f>IF(N262="základní",J262,0)</f>
        <v>0</v>
      </c>
      <c r="BF262" s="188">
        <f>IF(N262="snížená",J262,0)</f>
        <v>0</v>
      </c>
      <c r="BG262" s="188">
        <f>IF(N262="zákl. přenesená",J262,0)</f>
        <v>0</v>
      </c>
      <c r="BH262" s="188">
        <f>IF(N262="sníž. přenesená",J262,0)</f>
        <v>0</v>
      </c>
      <c r="BI262" s="188">
        <f>IF(N262="nulová",J262,0)</f>
        <v>0</v>
      </c>
      <c r="BJ262" s="19" t="s">
        <v>81</v>
      </c>
      <c r="BK262" s="188">
        <f>ROUND(I262*H262,2)</f>
        <v>0</v>
      </c>
      <c r="BL262" s="19" t="s">
        <v>181</v>
      </c>
      <c r="BM262" s="187" t="s">
        <v>433</v>
      </c>
    </row>
    <row r="263" spans="1:65" s="2" customFormat="1" ht="11.25">
      <c r="A263" s="36"/>
      <c r="B263" s="37"/>
      <c r="C263" s="38"/>
      <c r="D263" s="189" t="s">
        <v>183</v>
      </c>
      <c r="E263" s="38"/>
      <c r="F263" s="190" t="s">
        <v>434</v>
      </c>
      <c r="G263" s="38"/>
      <c r="H263" s="38"/>
      <c r="I263" s="191"/>
      <c r="J263" s="38"/>
      <c r="K263" s="38"/>
      <c r="L263" s="41"/>
      <c r="M263" s="192"/>
      <c r="N263" s="193"/>
      <c r="O263" s="66"/>
      <c r="P263" s="66"/>
      <c r="Q263" s="66"/>
      <c r="R263" s="66"/>
      <c r="S263" s="66"/>
      <c r="T263" s="67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T263" s="19" t="s">
        <v>183</v>
      </c>
      <c r="AU263" s="19" t="s">
        <v>83</v>
      </c>
    </row>
    <row r="264" spans="1:65" s="13" customFormat="1" ht="11.25">
      <c r="B264" s="194"/>
      <c r="C264" s="195"/>
      <c r="D264" s="196" t="s">
        <v>185</v>
      </c>
      <c r="E264" s="197" t="s">
        <v>21</v>
      </c>
      <c r="F264" s="198" t="s">
        <v>435</v>
      </c>
      <c r="G264" s="195"/>
      <c r="H264" s="199">
        <v>18.440000000000001</v>
      </c>
      <c r="I264" s="200"/>
      <c r="J264" s="195"/>
      <c r="K264" s="195"/>
      <c r="L264" s="201"/>
      <c r="M264" s="202"/>
      <c r="N264" s="203"/>
      <c r="O264" s="203"/>
      <c r="P264" s="203"/>
      <c r="Q264" s="203"/>
      <c r="R264" s="203"/>
      <c r="S264" s="203"/>
      <c r="T264" s="204"/>
      <c r="AT264" s="205" t="s">
        <v>185</v>
      </c>
      <c r="AU264" s="205" t="s">
        <v>83</v>
      </c>
      <c r="AV264" s="13" t="s">
        <v>83</v>
      </c>
      <c r="AW264" s="13" t="s">
        <v>34</v>
      </c>
      <c r="AX264" s="13" t="s">
        <v>81</v>
      </c>
      <c r="AY264" s="205" t="s">
        <v>174</v>
      </c>
    </row>
    <row r="265" spans="1:65" s="2" customFormat="1" ht="24.2" customHeight="1">
      <c r="A265" s="36"/>
      <c r="B265" s="37"/>
      <c r="C265" s="176" t="s">
        <v>436</v>
      </c>
      <c r="D265" s="176" t="s">
        <v>176</v>
      </c>
      <c r="E265" s="177" t="s">
        <v>437</v>
      </c>
      <c r="F265" s="178" t="s">
        <v>438</v>
      </c>
      <c r="G265" s="179" t="s">
        <v>189</v>
      </c>
      <c r="H265" s="180">
        <v>28.88</v>
      </c>
      <c r="I265" s="181"/>
      <c r="J265" s="182">
        <f>ROUND(I265*H265,2)</f>
        <v>0</v>
      </c>
      <c r="K265" s="178" t="s">
        <v>180</v>
      </c>
      <c r="L265" s="41"/>
      <c r="M265" s="183" t="s">
        <v>21</v>
      </c>
      <c r="N265" s="184" t="s">
        <v>44</v>
      </c>
      <c r="O265" s="66"/>
      <c r="P265" s="185">
        <f>O265*H265</f>
        <v>0</v>
      </c>
      <c r="Q265" s="185">
        <v>2.3529999999999999E-2</v>
      </c>
      <c r="R265" s="185">
        <f>Q265*H265</f>
        <v>0.67954639999999999</v>
      </c>
      <c r="S265" s="185">
        <v>0</v>
      </c>
      <c r="T265" s="186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87" t="s">
        <v>181</v>
      </c>
      <c r="AT265" s="187" t="s">
        <v>176</v>
      </c>
      <c r="AU265" s="187" t="s">
        <v>83</v>
      </c>
      <c r="AY265" s="19" t="s">
        <v>174</v>
      </c>
      <c r="BE265" s="188">
        <f>IF(N265="základní",J265,0)</f>
        <v>0</v>
      </c>
      <c r="BF265" s="188">
        <f>IF(N265="snížená",J265,0)</f>
        <v>0</v>
      </c>
      <c r="BG265" s="188">
        <f>IF(N265="zákl. přenesená",J265,0)</f>
        <v>0</v>
      </c>
      <c r="BH265" s="188">
        <f>IF(N265="sníž. přenesená",J265,0)</f>
        <v>0</v>
      </c>
      <c r="BI265" s="188">
        <f>IF(N265="nulová",J265,0)</f>
        <v>0</v>
      </c>
      <c r="BJ265" s="19" t="s">
        <v>81</v>
      </c>
      <c r="BK265" s="188">
        <f>ROUND(I265*H265,2)</f>
        <v>0</v>
      </c>
      <c r="BL265" s="19" t="s">
        <v>181</v>
      </c>
      <c r="BM265" s="187" t="s">
        <v>439</v>
      </c>
    </row>
    <row r="266" spans="1:65" s="2" customFormat="1" ht="11.25">
      <c r="A266" s="36"/>
      <c r="B266" s="37"/>
      <c r="C266" s="38"/>
      <c r="D266" s="189" t="s">
        <v>183</v>
      </c>
      <c r="E266" s="38"/>
      <c r="F266" s="190" t="s">
        <v>440</v>
      </c>
      <c r="G266" s="38"/>
      <c r="H266" s="38"/>
      <c r="I266" s="191"/>
      <c r="J266" s="38"/>
      <c r="K266" s="38"/>
      <c r="L266" s="41"/>
      <c r="M266" s="192"/>
      <c r="N266" s="193"/>
      <c r="O266" s="66"/>
      <c r="P266" s="66"/>
      <c r="Q266" s="66"/>
      <c r="R266" s="66"/>
      <c r="S266" s="66"/>
      <c r="T266" s="67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T266" s="19" t="s">
        <v>183</v>
      </c>
      <c r="AU266" s="19" t="s">
        <v>83</v>
      </c>
    </row>
    <row r="267" spans="1:65" s="13" customFormat="1" ht="11.25">
      <c r="B267" s="194"/>
      <c r="C267" s="195"/>
      <c r="D267" s="196" t="s">
        <v>185</v>
      </c>
      <c r="E267" s="197" t="s">
        <v>21</v>
      </c>
      <c r="F267" s="198" t="s">
        <v>441</v>
      </c>
      <c r="G267" s="195"/>
      <c r="H267" s="199">
        <v>28.88</v>
      </c>
      <c r="I267" s="200"/>
      <c r="J267" s="195"/>
      <c r="K267" s="195"/>
      <c r="L267" s="201"/>
      <c r="M267" s="202"/>
      <c r="N267" s="203"/>
      <c r="O267" s="203"/>
      <c r="P267" s="203"/>
      <c r="Q267" s="203"/>
      <c r="R267" s="203"/>
      <c r="S267" s="203"/>
      <c r="T267" s="204"/>
      <c r="AT267" s="205" t="s">
        <v>185</v>
      </c>
      <c r="AU267" s="205" t="s">
        <v>83</v>
      </c>
      <c r="AV267" s="13" t="s">
        <v>83</v>
      </c>
      <c r="AW267" s="13" t="s">
        <v>34</v>
      </c>
      <c r="AX267" s="13" t="s">
        <v>81</v>
      </c>
      <c r="AY267" s="205" t="s">
        <v>174</v>
      </c>
    </row>
    <row r="268" spans="1:65" s="2" customFormat="1" ht="37.9" customHeight="1">
      <c r="A268" s="36"/>
      <c r="B268" s="37"/>
      <c r="C268" s="176" t="s">
        <v>442</v>
      </c>
      <c r="D268" s="176" t="s">
        <v>176</v>
      </c>
      <c r="E268" s="177" t="s">
        <v>443</v>
      </c>
      <c r="F268" s="178" t="s">
        <v>444</v>
      </c>
      <c r="G268" s="179" t="s">
        <v>400</v>
      </c>
      <c r="H268" s="180">
        <v>5</v>
      </c>
      <c r="I268" s="181"/>
      <c r="J268" s="182">
        <f>ROUND(I268*H268,2)</f>
        <v>0</v>
      </c>
      <c r="K268" s="178" t="s">
        <v>180</v>
      </c>
      <c r="L268" s="41"/>
      <c r="M268" s="183" t="s">
        <v>21</v>
      </c>
      <c r="N268" s="184" t="s">
        <v>44</v>
      </c>
      <c r="O268" s="66"/>
      <c r="P268" s="185">
        <f>O268*H268</f>
        <v>0</v>
      </c>
      <c r="Q268" s="185">
        <v>5.4550000000000001E-2</v>
      </c>
      <c r="R268" s="185">
        <f>Q268*H268</f>
        <v>0.27274999999999999</v>
      </c>
      <c r="S268" s="185">
        <v>0</v>
      </c>
      <c r="T268" s="186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87" t="s">
        <v>181</v>
      </c>
      <c r="AT268" s="187" t="s">
        <v>176</v>
      </c>
      <c r="AU268" s="187" t="s">
        <v>83</v>
      </c>
      <c r="AY268" s="19" t="s">
        <v>174</v>
      </c>
      <c r="BE268" s="188">
        <f>IF(N268="základní",J268,0)</f>
        <v>0</v>
      </c>
      <c r="BF268" s="188">
        <f>IF(N268="snížená",J268,0)</f>
        <v>0</v>
      </c>
      <c r="BG268" s="188">
        <f>IF(N268="zákl. přenesená",J268,0)</f>
        <v>0</v>
      </c>
      <c r="BH268" s="188">
        <f>IF(N268="sníž. přenesená",J268,0)</f>
        <v>0</v>
      </c>
      <c r="BI268" s="188">
        <f>IF(N268="nulová",J268,0)</f>
        <v>0</v>
      </c>
      <c r="BJ268" s="19" t="s">
        <v>81</v>
      </c>
      <c r="BK268" s="188">
        <f>ROUND(I268*H268,2)</f>
        <v>0</v>
      </c>
      <c r="BL268" s="19" t="s">
        <v>181</v>
      </c>
      <c r="BM268" s="187" t="s">
        <v>445</v>
      </c>
    </row>
    <row r="269" spans="1:65" s="2" customFormat="1" ht="11.25">
      <c r="A269" s="36"/>
      <c r="B269" s="37"/>
      <c r="C269" s="38"/>
      <c r="D269" s="189" t="s">
        <v>183</v>
      </c>
      <c r="E269" s="38"/>
      <c r="F269" s="190" t="s">
        <v>446</v>
      </c>
      <c r="G269" s="38"/>
      <c r="H269" s="38"/>
      <c r="I269" s="191"/>
      <c r="J269" s="38"/>
      <c r="K269" s="38"/>
      <c r="L269" s="41"/>
      <c r="M269" s="192"/>
      <c r="N269" s="193"/>
      <c r="O269" s="66"/>
      <c r="P269" s="66"/>
      <c r="Q269" s="66"/>
      <c r="R269" s="66"/>
      <c r="S269" s="66"/>
      <c r="T269" s="67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T269" s="19" t="s">
        <v>183</v>
      </c>
      <c r="AU269" s="19" t="s">
        <v>83</v>
      </c>
    </row>
    <row r="270" spans="1:65" s="2" customFormat="1" ht="37.9" customHeight="1">
      <c r="A270" s="36"/>
      <c r="B270" s="37"/>
      <c r="C270" s="176" t="s">
        <v>447</v>
      </c>
      <c r="D270" s="176" t="s">
        <v>176</v>
      </c>
      <c r="E270" s="177" t="s">
        <v>448</v>
      </c>
      <c r="F270" s="178" t="s">
        <v>449</v>
      </c>
      <c r="G270" s="179" t="s">
        <v>400</v>
      </c>
      <c r="H270" s="180">
        <v>15</v>
      </c>
      <c r="I270" s="181"/>
      <c r="J270" s="182">
        <f>ROUND(I270*H270,2)</f>
        <v>0</v>
      </c>
      <c r="K270" s="178" t="s">
        <v>180</v>
      </c>
      <c r="L270" s="41"/>
      <c r="M270" s="183" t="s">
        <v>21</v>
      </c>
      <c r="N270" s="184" t="s">
        <v>44</v>
      </c>
      <c r="O270" s="66"/>
      <c r="P270" s="185">
        <f>O270*H270</f>
        <v>0</v>
      </c>
      <c r="Q270" s="185">
        <v>0.10005</v>
      </c>
      <c r="R270" s="185">
        <f>Q270*H270</f>
        <v>1.50075</v>
      </c>
      <c r="S270" s="185">
        <v>0</v>
      </c>
      <c r="T270" s="186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187" t="s">
        <v>181</v>
      </c>
      <c r="AT270" s="187" t="s">
        <v>176</v>
      </c>
      <c r="AU270" s="187" t="s">
        <v>83</v>
      </c>
      <c r="AY270" s="19" t="s">
        <v>174</v>
      </c>
      <c r="BE270" s="188">
        <f>IF(N270="základní",J270,0)</f>
        <v>0</v>
      </c>
      <c r="BF270" s="188">
        <f>IF(N270="snížená",J270,0)</f>
        <v>0</v>
      </c>
      <c r="BG270" s="188">
        <f>IF(N270="zákl. přenesená",J270,0)</f>
        <v>0</v>
      </c>
      <c r="BH270" s="188">
        <f>IF(N270="sníž. přenesená",J270,0)</f>
        <v>0</v>
      </c>
      <c r="BI270" s="188">
        <f>IF(N270="nulová",J270,0)</f>
        <v>0</v>
      </c>
      <c r="BJ270" s="19" t="s">
        <v>81</v>
      </c>
      <c r="BK270" s="188">
        <f>ROUND(I270*H270,2)</f>
        <v>0</v>
      </c>
      <c r="BL270" s="19" t="s">
        <v>181</v>
      </c>
      <c r="BM270" s="187" t="s">
        <v>450</v>
      </c>
    </row>
    <row r="271" spans="1:65" s="2" customFormat="1" ht="11.25">
      <c r="A271" s="36"/>
      <c r="B271" s="37"/>
      <c r="C271" s="38"/>
      <c r="D271" s="189" t="s">
        <v>183</v>
      </c>
      <c r="E271" s="38"/>
      <c r="F271" s="190" t="s">
        <v>451</v>
      </c>
      <c r="G271" s="38"/>
      <c r="H271" s="38"/>
      <c r="I271" s="191"/>
      <c r="J271" s="38"/>
      <c r="K271" s="38"/>
      <c r="L271" s="41"/>
      <c r="M271" s="192"/>
      <c r="N271" s="193"/>
      <c r="O271" s="66"/>
      <c r="P271" s="66"/>
      <c r="Q271" s="66"/>
      <c r="R271" s="66"/>
      <c r="S271" s="66"/>
      <c r="T271" s="67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T271" s="19" t="s">
        <v>183</v>
      </c>
      <c r="AU271" s="19" t="s">
        <v>83</v>
      </c>
    </row>
    <row r="272" spans="1:65" s="13" customFormat="1" ht="11.25">
      <c r="B272" s="194"/>
      <c r="C272" s="195"/>
      <c r="D272" s="196" t="s">
        <v>185</v>
      </c>
      <c r="E272" s="197" t="s">
        <v>21</v>
      </c>
      <c r="F272" s="198" t="s">
        <v>452</v>
      </c>
      <c r="G272" s="195"/>
      <c r="H272" s="199">
        <v>15</v>
      </c>
      <c r="I272" s="200"/>
      <c r="J272" s="195"/>
      <c r="K272" s="195"/>
      <c r="L272" s="201"/>
      <c r="M272" s="202"/>
      <c r="N272" s="203"/>
      <c r="O272" s="203"/>
      <c r="P272" s="203"/>
      <c r="Q272" s="203"/>
      <c r="R272" s="203"/>
      <c r="S272" s="203"/>
      <c r="T272" s="204"/>
      <c r="AT272" s="205" t="s">
        <v>185</v>
      </c>
      <c r="AU272" s="205" t="s">
        <v>83</v>
      </c>
      <c r="AV272" s="13" t="s">
        <v>83</v>
      </c>
      <c r="AW272" s="13" t="s">
        <v>34</v>
      </c>
      <c r="AX272" s="13" t="s">
        <v>81</v>
      </c>
      <c r="AY272" s="205" t="s">
        <v>174</v>
      </c>
    </row>
    <row r="273" spans="1:65" s="2" customFormat="1" ht="24.2" customHeight="1">
      <c r="A273" s="36"/>
      <c r="B273" s="37"/>
      <c r="C273" s="176" t="s">
        <v>453</v>
      </c>
      <c r="D273" s="176" t="s">
        <v>176</v>
      </c>
      <c r="E273" s="177" t="s">
        <v>454</v>
      </c>
      <c r="F273" s="178" t="s">
        <v>455</v>
      </c>
      <c r="G273" s="179" t="s">
        <v>196</v>
      </c>
      <c r="H273" s="180">
        <v>0.92700000000000005</v>
      </c>
      <c r="I273" s="181"/>
      <c r="J273" s="182">
        <f>ROUND(I273*H273,2)</f>
        <v>0</v>
      </c>
      <c r="K273" s="178" t="s">
        <v>180</v>
      </c>
      <c r="L273" s="41"/>
      <c r="M273" s="183" t="s">
        <v>21</v>
      </c>
      <c r="N273" s="184" t="s">
        <v>44</v>
      </c>
      <c r="O273" s="66"/>
      <c r="P273" s="185">
        <f>O273*H273</f>
        <v>0</v>
      </c>
      <c r="Q273" s="185">
        <v>1.94302</v>
      </c>
      <c r="R273" s="185">
        <f>Q273*H273</f>
        <v>1.8011795400000001</v>
      </c>
      <c r="S273" s="185">
        <v>0</v>
      </c>
      <c r="T273" s="186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87" t="s">
        <v>181</v>
      </c>
      <c r="AT273" s="187" t="s">
        <v>176</v>
      </c>
      <c r="AU273" s="187" t="s">
        <v>83</v>
      </c>
      <c r="AY273" s="19" t="s">
        <v>174</v>
      </c>
      <c r="BE273" s="188">
        <f>IF(N273="základní",J273,0)</f>
        <v>0</v>
      </c>
      <c r="BF273" s="188">
        <f>IF(N273="snížená",J273,0)</f>
        <v>0</v>
      </c>
      <c r="BG273" s="188">
        <f>IF(N273="zákl. přenesená",J273,0)</f>
        <v>0</v>
      </c>
      <c r="BH273" s="188">
        <f>IF(N273="sníž. přenesená",J273,0)</f>
        <v>0</v>
      </c>
      <c r="BI273" s="188">
        <f>IF(N273="nulová",J273,0)</f>
        <v>0</v>
      </c>
      <c r="BJ273" s="19" t="s">
        <v>81</v>
      </c>
      <c r="BK273" s="188">
        <f>ROUND(I273*H273,2)</f>
        <v>0</v>
      </c>
      <c r="BL273" s="19" t="s">
        <v>181</v>
      </c>
      <c r="BM273" s="187" t="s">
        <v>456</v>
      </c>
    </row>
    <row r="274" spans="1:65" s="2" customFormat="1" ht="11.25">
      <c r="A274" s="36"/>
      <c r="B274" s="37"/>
      <c r="C274" s="38"/>
      <c r="D274" s="189" t="s">
        <v>183</v>
      </c>
      <c r="E274" s="38"/>
      <c r="F274" s="190" t="s">
        <v>457</v>
      </c>
      <c r="G274" s="38"/>
      <c r="H274" s="38"/>
      <c r="I274" s="191"/>
      <c r="J274" s="38"/>
      <c r="K274" s="38"/>
      <c r="L274" s="41"/>
      <c r="M274" s="192"/>
      <c r="N274" s="193"/>
      <c r="O274" s="66"/>
      <c r="P274" s="66"/>
      <c r="Q274" s="66"/>
      <c r="R274" s="66"/>
      <c r="S274" s="66"/>
      <c r="T274" s="67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T274" s="19" t="s">
        <v>183</v>
      </c>
      <c r="AU274" s="19" t="s">
        <v>83</v>
      </c>
    </row>
    <row r="275" spans="1:65" s="13" customFormat="1" ht="11.25">
      <c r="B275" s="194"/>
      <c r="C275" s="195"/>
      <c r="D275" s="196" t="s">
        <v>185</v>
      </c>
      <c r="E275" s="197" t="s">
        <v>21</v>
      </c>
      <c r="F275" s="198" t="s">
        <v>458</v>
      </c>
      <c r="G275" s="195"/>
      <c r="H275" s="199">
        <v>0.28799999999999998</v>
      </c>
      <c r="I275" s="200"/>
      <c r="J275" s="195"/>
      <c r="K275" s="195"/>
      <c r="L275" s="201"/>
      <c r="M275" s="202"/>
      <c r="N275" s="203"/>
      <c r="O275" s="203"/>
      <c r="P275" s="203"/>
      <c r="Q275" s="203"/>
      <c r="R275" s="203"/>
      <c r="S275" s="203"/>
      <c r="T275" s="204"/>
      <c r="AT275" s="205" t="s">
        <v>185</v>
      </c>
      <c r="AU275" s="205" t="s">
        <v>83</v>
      </c>
      <c r="AV275" s="13" t="s">
        <v>83</v>
      </c>
      <c r="AW275" s="13" t="s">
        <v>34</v>
      </c>
      <c r="AX275" s="13" t="s">
        <v>73</v>
      </c>
      <c r="AY275" s="205" t="s">
        <v>174</v>
      </c>
    </row>
    <row r="276" spans="1:65" s="13" customFormat="1" ht="11.25">
      <c r="B276" s="194"/>
      <c r="C276" s="195"/>
      <c r="D276" s="196" t="s">
        <v>185</v>
      </c>
      <c r="E276" s="197" t="s">
        <v>21</v>
      </c>
      <c r="F276" s="198" t="s">
        <v>459</v>
      </c>
      <c r="G276" s="195"/>
      <c r="H276" s="199">
        <v>0.63900000000000001</v>
      </c>
      <c r="I276" s="200"/>
      <c r="J276" s="195"/>
      <c r="K276" s="195"/>
      <c r="L276" s="201"/>
      <c r="M276" s="202"/>
      <c r="N276" s="203"/>
      <c r="O276" s="203"/>
      <c r="P276" s="203"/>
      <c r="Q276" s="203"/>
      <c r="R276" s="203"/>
      <c r="S276" s="203"/>
      <c r="T276" s="204"/>
      <c r="AT276" s="205" t="s">
        <v>185</v>
      </c>
      <c r="AU276" s="205" t="s">
        <v>83</v>
      </c>
      <c r="AV276" s="13" t="s">
        <v>83</v>
      </c>
      <c r="AW276" s="13" t="s">
        <v>34</v>
      </c>
      <c r="AX276" s="13" t="s">
        <v>73</v>
      </c>
      <c r="AY276" s="205" t="s">
        <v>174</v>
      </c>
    </row>
    <row r="277" spans="1:65" s="14" customFormat="1" ht="11.25">
      <c r="B277" s="206"/>
      <c r="C277" s="207"/>
      <c r="D277" s="196" t="s">
        <v>185</v>
      </c>
      <c r="E277" s="208" t="s">
        <v>21</v>
      </c>
      <c r="F277" s="209" t="s">
        <v>199</v>
      </c>
      <c r="G277" s="207"/>
      <c r="H277" s="210">
        <v>0.92700000000000005</v>
      </c>
      <c r="I277" s="211"/>
      <c r="J277" s="207"/>
      <c r="K277" s="207"/>
      <c r="L277" s="212"/>
      <c r="M277" s="213"/>
      <c r="N277" s="214"/>
      <c r="O277" s="214"/>
      <c r="P277" s="214"/>
      <c r="Q277" s="214"/>
      <c r="R277" s="214"/>
      <c r="S277" s="214"/>
      <c r="T277" s="215"/>
      <c r="AT277" s="216" t="s">
        <v>185</v>
      </c>
      <c r="AU277" s="216" t="s">
        <v>83</v>
      </c>
      <c r="AV277" s="14" t="s">
        <v>193</v>
      </c>
      <c r="AW277" s="14" t="s">
        <v>34</v>
      </c>
      <c r="AX277" s="14" t="s">
        <v>81</v>
      </c>
      <c r="AY277" s="216" t="s">
        <v>174</v>
      </c>
    </row>
    <row r="278" spans="1:65" s="2" customFormat="1" ht="37.9" customHeight="1">
      <c r="A278" s="36"/>
      <c r="B278" s="37"/>
      <c r="C278" s="176" t="s">
        <v>460</v>
      </c>
      <c r="D278" s="176" t="s">
        <v>176</v>
      </c>
      <c r="E278" s="177" t="s">
        <v>461</v>
      </c>
      <c r="F278" s="178" t="s">
        <v>462</v>
      </c>
      <c r="G278" s="179" t="s">
        <v>337</v>
      </c>
      <c r="H278" s="180">
        <v>1.9930000000000001</v>
      </c>
      <c r="I278" s="181"/>
      <c r="J278" s="182">
        <f>ROUND(I278*H278,2)</f>
        <v>0</v>
      </c>
      <c r="K278" s="178" t="s">
        <v>21</v>
      </c>
      <c r="L278" s="41"/>
      <c r="M278" s="183" t="s">
        <v>21</v>
      </c>
      <c r="N278" s="184" t="s">
        <v>44</v>
      </c>
      <c r="O278" s="66"/>
      <c r="P278" s="185">
        <f>O278*H278</f>
        <v>0</v>
      </c>
      <c r="Q278" s="185">
        <v>1.7090000000000001E-2</v>
      </c>
      <c r="R278" s="185">
        <f>Q278*H278</f>
        <v>3.4060370000000006E-2</v>
      </c>
      <c r="S278" s="185">
        <v>0</v>
      </c>
      <c r="T278" s="186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87" t="s">
        <v>181</v>
      </c>
      <c r="AT278" s="187" t="s">
        <v>176</v>
      </c>
      <c r="AU278" s="187" t="s">
        <v>83</v>
      </c>
      <c r="AY278" s="19" t="s">
        <v>174</v>
      </c>
      <c r="BE278" s="188">
        <f>IF(N278="základní",J278,0)</f>
        <v>0</v>
      </c>
      <c r="BF278" s="188">
        <f>IF(N278="snížená",J278,0)</f>
        <v>0</v>
      </c>
      <c r="BG278" s="188">
        <f>IF(N278="zákl. přenesená",J278,0)</f>
        <v>0</v>
      </c>
      <c r="BH278" s="188">
        <f>IF(N278="sníž. přenesená",J278,0)</f>
        <v>0</v>
      </c>
      <c r="BI278" s="188">
        <f>IF(N278="nulová",J278,0)</f>
        <v>0</v>
      </c>
      <c r="BJ278" s="19" t="s">
        <v>81</v>
      </c>
      <c r="BK278" s="188">
        <f>ROUND(I278*H278,2)</f>
        <v>0</v>
      </c>
      <c r="BL278" s="19" t="s">
        <v>181</v>
      </c>
      <c r="BM278" s="187" t="s">
        <v>463</v>
      </c>
    </row>
    <row r="279" spans="1:65" s="13" customFormat="1" ht="22.5">
      <c r="B279" s="194"/>
      <c r="C279" s="195"/>
      <c r="D279" s="196" t="s">
        <v>185</v>
      </c>
      <c r="E279" s="197" t="s">
        <v>21</v>
      </c>
      <c r="F279" s="198" t="s">
        <v>464</v>
      </c>
      <c r="G279" s="195"/>
      <c r="H279" s="199">
        <v>1.5740000000000001</v>
      </c>
      <c r="I279" s="200"/>
      <c r="J279" s="195"/>
      <c r="K279" s="195"/>
      <c r="L279" s="201"/>
      <c r="M279" s="202"/>
      <c r="N279" s="203"/>
      <c r="O279" s="203"/>
      <c r="P279" s="203"/>
      <c r="Q279" s="203"/>
      <c r="R279" s="203"/>
      <c r="S279" s="203"/>
      <c r="T279" s="204"/>
      <c r="AT279" s="205" t="s">
        <v>185</v>
      </c>
      <c r="AU279" s="205" t="s">
        <v>83</v>
      </c>
      <c r="AV279" s="13" t="s">
        <v>83</v>
      </c>
      <c r="AW279" s="13" t="s">
        <v>34</v>
      </c>
      <c r="AX279" s="13" t="s">
        <v>73</v>
      </c>
      <c r="AY279" s="205" t="s">
        <v>174</v>
      </c>
    </row>
    <row r="280" spans="1:65" s="13" customFormat="1" ht="11.25">
      <c r="B280" s="194"/>
      <c r="C280" s="195"/>
      <c r="D280" s="196" t="s">
        <v>185</v>
      </c>
      <c r="E280" s="197" t="s">
        <v>21</v>
      </c>
      <c r="F280" s="198" t="s">
        <v>465</v>
      </c>
      <c r="G280" s="195"/>
      <c r="H280" s="199">
        <v>0.41899999999999998</v>
      </c>
      <c r="I280" s="200"/>
      <c r="J280" s="195"/>
      <c r="K280" s="195"/>
      <c r="L280" s="201"/>
      <c r="M280" s="202"/>
      <c r="N280" s="203"/>
      <c r="O280" s="203"/>
      <c r="P280" s="203"/>
      <c r="Q280" s="203"/>
      <c r="R280" s="203"/>
      <c r="S280" s="203"/>
      <c r="T280" s="204"/>
      <c r="AT280" s="205" t="s">
        <v>185</v>
      </c>
      <c r="AU280" s="205" t="s">
        <v>83</v>
      </c>
      <c r="AV280" s="13" t="s">
        <v>83</v>
      </c>
      <c r="AW280" s="13" t="s">
        <v>34</v>
      </c>
      <c r="AX280" s="13" t="s">
        <v>73</v>
      </c>
      <c r="AY280" s="205" t="s">
        <v>174</v>
      </c>
    </row>
    <row r="281" spans="1:65" s="15" customFormat="1" ht="11.25">
      <c r="B281" s="217"/>
      <c r="C281" s="218"/>
      <c r="D281" s="196" t="s">
        <v>185</v>
      </c>
      <c r="E281" s="219" t="s">
        <v>21</v>
      </c>
      <c r="F281" s="220" t="s">
        <v>223</v>
      </c>
      <c r="G281" s="218"/>
      <c r="H281" s="221">
        <v>1.9930000000000001</v>
      </c>
      <c r="I281" s="222"/>
      <c r="J281" s="218"/>
      <c r="K281" s="218"/>
      <c r="L281" s="223"/>
      <c r="M281" s="224"/>
      <c r="N281" s="225"/>
      <c r="O281" s="225"/>
      <c r="P281" s="225"/>
      <c r="Q281" s="225"/>
      <c r="R281" s="225"/>
      <c r="S281" s="225"/>
      <c r="T281" s="226"/>
      <c r="AT281" s="227" t="s">
        <v>185</v>
      </c>
      <c r="AU281" s="227" t="s">
        <v>83</v>
      </c>
      <c r="AV281" s="15" t="s">
        <v>181</v>
      </c>
      <c r="AW281" s="15" t="s">
        <v>34</v>
      </c>
      <c r="AX281" s="15" t="s">
        <v>81</v>
      </c>
      <c r="AY281" s="227" t="s">
        <v>174</v>
      </c>
    </row>
    <row r="282" spans="1:65" s="2" customFormat="1" ht="21.75" customHeight="1">
      <c r="A282" s="36"/>
      <c r="B282" s="37"/>
      <c r="C282" s="238" t="s">
        <v>466</v>
      </c>
      <c r="D282" s="238" t="s">
        <v>297</v>
      </c>
      <c r="E282" s="239" t="s">
        <v>467</v>
      </c>
      <c r="F282" s="240" t="s">
        <v>468</v>
      </c>
      <c r="G282" s="241" t="s">
        <v>337</v>
      </c>
      <c r="H282" s="242">
        <v>1.621</v>
      </c>
      <c r="I282" s="243"/>
      <c r="J282" s="244">
        <f>ROUND(I282*H282,2)</f>
        <v>0</v>
      </c>
      <c r="K282" s="240" t="s">
        <v>180</v>
      </c>
      <c r="L282" s="245"/>
      <c r="M282" s="246" t="s">
        <v>21</v>
      </c>
      <c r="N282" s="247" t="s">
        <v>44</v>
      </c>
      <c r="O282" s="66"/>
      <c r="P282" s="185">
        <f>O282*H282</f>
        <v>0</v>
      </c>
      <c r="Q282" s="185">
        <v>1</v>
      </c>
      <c r="R282" s="185">
        <f>Q282*H282</f>
        <v>1.621</v>
      </c>
      <c r="S282" s="185">
        <v>0</v>
      </c>
      <c r="T282" s="186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187" t="s">
        <v>233</v>
      </c>
      <c r="AT282" s="187" t="s">
        <v>297</v>
      </c>
      <c r="AU282" s="187" t="s">
        <v>83</v>
      </c>
      <c r="AY282" s="19" t="s">
        <v>174</v>
      </c>
      <c r="BE282" s="188">
        <f>IF(N282="základní",J282,0)</f>
        <v>0</v>
      </c>
      <c r="BF282" s="188">
        <f>IF(N282="snížená",J282,0)</f>
        <v>0</v>
      </c>
      <c r="BG282" s="188">
        <f>IF(N282="zákl. přenesená",J282,0)</f>
        <v>0</v>
      </c>
      <c r="BH282" s="188">
        <f>IF(N282="sníž. přenesená",J282,0)</f>
        <v>0</v>
      </c>
      <c r="BI282" s="188">
        <f>IF(N282="nulová",J282,0)</f>
        <v>0</v>
      </c>
      <c r="BJ282" s="19" t="s">
        <v>81</v>
      </c>
      <c r="BK282" s="188">
        <f>ROUND(I282*H282,2)</f>
        <v>0</v>
      </c>
      <c r="BL282" s="19" t="s">
        <v>181</v>
      </c>
      <c r="BM282" s="187" t="s">
        <v>469</v>
      </c>
    </row>
    <row r="283" spans="1:65" s="13" customFormat="1" ht="11.25">
      <c r="B283" s="194"/>
      <c r="C283" s="195"/>
      <c r="D283" s="196" t="s">
        <v>185</v>
      </c>
      <c r="E283" s="195"/>
      <c r="F283" s="198" t="s">
        <v>470</v>
      </c>
      <c r="G283" s="195"/>
      <c r="H283" s="199">
        <v>1.621</v>
      </c>
      <c r="I283" s="200"/>
      <c r="J283" s="195"/>
      <c r="K283" s="195"/>
      <c r="L283" s="201"/>
      <c r="M283" s="202"/>
      <c r="N283" s="203"/>
      <c r="O283" s="203"/>
      <c r="P283" s="203"/>
      <c r="Q283" s="203"/>
      <c r="R283" s="203"/>
      <c r="S283" s="203"/>
      <c r="T283" s="204"/>
      <c r="AT283" s="205" t="s">
        <v>185</v>
      </c>
      <c r="AU283" s="205" t="s">
        <v>83</v>
      </c>
      <c r="AV283" s="13" t="s">
        <v>83</v>
      </c>
      <c r="AW283" s="13" t="s">
        <v>4</v>
      </c>
      <c r="AX283" s="13" t="s">
        <v>81</v>
      </c>
      <c r="AY283" s="205" t="s">
        <v>174</v>
      </c>
    </row>
    <row r="284" spans="1:65" s="2" customFormat="1" ht="21.75" customHeight="1">
      <c r="A284" s="36"/>
      <c r="B284" s="37"/>
      <c r="C284" s="238" t="s">
        <v>471</v>
      </c>
      <c r="D284" s="238" t="s">
        <v>297</v>
      </c>
      <c r="E284" s="239" t="s">
        <v>472</v>
      </c>
      <c r="F284" s="240" t="s">
        <v>473</v>
      </c>
      <c r="G284" s="241" t="s">
        <v>337</v>
      </c>
      <c r="H284" s="242">
        <v>0.432</v>
      </c>
      <c r="I284" s="243"/>
      <c r="J284" s="244">
        <f>ROUND(I284*H284,2)</f>
        <v>0</v>
      </c>
      <c r="K284" s="240" t="s">
        <v>180</v>
      </c>
      <c r="L284" s="245"/>
      <c r="M284" s="246" t="s">
        <v>21</v>
      </c>
      <c r="N284" s="247" t="s">
        <v>44</v>
      </c>
      <c r="O284" s="66"/>
      <c r="P284" s="185">
        <f>O284*H284</f>
        <v>0</v>
      </c>
      <c r="Q284" s="185">
        <v>1</v>
      </c>
      <c r="R284" s="185">
        <f>Q284*H284</f>
        <v>0.432</v>
      </c>
      <c r="S284" s="185">
        <v>0</v>
      </c>
      <c r="T284" s="186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87" t="s">
        <v>233</v>
      </c>
      <c r="AT284" s="187" t="s">
        <v>297</v>
      </c>
      <c r="AU284" s="187" t="s">
        <v>83</v>
      </c>
      <c r="AY284" s="19" t="s">
        <v>174</v>
      </c>
      <c r="BE284" s="188">
        <f>IF(N284="základní",J284,0)</f>
        <v>0</v>
      </c>
      <c r="BF284" s="188">
        <f>IF(N284="snížená",J284,0)</f>
        <v>0</v>
      </c>
      <c r="BG284" s="188">
        <f>IF(N284="zákl. přenesená",J284,0)</f>
        <v>0</v>
      </c>
      <c r="BH284" s="188">
        <f>IF(N284="sníž. přenesená",J284,0)</f>
        <v>0</v>
      </c>
      <c r="BI284" s="188">
        <f>IF(N284="nulová",J284,0)</f>
        <v>0</v>
      </c>
      <c r="BJ284" s="19" t="s">
        <v>81</v>
      </c>
      <c r="BK284" s="188">
        <f>ROUND(I284*H284,2)</f>
        <v>0</v>
      </c>
      <c r="BL284" s="19" t="s">
        <v>181</v>
      </c>
      <c r="BM284" s="187" t="s">
        <v>474</v>
      </c>
    </row>
    <row r="285" spans="1:65" s="13" customFormat="1" ht="11.25">
      <c r="B285" s="194"/>
      <c r="C285" s="195"/>
      <c r="D285" s="196" t="s">
        <v>185</v>
      </c>
      <c r="E285" s="195"/>
      <c r="F285" s="198" t="s">
        <v>475</v>
      </c>
      <c r="G285" s="195"/>
      <c r="H285" s="199">
        <v>0.432</v>
      </c>
      <c r="I285" s="200"/>
      <c r="J285" s="195"/>
      <c r="K285" s="195"/>
      <c r="L285" s="201"/>
      <c r="M285" s="202"/>
      <c r="N285" s="203"/>
      <c r="O285" s="203"/>
      <c r="P285" s="203"/>
      <c r="Q285" s="203"/>
      <c r="R285" s="203"/>
      <c r="S285" s="203"/>
      <c r="T285" s="204"/>
      <c r="AT285" s="205" t="s">
        <v>185</v>
      </c>
      <c r="AU285" s="205" t="s">
        <v>83</v>
      </c>
      <c r="AV285" s="13" t="s">
        <v>83</v>
      </c>
      <c r="AW285" s="13" t="s">
        <v>4</v>
      </c>
      <c r="AX285" s="13" t="s">
        <v>81</v>
      </c>
      <c r="AY285" s="205" t="s">
        <v>174</v>
      </c>
    </row>
    <row r="286" spans="1:65" s="2" customFormat="1" ht="24.2" customHeight="1">
      <c r="A286" s="36"/>
      <c r="B286" s="37"/>
      <c r="C286" s="176" t="s">
        <v>476</v>
      </c>
      <c r="D286" s="176" t="s">
        <v>176</v>
      </c>
      <c r="E286" s="177" t="s">
        <v>477</v>
      </c>
      <c r="F286" s="178" t="s">
        <v>478</v>
      </c>
      <c r="G286" s="179" t="s">
        <v>337</v>
      </c>
      <c r="H286" s="180">
        <v>0.10299999999999999</v>
      </c>
      <c r="I286" s="181"/>
      <c r="J286" s="182">
        <f>ROUND(I286*H286,2)</f>
        <v>0</v>
      </c>
      <c r="K286" s="178" t="s">
        <v>180</v>
      </c>
      <c r="L286" s="41"/>
      <c r="M286" s="183" t="s">
        <v>21</v>
      </c>
      <c r="N286" s="184" t="s">
        <v>44</v>
      </c>
      <c r="O286" s="66"/>
      <c r="P286" s="185">
        <f>O286*H286</f>
        <v>0</v>
      </c>
      <c r="Q286" s="185">
        <v>1.0900000000000001</v>
      </c>
      <c r="R286" s="185">
        <f>Q286*H286</f>
        <v>0.11227000000000001</v>
      </c>
      <c r="S286" s="185">
        <v>0</v>
      </c>
      <c r="T286" s="186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187" t="s">
        <v>181</v>
      </c>
      <c r="AT286" s="187" t="s">
        <v>176</v>
      </c>
      <c r="AU286" s="187" t="s">
        <v>83</v>
      </c>
      <c r="AY286" s="19" t="s">
        <v>174</v>
      </c>
      <c r="BE286" s="188">
        <f>IF(N286="základní",J286,0)</f>
        <v>0</v>
      </c>
      <c r="BF286" s="188">
        <f>IF(N286="snížená",J286,0)</f>
        <v>0</v>
      </c>
      <c r="BG286" s="188">
        <f>IF(N286="zákl. přenesená",J286,0)</f>
        <v>0</v>
      </c>
      <c r="BH286" s="188">
        <f>IF(N286="sníž. přenesená",J286,0)</f>
        <v>0</v>
      </c>
      <c r="BI286" s="188">
        <f>IF(N286="nulová",J286,0)</f>
        <v>0</v>
      </c>
      <c r="BJ286" s="19" t="s">
        <v>81</v>
      </c>
      <c r="BK286" s="188">
        <f>ROUND(I286*H286,2)</f>
        <v>0</v>
      </c>
      <c r="BL286" s="19" t="s">
        <v>181</v>
      </c>
      <c r="BM286" s="187" t="s">
        <v>479</v>
      </c>
    </row>
    <row r="287" spans="1:65" s="2" customFormat="1" ht="11.25">
      <c r="A287" s="36"/>
      <c r="B287" s="37"/>
      <c r="C287" s="38"/>
      <c r="D287" s="189" t="s">
        <v>183</v>
      </c>
      <c r="E287" s="38"/>
      <c r="F287" s="190" t="s">
        <v>480</v>
      </c>
      <c r="G287" s="38"/>
      <c r="H287" s="38"/>
      <c r="I287" s="191"/>
      <c r="J287" s="38"/>
      <c r="K287" s="38"/>
      <c r="L287" s="41"/>
      <c r="M287" s="192"/>
      <c r="N287" s="193"/>
      <c r="O287" s="66"/>
      <c r="P287" s="66"/>
      <c r="Q287" s="66"/>
      <c r="R287" s="66"/>
      <c r="S287" s="66"/>
      <c r="T287" s="67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T287" s="19" t="s">
        <v>183</v>
      </c>
      <c r="AU287" s="19" t="s">
        <v>83</v>
      </c>
    </row>
    <row r="288" spans="1:65" s="13" customFormat="1" ht="11.25">
      <c r="B288" s="194"/>
      <c r="C288" s="195"/>
      <c r="D288" s="196" t="s">
        <v>185</v>
      </c>
      <c r="E288" s="197" t="s">
        <v>21</v>
      </c>
      <c r="F288" s="198" t="s">
        <v>481</v>
      </c>
      <c r="G288" s="195"/>
      <c r="H288" s="199">
        <v>0.10299999999999999</v>
      </c>
      <c r="I288" s="200"/>
      <c r="J288" s="195"/>
      <c r="K288" s="195"/>
      <c r="L288" s="201"/>
      <c r="M288" s="202"/>
      <c r="N288" s="203"/>
      <c r="O288" s="203"/>
      <c r="P288" s="203"/>
      <c r="Q288" s="203"/>
      <c r="R288" s="203"/>
      <c r="S288" s="203"/>
      <c r="T288" s="204"/>
      <c r="AT288" s="205" t="s">
        <v>185</v>
      </c>
      <c r="AU288" s="205" t="s">
        <v>83</v>
      </c>
      <c r="AV288" s="13" t="s">
        <v>83</v>
      </c>
      <c r="AW288" s="13" t="s">
        <v>34</v>
      </c>
      <c r="AX288" s="13" t="s">
        <v>81</v>
      </c>
      <c r="AY288" s="205" t="s">
        <v>174</v>
      </c>
    </row>
    <row r="289" spans="1:65" s="2" customFormat="1" ht="33" customHeight="1">
      <c r="A289" s="36"/>
      <c r="B289" s="37"/>
      <c r="C289" s="176" t="s">
        <v>482</v>
      </c>
      <c r="D289" s="176" t="s">
        <v>176</v>
      </c>
      <c r="E289" s="177" t="s">
        <v>483</v>
      </c>
      <c r="F289" s="178" t="s">
        <v>484</v>
      </c>
      <c r="G289" s="179" t="s">
        <v>337</v>
      </c>
      <c r="H289" s="180">
        <v>0.40200000000000002</v>
      </c>
      <c r="I289" s="181"/>
      <c r="J289" s="182">
        <f>ROUND(I289*H289,2)</f>
        <v>0</v>
      </c>
      <c r="K289" s="178" t="s">
        <v>180</v>
      </c>
      <c r="L289" s="41"/>
      <c r="M289" s="183" t="s">
        <v>21</v>
      </c>
      <c r="N289" s="184" t="s">
        <v>44</v>
      </c>
      <c r="O289" s="66"/>
      <c r="P289" s="185">
        <f>O289*H289</f>
        <v>0</v>
      </c>
      <c r="Q289" s="185">
        <v>1.0900000000000001</v>
      </c>
      <c r="R289" s="185">
        <f>Q289*H289</f>
        <v>0.43818000000000007</v>
      </c>
      <c r="S289" s="185">
        <v>0</v>
      </c>
      <c r="T289" s="186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7" t="s">
        <v>181</v>
      </c>
      <c r="AT289" s="187" t="s">
        <v>176</v>
      </c>
      <c r="AU289" s="187" t="s">
        <v>83</v>
      </c>
      <c r="AY289" s="19" t="s">
        <v>174</v>
      </c>
      <c r="BE289" s="188">
        <f>IF(N289="základní",J289,0)</f>
        <v>0</v>
      </c>
      <c r="BF289" s="188">
        <f>IF(N289="snížená",J289,0)</f>
        <v>0</v>
      </c>
      <c r="BG289" s="188">
        <f>IF(N289="zákl. přenesená",J289,0)</f>
        <v>0</v>
      </c>
      <c r="BH289" s="188">
        <f>IF(N289="sníž. přenesená",J289,0)</f>
        <v>0</v>
      </c>
      <c r="BI289" s="188">
        <f>IF(N289="nulová",J289,0)</f>
        <v>0</v>
      </c>
      <c r="BJ289" s="19" t="s">
        <v>81</v>
      </c>
      <c r="BK289" s="188">
        <f>ROUND(I289*H289,2)</f>
        <v>0</v>
      </c>
      <c r="BL289" s="19" t="s">
        <v>181</v>
      </c>
      <c r="BM289" s="187" t="s">
        <v>485</v>
      </c>
    </row>
    <row r="290" spans="1:65" s="2" customFormat="1" ht="11.25">
      <c r="A290" s="36"/>
      <c r="B290" s="37"/>
      <c r="C290" s="38"/>
      <c r="D290" s="189" t="s">
        <v>183</v>
      </c>
      <c r="E290" s="38"/>
      <c r="F290" s="190" t="s">
        <v>486</v>
      </c>
      <c r="G290" s="38"/>
      <c r="H290" s="38"/>
      <c r="I290" s="191"/>
      <c r="J290" s="38"/>
      <c r="K290" s="38"/>
      <c r="L290" s="41"/>
      <c r="M290" s="192"/>
      <c r="N290" s="193"/>
      <c r="O290" s="66"/>
      <c r="P290" s="66"/>
      <c r="Q290" s="66"/>
      <c r="R290" s="66"/>
      <c r="S290" s="66"/>
      <c r="T290" s="67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T290" s="19" t="s">
        <v>183</v>
      </c>
      <c r="AU290" s="19" t="s">
        <v>83</v>
      </c>
    </row>
    <row r="291" spans="1:65" s="13" customFormat="1" ht="11.25">
      <c r="B291" s="194"/>
      <c r="C291" s="195"/>
      <c r="D291" s="196" t="s">
        <v>185</v>
      </c>
      <c r="E291" s="197" t="s">
        <v>21</v>
      </c>
      <c r="F291" s="198" t="s">
        <v>487</v>
      </c>
      <c r="G291" s="195"/>
      <c r="H291" s="199">
        <v>0.13700000000000001</v>
      </c>
      <c r="I291" s="200"/>
      <c r="J291" s="195"/>
      <c r="K291" s="195"/>
      <c r="L291" s="201"/>
      <c r="M291" s="202"/>
      <c r="N291" s="203"/>
      <c r="O291" s="203"/>
      <c r="P291" s="203"/>
      <c r="Q291" s="203"/>
      <c r="R291" s="203"/>
      <c r="S291" s="203"/>
      <c r="T291" s="204"/>
      <c r="AT291" s="205" t="s">
        <v>185</v>
      </c>
      <c r="AU291" s="205" t="s">
        <v>83</v>
      </c>
      <c r="AV291" s="13" t="s">
        <v>83</v>
      </c>
      <c r="AW291" s="13" t="s">
        <v>34</v>
      </c>
      <c r="AX291" s="13" t="s">
        <v>73</v>
      </c>
      <c r="AY291" s="205" t="s">
        <v>174</v>
      </c>
    </row>
    <row r="292" spans="1:65" s="13" customFormat="1" ht="11.25">
      <c r="B292" s="194"/>
      <c r="C292" s="195"/>
      <c r="D292" s="196" t="s">
        <v>185</v>
      </c>
      <c r="E292" s="197" t="s">
        <v>21</v>
      </c>
      <c r="F292" s="198" t="s">
        <v>488</v>
      </c>
      <c r="G292" s="195"/>
      <c r="H292" s="199">
        <v>0.26500000000000001</v>
      </c>
      <c r="I292" s="200"/>
      <c r="J292" s="195"/>
      <c r="K292" s="195"/>
      <c r="L292" s="201"/>
      <c r="M292" s="202"/>
      <c r="N292" s="203"/>
      <c r="O292" s="203"/>
      <c r="P292" s="203"/>
      <c r="Q292" s="203"/>
      <c r="R292" s="203"/>
      <c r="S292" s="203"/>
      <c r="T292" s="204"/>
      <c r="AT292" s="205" t="s">
        <v>185</v>
      </c>
      <c r="AU292" s="205" t="s">
        <v>83</v>
      </c>
      <c r="AV292" s="13" t="s">
        <v>83</v>
      </c>
      <c r="AW292" s="13" t="s">
        <v>34</v>
      </c>
      <c r="AX292" s="13" t="s">
        <v>73</v>
      </c>
      <c r="AY292" s="205" t="s">
        <v>174</v>
      </c>
    </row>
    <row r="293" spans="1:65" s="14" customFormat="1" ht="11.25">
      <c r="B293" s="206"/>
      <c r="C293" s="207"/>
      <c r="D293" s="196" t="s">
        <v>185</v>
      </c>
      <c r="E293" s="208" t="s">
        <v>21</v>
      </c>
      <c r="F293" s="209" t="s">
        <v>199</v>
      </c>
      <c r="G293" s="207"/>
      <c r="H293" s="210">
        <v>0.40200000000000002</v>
      </c>
      <c r="I293" s="211"/>
      <c r="J293" s="207"/>
      <c r="K293" s="207"/>
      <c r="L293" s="212"/>
      <c r="M293" s="213"/>
      <c r="N293" s="214"/>
      <c r="O293" s="214"/>
      <c r="P293" s="214"/>
      <c r="Q293" s="214"/>
      <c r="R293" s="214"/>
      <c r="S293" s="214"/>
      <c r="T293" s="215"/>
      <c r="AT293" s="216" t="s">
        <v>185</v>
      </c>
      <c r="AU293" s="216" t="s">
        <v>83</v>
      </c>
      <c r="AV293" s="14" t="s">
        <v>193</v>
      </c>
      <c r="AW293" s="14" t="s">
        <v>34</v>
      </c>
      <c r="AX293" s="14" t="s">
        <v>81</v>
      </c>
      <c r="AY293" s="216" t="s">
        <v>174</v>
      </c>
    </row>
    <row r="294" spans="1:65" s="2" customFormat="1" ht="24.2" customHeight="1">
      <c r="A294" s="36"/>
      <c r="B294" s="37"/>
      <c r="C294" s="176" t="s">
        <v>489</v>
      </c>
      <c r="D294" s="176" t="s">
        <v>176</v>
      </c>
      <c r="E294" s="177" t="s">
        <v>490</v>
      </c>
      <c r="F294" s="178" t="s">
        <v>491</v>
      </c>
      <c r="G294" s="179" t="s">
        <v>189</v>
      </c>
      <c r="H294" s="180">
        <v>9.75</v>
      </c>
      <c r="I294" s="181"/>
      <c r="J294" s="182">
        <f>ROUND(I294*H294,2)</f>
        <v>0</v>
      </c>
      <c r="K294" s="178" t="s">
        <v>180</v>
      </c>
      <c r="L294" s="41"/>
      <c r="M294" s="183" t="s">
        <v>21</v>
      </c>
      <c r="N294" s="184" t="s">
        <v>44</v>
      </c>
      <c r="O294" s="66"/>
      <c r="P294" s="185">
        <f>O294*H294</f>
        <v>0</v>
      </c>
      <c r="Q294" s="185">
        <v>3.8000000000000002E-4</v>
      </c>
      <c r="R294" s="185">
        <f>Q294*H294</f>
        <v>3.7050000000000004E-3</v>
      </c>
      <c r="S294" s="185">
        <v>0</v>
      </c>
      <c r="T294" s="186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87" t="s">
        <v>181</v>
      </c>
      <c r="AT294" s="187" t="s">
        <v>176</v>
      </c>
      <c r="AU294" s="187" t="s">
        <v>83</v>
      </c>
      <c r="AY294" s="19" t="s">
        <v>174</v>
      </c>
      <c r="BE294" s="188">
        <f>IF(N294="základní",J294,0)</f>
        <v>0</v>
      </c>
      <c r="BF294" s="188">
        <f>IF(N294="snížená",J294,0)</f>
        <v>0</v>
      </c>
      <c r="BG294" s="188">
        <f>IF(N294="zákl. přenesená",J294,0)</f>
        <v>0</v>
      </c>
      <c r="BH294" s="188">
        <f>IF(N294="sníž. přenesená",J294,0)</f>
        <v>0</v>
      </c>
      <c r="BI294" s="188">
        <f>IF(N294="nulová",J294,0)</f>
        <v>0</v>
      </c>
      <c r="BJ294" s="19" t="s">
        <v>81</v>
      </c>
      <c r="BK294" s="188">
        <f>ROUND(I294*H294,2)</f>
        <v>0</v>
      </c>
      <c r="BL294" s="19" t="s">
        <v>181</v>
      </c>
      <c r="BM294" s="187" t="s">
        <v>492</v>
      </c>
    </row>
    <row r="295" spans="1:65" s="2" customFormat="1" ht="11.25">
      <c r="A295" s="36"/>
      <c r="B295" s="37"/>
      <c r="C295" s="38"/>
      <c r="D295" s="189" t="s">
        <v>183</v>
      </c>
      <c r="E295" s="38"/>
      <c r="F295" s="190" t="s">
        <v>493</v>
      </c>
      <c r="G295" s="38"/>
      <c r="H295" s="38"/>
      <c r="I295" s="191"/>
      <c r="J295" s="38"/>
      <c r="K295" s="38"/>
      <c r="L295" s="41"/>
      <c r="M295" s="192"/>
      <c r="N295" s="193"/>
      <c r="O295" s="66"/>
      <c r="P295" s="66"/>
      <c r="Q295" s="66"/>
      <c r="R295" s="66"/>
      <c r="S295" s="66"/>
      <c r="T295" s="67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T295" s="19" t="s">
        <v>183</v>
      </c>
      <c r="AU295" s="19" t="s">
        <v>83</v>
      </c>
    </row>
    <row r="296" spans="1:65" s="13" customFormat="1" ht="11.25">
      <c r="B296" s="194"/>
      <c r="C296" s="195"/>
      <c r="D296" s="196" t="s">
        <v>185</v>
      </c>
      <c r="E296" s="197" t="s">
        <v>21</v>
      </c>
      <c r="F296" s="198" t="s">
        <v>494</v>
      </c>
      <c r="G296" s="195"/>
      <c r="H296" s="199">
        <v>9.75</v>
      </c>
      <c r="I296" s="200"/>
      <c r="J296" s="195"/>
      <c r="K296" s="195"/>
      <c r="L296" s="201"/>
      <c r="M296" s="202"/>
      <c r="N296" s="203"/>
      <c r="O296" s="203"/>
      <c r="P296" s="203"/>
      <c r="Q296" s="203"/>
      <c r="R296" s="203"/>
      <c r="S296" s="203"/>
      <c r="T296" s="204"/>
      <c r="AT296" s="205" t="s">
        <v>185</v>
      </c>
      <c r="AU296" s="205" t="s">
        <v>83</v>
      </c>
      <c r="AV296" s="13" t="s">
        <v>83</v>
      </c>
      <c r="AW296" s="13" t="s">
        <v>34</v>
      </c>
      <c r="AX296" s="13" t="s">
        <v>81</v>
      </c>
      <c r="AY296" s="205" t="s">
        <v>174</v>
      </c>
    </row>
    <row r="297" spans="1:65" s="2" customFormat="1" ht="37.9" customHeight="1">
      <c r="A297" s="36"/>
      <c r="B297" s="37"/>
      <c r="C297" s="176" t="s">
        <v>495</v>
      </c>
      <c r="D297" s="176" t="s">
        <v>176</v>
      </c>
      <c r="E297" s="177" t="s">
        <v>496</v>
      </c>
      <c r="F297" s="178" t="s">
        <v>497</v>
      </c>
      <c r="G297" s="179" t="s">
        <v>196</v>
      </c>
      <c r="H297" s="180">
        <v>3.23</v>
      </c>
      <c r="I297" s="181"/>
      <c r="J297" s="182">
        <f>ROUND(I297*H297,2)</f>
        <v>0</v>
      </c>
      <c r="K297" s="178" t="s">
        <v>180</v>
      </c>
      <c r="L297" s="41"/>
      <c r="M297" s="183" t="s">
        <v>21</v>
      </c>
      <c r="N297" s="184" t="s">
        <v>44</v>
      </c>
      <c r="O297" s="66"/>
      <c r="P297" s="185">
        <f>O297*H297</f>
        <v>0</v>
      </c>
      <c r="Q297" s="185">
        <v>2.5018699999999998</v>
      </c>
      <c r="R297" s="185">
        <f>Q297*H297</f>
        <v>8.0810400999999992</v>
      </c>
      <c r="S297" s="185">
        <v>0</v>
      </c>
      <c r="T297" s="186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7" t="s">
        <v>181</v>
      </c>
      <c r="AT297" s="187" t="s">
        <v>176</v>
      </c>
      <c r="AU297" s="187" t="s">
        <v>83</v>
      </c>
      <c r="AY297" s="19" t="s">
        <v>174</v>
      </c>
      <c r="BE297" s="188">
        <f>IF(N297="základní",J297,0)</f>
        <v>0</v>
      </c>
      <c r="BF297" s="188">
        <f>IF(N297="snížená",J297,0)</f>
        <v>0</v>
      </c>
      <c r="BG297" s="188">
        <f>IF(N297="zákl. přenesená",J297,0)</f>
        <v>0</v>
      </c>
      <c r="BH297" s="188">
        <f>IF(N297="sníž. přenesená",J297,0)</f>
        <v>0</v>
      </c>
      <c r="BI297" s="188">
        <f>IF(N297="nulová",J297,0)</f>
        <v>0</v>
      </c>
      <c r="BJ297" s="19" t="s">
        <v>81</v>
      </c>
      <c r="BK297" s="188">
        <f>ROUND(I297*H297,2)</f>
        <v>0</v>
      </c>
      <c r="BL297" s="19" t="s">
        <v>181</v>
      </c>
      <c r="BM297" s="187" t="s">
        <v>498</v>
      </c>
    </row>
    <row r="298" spans="1:65" s="2" customFormat="1" ht="11.25">
      <c r="A298" s="36"/>
      <c r="B298" s="37"/>
      <c r="C298" s="38"/>
      <c r="D298" s="189" t="s">
        <v>183</v>
      </c>
      <c r="E298" s="38"/>
      <c r="F298" s="190" t="s">
        <v>499</v>
      </c>
      <c r="G298" s="38"/>
      <c r="H298" s="38"/>
      <c r="I298" s="191"/>
      <c r="J298" s="38"/>
      <c r="K298" s="38"/>
      <c r="L298" s="41"/>
      <c r="M298" s="192"/>
      <c r="N298" s="193"/>
      <c r="O298" s="66"/>
      <c r="P298" s="66"/>
      <c r="Q298" s="66"/>
      <c r="R298" s="66"/>
      <c r="S298" s="66"/>
      <c r="T298" s="67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T298" s="19" t="s">
        <v>183</v>
      </c>
      <c r="AU298" s="19" t="s">
        <v>83</v>
      </c>
    </row>
    <row r="299" spans="1:65" s="13" customFormat="1" ht="11.25">
      <c r="B299" s="194"/>
      <c r="C299" s="195"/>
      <c r="D299" s="196" t="s">
        <v>185</v>
      </c>
      <c r="E299" s="197" t="s">
        <v>21</v>
      </c>
      <c r="F299" s="198" t="s">
        <v>500</v>
      </c>
      <c r="G299" s="195"/>
      <c r="H299" s="199">
        <v>3.23</v>
      </c>
      <c r="I299" s="200"/>
      <c r="J299" s="195"/>
      <c r="K299" s="195"/>
      <c r="L299" s="201"/>
      <c r="M299" s="202"/>
      <c r="N299" s="203"/>
      <c r="O299" s="203"/>
      <c r="P299" s="203"/>
      <c r="Q299" s="203"/>
      <c r="R299" s="203"/>
      <c r="S299" s="203"/>
      <c r="T299" s="204"/>
      <c r="AT299" s="205" t="s">
        <v>185</v>
      </c>
      <c r="AU299" s="205" t="s">
        <v>83</v>
      </c>
      <c r="AV299" s="13" t="s">
        <v>83</v>
      </c>
      <c r="AW299" s="13" t="s">
        <v>34</v>
      </c>
      <c r="AX299" s="13" t="s">
        <v>81</v>
      </c>
      <c r="AY299" s="205" t="s">
        <v>174</v>
      </c>
    </row>
    <row r="300" spans="1:65" s="2" customFormat="1" ht="44.25" customHeight="1">
      <c r="A300" s="36"/>
      <c r="B300" s="37"/>
      <c r="C300" s="176" t="s">
        <v>501</v>
      </c>
      <c r="D300" s="176" t="s">
        <v>176</v>
      </c>
      <c r="E300" s="177" t="s">
        <v>502</v>
      </c>
      <c r="F300" s="178" t="s">
        <v>503</v>
      </c>
      <c r="G300" s="179" t="s">
        <v>179</v>
      </c>
      <c r="H300" s="180">
        <v>34.113</v>
      </c>
      <c r="I300" s="181"/>
      <c r="J300" s="182">
        <f>ROUND(I300*H300,2)</f>
        <v>0</v>
      </c>
      <c r="K300" s="178" t="s">
        <v>180</v>
      </c>
      <c r="L300" s="41"/>
      <c r="M300" s="183" t="s">
        <v>21</v>
      </c>
      <c r="N300" s="184" t="s">
        <v>44</v>
      </c>
      <c r="O300" s="66"/>
      <c r="P300" s="185">
        <f>O300*H300</f>
        <v>0</v>
      </c>
      <c r="Q300" s="185">
        <v>2.2799999999999999E-3</v>
      </c>
      <c r="R300" s="185">
        <f>Q300*H300</f>
        <v>7.7777639999999995E-2</v>
      </c>
      <c r="S300" s="185">
        <v>0</v>
      </c>
      <c r="T300" s="186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187" t="s">
        <v>181</v>
      </c>
      <c r="AT300" s="187" t="s">
        <v>176</v>
      </c>
      <c r="AU300" s="187" t="s">
        <v>83</v>
      </c>
      <c r="AY300" s="19" t="s">
        <v>174</v>
      </c>
      <c r="BE300" s="188">
        <f>IF(N300="základní",J300,0)</f>
        <v>0</v>
      </c>
      <c r="BF300" s="188">
        <f>IF(N300="snížená",J300,0)</f>
        <v>0</v>
      </c>
      <c r="BG300" s="188">
        <f>IF(N300="zákl. přenesená",J300,0)</f>
        <v>0</v>
      </c>
      <c r="BH300" s="188">
        <f>IF(N300="sníž. přenesená",J300,0)</f>
        <v>0</v>
      </c>
      <c r="BI300" s="188">
        <f>IF(N300="nulová",J300,0)</f>
        <v>0</v>
      </c>
      <c r="BJ300" s="19" t="s">
        <v>81</v>
      </c>
      <c r="BK300" s="188">
        <f>ROUND(I300*H300,2)</f>
        <v>0</v>
      </c>
      <c r="BL300" s="19" t="s">
        <v>181</v>
      </c>
      <c r="BM300" s="187" t="s">
        <v>504</v>
      </c>
    </row>
    <row r="301" spans="1:65" s="2" customFormat="1" ht="11.25">
      <c r="A301" s="36"/>
      <c r="B301" s="37"/>
      <c r="C301" s="38"/>
      <c r="D301" s="189" t="s">
        <v>183</v>
      </c>
      <c r="E301" s="38"/>
      <c r="F301" s="190" t="s">
        <v>505</v>
      </c>
      <c r="G301" s="38"/>
      <c r="H301" s="38"/>
      <c r="I301" s="191"/>
      <c r="J301" s="38"/>
      <c r="K301" s="38"/>
      <c r="L301" s="41"/>
      <c r="M301" s="192"/>
      <c r="N301" s="193"/>
      <c r="O301" s="66"/>
      <c r="P301" s="66"/>
      <c r="Q301" s="66"/>
      <c r="R301" s="66"/>
      <c r="S301" s="66"/>
      <c r="T301" s="67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T301" s="19" t="s">
        <v>183</v>
      </c>
      <c r="AU301" s="19" t="s">
        <v>83</v>
      </c>
    </row>
    <row r="302" spans="1:65" s="13" customFormat="1" ht="11.25">
      <c r="B302" s="194"/>
      <c r="C302" s="195"/>
      <c r="D302" s="196" t="s">
        <v>185</v>
      </c>
      <c r="E302" s="197" t="s">
        <v>21</v>
      </c>
      <c r="F302" s="198" t="s">
        <v>506</v>
      </c>
      <c r="G302" s="195"/>
      <c r="H302" s="199">
        <v>34.113</v>
      </c>
      <c r="I302" s="200"/>
      <c r="J302" s="195"/>
      <c r="K302" s="195"/>
      <c r="L302" s="201"/>
      <c r="M302" s="202"/>
      <c r="N302" s="203"/>
      <c r="O302" s="203"/>
      <c r="P302" s="203"/>
      <c r="Q302" s="203"/>
      <c r="R302" s="203"/>
      <c r="S302" s="203"/>
      <c r="T302" s="204"/>
      <c r="AT302" s="205" t="s">
        <v>185</v>
      </c>
      <c r="AU302" s="205" t="s">
        <v>83</v>
      </c>
      <c r="AV302" s="13" t="s">
        <v>83</v>
      </c>
      <c r="AW302" s="13" t="s">
        <v>34</v>
      </c>
      <c r="AX302" s="13" t="s">
        <v>81</v>
      </c>
      <c r="AY302" s="205" t="s">
        <v>174</v>
      </c>
    </row>
    <row r="303" spans="1:65" s="2" customFormat="1" ht="44.25" customHeight="1">
      <c r="A303" s="36"/>
      <c r="B303" s="37"/>
      <c r="C303" s="176" t="s">
        <v>507</v>
      </c>
      <c r="D303" s="176" t="s">
        <v>176</v>
      </c>
      <c r="E303" s="177" t="s">
        <v>508</v>
      </c>
      <c r="F303" s="178" t="s">
        <v>509</v>
      </c>
      <c r="G303" s="179" t="s">
        <v>179</v>
      </c>
      <c r="H303" s="180">
        <v>34.113</v>
      </c>
      <c r="I303" s="181"/>
      <c r="J303" s="182">
        <f>ROUND(I303*H303,2)</f>
        <v>0</v>
      </c>
      <c r="K303" s="178" t="s">
        <v>180</v>
      </c>
      <c r="L303" s="41"/>
      <c r="M303" s="183" t="s">
        <v>21</v>
      </c>
      <c r="N303" s="184" t="s">
        <v>44</v>
      </c>
      <c r="O303" s="66"/>
      <c r="P303" s="185">
        <f>O303*H303</f>
        <v>0</v>
      </c>
      <c r="Q303" s="185">
        <v>0</v>
      </c>
      <c r="R303" s="185">
        <f>Q303*H303</f>
        <v>0</v>
      </c>
      <c r="S303" s="185">
        <v>0</v>
      </c>
      <c r="T303" s="186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87" t="s">
        <v>181</v>
      </c>
      <c r="AT303" s="187" t="s">
        <v>176</v>
      </c>
      <c r="AU303" s="187" t="s">
        <v>83</v>
      </c>
      <c r="AY303" s="19" t="s">
        <v>174</v>
      </c>
      <c r="BE303" s="188">
        <f>IF(N303="základní",J303,0)</f>
        <v>0</v>
      </c>
      <c r="BF303" s="188">
        <f>IF(N303="snížená",J303,0)</f>
        <v>0</v>
      </c>
      <c r="BG303" s="188">
        <f>IF(N303="zákl. přenesená",J303,0)</f>
        <v>0</v>
      </c>
      <c r="BH303" s="188">
        <f>IF(N303="sníž. přenesená",J303,0)</f>
        <v>0</v>
      </c>
      <c r="BI303" s="188">
        <f>IF(N303="nulová",J303,0)</f>
        <v>0</v>
      </c>
      <c r="BJ303" s="19" t="s">
        <v>81</v>
      </c>
      <c r="BK303" s="188">
        <f>ROUND(I303*H303,2)</f>
        <v>0</v>
      </c>
      <c r="BL303" s="19" t="s">
        <v>181</v>
      </c>
      <c r="BM303" s="187" t="s">
        <v>510</v>
      </c>
    </row>
    <row r="304" spans="1:65" s="2" customFormat="1" ht="11.25">
      <c r="A304" s="36"/>
      <c r="B304" s="37"/>
      <c r="C304" s="38"/>
      <c r="D304" s="189" t="s">
        <v>183</v>
      </c>
      <c r="E304" s="38"/>
      <c r="F304" s="190" t="s">
        <v>511</v>
      </c>
      <c r="G304" s="38"/>
      <c r="H304" s="38"/>
      <c r="I304" s="191"/>
      <c r="J304" s="38"/>
      <c r="K304" s="38"/>
      <c r="L304" s="41"/>
      <c r="M304" s="192"/>
      <c r="N304" s="193"/>
      <c r="O304" s="66"/>
      <c r="P304" s="66"/>
      <c r="Q304" s="66"/>
      <c r="R304" s="66"/>
      <c r="S304" s="66"/>
      <c r="T304" s="67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T304" s="19" t="s">
        <v>183</v>
      </c>
      <c r="AU304" s="19" t="s">
        <v>83</v>
      </c>
    </row>
    <row r="305" spans="1:65" s="2" customFormat="1" ht="44.25" customHeight="1">
      <c r="A305" s="36"/>
      <c r="B305" s="37"/>
      <c r="C305" s="176" t="s">
        <v>512</v>
      </c>
      <c r="D305" s="176" t="s">
        <v>176</v>
      </c>
      <c r="E305" s="177" t="s">
        <v>513</v>
      </c>
      <c r="F305" s="178" t="s">
        <v>514</v>
      </c>
      <c r="G305" s="179" t="s">
        <v>337</v>
      </c>
      <c r="H305" s="180">
        <v>0.27600000000000002</v>
      </c>
      <c r="I305" s="181"/>
      <c r="J305" s="182">
        <f>ROUND(I305*H305,2)</f>
        <v>0</v>
      </c>
      <c r="K305" s="178" t="s">
        <v>180</v>
      </c>
      <c r="L305" s="41"/>
      <c r="M305" s="183" t="s">
        <v>21</v>
      </c>
      <c r="N305" s="184" t="s">
        <v>44</v>
      </c>
      <c r="O305" s="66"/>
      <c r="P305" s="185">
        <f>O305*H305</f>
        <v>0</v>
      </c>
      <c r="Q305" s="185">
        <v>1.05237</v>
      </c>
      <c r="R305" s="185">
        <f>Q305*H305</f>
        <v>0.29045412000000004</v>
      </c>
      <c r="S305" s="185">
        <v>0</v>
      </c>
      <c r="T305" s="186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87" t="s">
        <v>181</v>
      </c>
      <c r="AT305" s="187" t="s">
        <v>176</v>
      </c>
      <c r="AU305" s="187" t="s">
        <v>83</v>
      </c>
      <c r="AY305" s="19" t="s">
        <v>174</v>
      </c>
      <c r="BE305" s="188">
        <f>IF(N305="základní",J305,0)</f>
        <v>0</v>
      </c>
      <c r="BF305" s="188">
        <f>IF(N305="snížená",J305,0)</f>
        <v>0</v>
      </c>
      <c r="BG305" s="188">
        <f>IF(N305="zákl. přenesená",J305,0)</f>
        <v>0</v>
      </c>
      <c r="BH305" s="188">
        <f>IF(N305="sníž. přenesená",J305,0)</f>
        <v>0</v>
      </c>
      <c r="BI305" s="188">
        <f>IF(N305="nulová",J305,0)</f>
        <v>0</v>
      </c>
      <c r="BJ305" s="19" t="s">
        <v>81</v>
      </c>
      <c r="BK305" s="188">
        <f>ROUND(I305*H305,2)</f>
        <v>0</v>
      </c>
      <c r="BL305" s="19" t="s">
        <v>181</v>
      </c>
      <c r="BM305" s="187" t="s">
        <v>515</v>
      </c>
    </row>
    <row r="306" spans="1:65" s="2" customFormat="1" ht="11.25">
      <c r="A306" s="36"/>
      <c r="B306" s="37"/>
      <c r="C306" s="38"/>
      <c r="D306" s="189" t="s">
        <v>183</v>
      </c>
      <c r="E306" s="38"/>
      <c r="F306" s="190" t="s">
        <v>516</v>
      </c>
      <c r="G306" s="38"/>
      <c r="H306" s="38"/>
      <c r="I306" s="191"/>
      <c r="J306" s="38"/>
      <c r="K306" s="38"/>
      <c r="L306" s="41"/>
      <c r="M306" s="192"/>
      <c r="N306" s="193"/>
      <c r="O306" s="66"/>
      <c r="P306" s="66"/>
      <c r="Q306" s="66"/>
      <c r="R306" s="66"/>
      <c r="S306" s="66"/>
      <c r="T306" s="67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T306" s="19" t="s">
        <v>183</v>
      </c>
      <c r="AU306" s="19" t="s">
        <v>83</v>
      </c>
    </row>
    <row r="307" spans="1:65" s="13" customFormat="1" ht="11.25">
      <c r="B307" s="194"/>
      <c r="C307" s="195"/>
      <c r="D307" s="196" t="s">
        <v>185</v>
      </c>
      <c r="E307" s="197" t="s">
        <v>21</v>
      </c>
      <c r="F307" s="198" t="s">
        <v>517</v>
      </c>
      <c r="G307" s="195"/>
      <c r="H307" s="199">
        <v>0.10100000000000001</v>
      </c>
      <c r="I307" s="200"/>
      <c r="J307" s="195"/>
      <c r="K307" s="195"/>
      <c r="L307" s="201"/>
      <c r="M307" s="202"/>
      <c r="N307" s="203"/>
      <c r="O307" s="203"/>
      <c r="P307" s="203"/>
      <c r="Q307" s="203"/>
      <c r="R307" s="203"/>
      <c r="S307" s="203"/>
      <c r="T307" s="204"/>
      <c r="AT307" s="205" t="s">
        <v>185</v>
      </c>
      <c r="AU307" s="205" t="s">
        <v>83</v>
      </c>
      <c r="AV307" s="13" t="s">
        <v>83</v>
      </c>
      <c r="AW307" s="13" t="s">
        <v>34</v>
      </c>
      <c r="AX307" s="13" t="s">
        <v>73</v>
      </c>
      <c r="AY307" s="205" t="s">
        <v>174</v>
      </c>
    </row>
    <row r="308" spans="1:65" s="13" customFormat="1" ht="11.25">
      <c r="B308" s="194"/>
      <c r="C308" s="195"/>
      <c r="D308" s="196" t="s">
        <v>185</v>
      </c>
      <c r="E308" s="197" t="s">
        <v>21</v>
      </c>
      <c r="F308" s="198" t="s">
        <v>518</v>
      </c>
      <c r="G308" s="195"/>
      <c r="H308" s="199">
        <v>0.17499999999999999</v>
      </c>
      <c r="I308" s="200"/>
      <c r="J308" s="195"/>
      <c r="K308" s="195"/>
      <c r="L308" s="201"/>
      <c r="M308" s="202"/>
      <c r="N308" s="203"/>
      <c r="O308" s="203"/>
      <c r="P308" s="203"/>
      <c r="Q308" s="203"/>
      <c r="R308" s="203"/>
      <c r="S308" s="203"/>
      <c r="T308" s="204"/>
      <c r="AT308" s="205" t="s">
        <v>185</v>
      </c>
      <c r="AU308" s="205" t="s">
        <v>83</v>
      </c>
      <c r="AV308" s="13" t="s">
        <v>83</v>
      </c>
      <c r="AW308" s="13" t="s">
        <v>34</v>
      </c>
      <c r="AX308" s="13" t="s">
        <v>73</v>
      </c>
      <c r="AY308" s="205" t="s">
        <v>174</v>
      </c>
    </row>
    <row r="309" spans="1:65" s="14" customFormat="1" ht="11.25">
      <c r="B309" s="206"/>
      <c r="C309" s="207"/>
      <c r="D309" s="196" t="s">
        <v>185</v>
      </c>
      <c r="E309" s="208" t="s">
        <v>21</v>
      </c>
      <c r="F309" s="209" t="s">
        <v>199</v>
      </c>
      <c r="G309" s="207"/>
      <c r="H309" s="210">
        <v>0.27600000000000002</v>
      </c>
      <c r="I309" s="211"/>
      <c r="J309" s="207"/>
      <c r="K309" s="207"/>
      <c r="L309" s="212"/>
      <c r="M309" s="213"/>
      <c r="N309" s="214"/>
      <c r="O309" s="214"/>
      <c r="P309" s="214"/>
      <c r="Q309" s="214"/>
      <c r="R309" s="214"/>
      <c r="S309" s="214"/>
      <c r="T309" s="215"/>
      <c r="AT309" s="216" t="s">
        <v>185</v>
      </c>
      <c r="AU309" s="216" t="s">
        <v>83</v>
      </c>
      <c r="AV309" s="14" t="s">
        <v>193</v>
      </c>
      <c r="AW309" s="14" t="s">
        <v>34</v>
      </c>
      <c r="AX309" s="14" t="s">
        <v>81</v>
      </c>
      <c r="AY309" s="216" t="s">
        <v>174</v>
      </c>
    </row>
    <row r="310" spans="1:65" s="2" customFormat="1" ht="37.9" customHeight="1">
      <c r="A310" s="36"/>
      <c r="B310" s="37"/>
      <c r="C310" s="176" t="s">
        <v>519</v>
      </c>
      <c r="D310" s="176" t="s">
        <v>176</v>
      </c>
      <c r="E310" s="177" t="s">
        <v>520</v>
      </c>
      <c r="F310" s="178" t="s">
        <v>521</v>
      </c>
      <c r="G310" s="179" t="s">
        <v>179</v>
      </c>
      <c r="H310" s="180">
        <v>2.8039999999999998</v>
      </c>
      <c r="I310" s="181"/>
      <c r="J310" s="182">
        <f>ROUND(I310*H310,2)</f>
        <v>0</v>
      </c>
      <c r="K310" s="178" t="s">
        <v>180</v>
      </c>
      <c r="L310" s="41"/>
      <c r="M310" s="183" t="s">
        <v>21</v>
      </c>
      <c r="N310" s="184" t="s">
        <v>44</v>
      </c>
      <c r="O310" s="66"/>
      <c r="P310" s="185">
        <f>O310*H310</f>
        <v>0</v>
      </c>
      <c r="Q310" s="185">
        <v>0.17818000000000001</v>
      </c>
      <c r="R310" s="185">
        <f>Q310*H310</f>
        <v>0.49961671999999996</v>
      </c>
      <c r="S310" s="185">
        <v>0</v>
      </c>
      <c r="T310" s="186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87" t="s">
        <v>181</v>
      </c>
      <c r="AT310" s="187" t="s">
        <v>176</v>
      </c>
      <c r="AU310" s="187" t="s">
        <v>83</v>
      </c>
      <c r="AY310" s="19" t="s">
        <v>174</v>
      </c>
      <c r="BE310" s="188">
        <f>IF(N310="základní",J310,0)</f>
        <v>0</v>
      </c>
      <c r="BF310" s="188">
        <f>IF(N310="snížená",J310,0)</f>
        <v>0</v>
      </c>
      <c r="BG310" s="188">
        <f>IF(N310="zákl. přenesená",J310,0)</f>
        <v>0</v>
      </c>
      <c r="BH310" s="188">
        <f>IF(N310="sníž. přenesená",J310,0)</f>
        <v>0</v>
      </c>
      <c r="BI310" s="188">
        <f>IF(N310="nulová",J310,0)</f>
        <v>0</v>
      </c>
      <c r="BJ310" s="19" t="s">
        <v>81</v>
      </c>
      <c r="BK310" s="188">
        <f>ROUND(I310*H310,2)</f>
        <v>0</v>
      </c>
      <c r="BL310" s="19" t="s">
        <v>181</v>
      </c>
      <c r="BM310" s="187" t="s">
        <v>522</v>
      </c>
    </row>
    <row r="311" spans="1:65" s="2" customFormat="1" ht="11.25">
      <c r="A311" s="36"/>
      <c r="B311" s="37"/>
      <c r="C311" s="38"/>
      <c r="D311" s="189" t="s">
        <v>183</v>
      </c>
      <c r="E311" s="38"/>
      <c r="F311" s="190" t="s">
        <v>523</v>
      </c>
      <c r="G311" s="38"/>
      <c r="H311" s="38"/>
      <c r="I311" s="191"/>
      <c r="J311" s="38"/>
      <c r="K311" s="38"/>
      <c r="L311" s="41"/>
      <c r="M311" s="192"/>
      <c r="N311" s="193"/>
      <c r="O311" s="66"/>
      <c r="P311" s="66"/>
      <c r="Q311" s="66"/>
      <c r="R311" s="66"/>
      <c r="S311" s="66"/>
      <c r="T311" s="67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T311" s="19" t="s">
        <v>183</v>
      </c>
      <c r="AU311" s="19" t="s">
        <v>83</v>
      </c>
    </row>
    <row r="312" spans="1:65" s="16" customFormat="1" ht="11.25">
      <c r="B312" s="228"/>
      <c r="C312" s="229"/>
      <c r="D312" s="196" t="s">
        <v>185</v>
      </c>
      <c r="E312" s="230" t="s">
        <v>21</v>
      </c>
      <c r="F312" s="231" t="s">
        <v>524</v>
      </c>
      <c r="G312" s="229"/>
      <c r="H312" s="230" t="s">
        <v>21</v>
      </c>
      <c r="I312" s="232"/>
      <c r="J312" s="229"/>
      <c r="K312" s="229"/>
      <c r="L312" s="233"/>
      <c r="M312" s="234"/>
      <c r="N312" s="235"/>
      <c r="O312" s="235"/>
      <c r="P312" s="235"/>
      <c r="Q312" s="235"/>
      <c r="R312" s="235"/>
      <c r="S312" s="235"/>
      <c r="T312" s="236"/>
      <c r="AT312" s="237" t="s">
        <v>185</v>
      </c>
      <c r="AU312" s="237" t="s">
        <v>83</v>
      </c>
      <c r="AV312" s="16" t="s">
        <v>81</v>
      </c>
      <c r="AW312" s="16" t="s">
        <v>34</v>
      </c>
      <c r="AX312" s="16" t="s">
        <v>73</v>
      </c>
      <c r="AY312" s="237" t="s">
        <v>174</v>
      </c>
    </row>
    <row r="313" spans="1:65" s="13" customFormat="1" ht="11.25">
      <c r="B313" s="194"/>
      <c r="C313" s="195"/>
      <c r="D313" s="196" t="s">
        <v>185</v>
      </c>
      <c r="E313" s="197" t="s">
        <v>21</v>
      </c>
      <c r="F313" s="198" t="s">
        <v>525</v>
      </c>
      <c r="G313" s="195"/>
      <c r="H313" s="199">
        <v>0.72</v>
      </c>
      <c r="I313" s="200"/>
      <c r="J313" s="195"/>
      <c r="K313" s="195"/>
      <c r="L313" s="201"/>
      <c r="M313" s="202"/>
      <c r="N313" s="203"/>
      <c r="O313" s="203"/>
      <c r="P313" s="203"/>
      <c r="Q313" s="203"/>
      <c r="R313" s="203"/>
      <c r="S313" s="203"/>
      <c r="T313" s="204"/>
      <c r="AT313" s="205" t="s">
        <v>185</v>
      </c>
      <c r="AU313" s="205" t="s">
        <v>83</v>
      </c>
      <c r="AV313" s="13" t="s">
        <v>83</v>
      </c>
      <c r="AW313" s="13" t="s">
        <v>34</v>
      </c>
      <c r="AX313" s="13" t="s">
        <v>73</v>
      </c>
      <c r="AY313" s="205" t="s">
        <v>174</v>
      </c>
    </row>
    <row r="314" spans="1:65" s="13" customFormat="1" ht="11.25">
      <c r="B314" s="194"/>
      <c r="C314" s="195"/>
      <c r="D314" s="196" t="s">
        <v>185</v>
      </c>
      <c r="E314" s="197" t="s">
        <v>21</v>
      </c>
      <c r="F314" s="198" t="s">
        <v>526</v>
      </c>
      <c r="G314" s="195"/>
      <c r="H314" s="199">
        <v>0.86799999999999999</v>
      </c>
      <c r="I314" s="200"/>
      <c r="J314" s="195"/>
      <c r="K314" s="195"/>
      <c r="L314" s="201"/>
      <c r="M314" s="202"/>
      <c r="N314" s="203"/>
      <c r="O314" s="203"/>
      <c r="P314" s="203"/>
      <c r="Q314" s="203"/>
      <c r="R314" s="203"/>
      <c r="S314" s="203"/>
      <c r="T314" s="204"/>
      <c r="AT314" s="205" t="s">
        <v>185</v>
      </c>
      <c r="AU314" s="205" t="s">
        <v>83</v>
      </c>
      <c r="AV314" s="13" t="s">
        <v>83</v>
      </c>
      <c r="AW314" s="13" t="s">
        <v>34</v>
      </c>
      <c r="AX314" s="13" t="s">
        <v>73</v>
      </c>
      <c r="AY314" s="205" t="s">
        <v>174</v>
      </c>
    </row>
    <row r="315" spans="1:65" s="13" customFormat="1" ht="11.25">
      <c r="B315" s="194"/>
      <c r="C315" s="195"/>
      <c r="D315" s="196" t="s">
        <v>185</v>
      </c>
      <c r="E315" s="197" t="s">
        <v>21</v>
      </c>
      <c r="F315" s="198" t="s">
        <v>527</v>
      </c>
      <c r="G315" s="195"/>
      <c r="H315" s="199">
        <v>1.216</v>
      </c>
      <c r="I315" s="200"/>
      <c r="J315" s="195"/>
      <c r="K315" s="195"/>
      <c r="L315" s="201"/>
      <c r="M315" s="202"/>
      <c r="N315" s="203"/>
      <c r="O315" s="203"/>
      <c r="P315" s="203"/>
      <c r="Q315" s="203"/>
      <c r="R315" s="203"/>
      <c r="S315" s="203"/>
      <c r="T315" s="204"/>
      <c r="AT315" s="205" t="s">
        <v>185</v>
      </c>
      <c r="AU315" s="205" t="s">
        <v>83</v>
      </c>
      <c r="AV315" s="13" t="s">
        <v>83</v>
      </c>
      <c r="AW315" s="13" t="s">
        <v>34</v>
      </c>
      <c r="AX315" s="13" t="s">
        <v>73</v>
      </c>
      <c r="AY315" s="205" t="s">
        <v>174</v>
      </c>
    </row>
    <row r="316" spans="1:65" s="14" customFormat="1" ht="11.25">
      <c r="B316" s="206"/>
      <c r="C316" s="207"/>
      <c r="D316" s="196" t="s">
        <v>185</v>
      </c>
      <c r="E316" s="208" t="s">
        <v>21</v>
      </c>
      <c r="F316" s="209" t="s">
        <v>199</v>
      </c>
      <c r="G316" s="207"/>
      <c r="H316" s="210">
        <v>2.8039999999999998</v>
      </c>
      <c r="I316" s="211"/>
      <c r="J316" s="207"/>
      <c r="K316" s="207"/>
      <c r="L316" s="212"/>
      <c r="M316" s="213"/>
      <c r="N316" s="214"/>
      <c r="O316" s="214"/>
      <c r="P316" s="214"/>
      <c r="Q316" s="214"/>
      <c r="R316" s="214"/>
      <c r="S316" s="214"/>
      <c r="T316" s="215"/>
      <c r="AT316" s="216" t="s">
        <v>185</v>
      </c>
      <c r="AU316" s="216" t="s">
        <v>83</v>
      </c>
      <c r="AV316" s="14" t="s">
        <v>193</v>
      </c>
      <c r="AW316" s="14" t="s">
        <v>34</v>
      </c>
      <c r="AX316" s="14" t="s">
        <v>81</v>
      </c>
      <c r="AY316" s="216" t="s">
        <v>174</v>
      </c>
    </row>
    <row r="317" spans="1:65" s="12" customFormat="1" ht="22.9" customHeight="1">
      <c r="B317" s="160"/>
      <c r="C317" s="161"/>
      <c r="D317" s="162" t="s">
        <v>72</v>
      </c>
      <c r="E317" s="174" t="s">
        <v>181</v>
      </c>
      <c r="F317" s="174" t="s">
        <v>528</v>
      </c>
      <c r="G317" s="161"/>
      <c r="H317" s="161"/>
      <c r="I317" s="164"/>
      <c r="J317" s="175">
        <f>BK317</f>
        <v>0</v>
      </c>
      <c r="K317" s="161"/>
      <c r="L317" s="166"/>
      <c r="M317" s="167"/>
      <c r="N317" s="168"/>
      <c r="O317" s="168"/>
      <c r="P317" s="169">
        <f>SUM(P318:P347)</f>
        <v>0</v>
      </c>
      <c r="Q317" s="168"/>
      <c r="R317" s="169">
        <f>SUM(R318:R347)</f>
        <v>25.460026440000004</v>
      </c>
      <c r="S317" s="168"/>
      <c r="T317" s="170">
        <f>SUM(T318:T347)</f>
        <v>0</v>
      </c>
      <c r="AR317" s="171" t="s">
        <v>81</v>
      </c>
      <c r="AT317" s="172" t="s">
        <v>72</v>
      </c>
      <c r="AU317" s="172" t="s">
        <v>81</v>
      </c>
      <c r="AY317" s="171" t="s">
        <v>174</v>
      </c>
      <c r="BK317" s="173">
        <f>SUM(BK318:BK347)</f>
        <v>0</v>
      </c>
    </row>
    <row r="318" spans="1:65" s="2" customFormat="1" ht="37.9" customHeight="1">
      <c r="A318" s="36"/>
      <c r="B318" s="37"/>
      <c r="C318" s="176" t="s">
        <v>529</v>
      </c>
      <c r="D318" s="176" t="s">
        <v>176</v>
      </c>
      <c r="E318" s="177" t="s">
        <v>530</v>
      </c>
      <c r="F318" s="178" t="s">
        <v>531</v>
      </c>
      <c r="G318" s="179" t="s">
        <v>400</v>
      </c>
      <c r="H318" s="180">
        <v>20</v>
      </c>
      <c r="I318" s="181"/>
      <c r="J318" s="182">
        <f>ROUND(I318*H318,2)</f>
        <v>0</v>
      </c>
      <c r="K318" s="178" t="s">
        <v>180</v>
      </c>
      <c r="L318" s="41"/>
      <c r="M318" s="183" t="s">
        <v>21</v>
      </c>
      <c r="N318" s="184" t="s">
        <v>44</v>
      </c>
      <c r="O318" s="66"/>
      <c r="P318" s="185">
        <f>O318*H318</f>
        <v>0</v>
      </c>
      <c r="Q318" s="185">
        <v>0.29121000000000002</v>
      </c>
      <c r="R318" s="185">
        <f>Q318*H318</f>
        <v>5.8242000000000003</v>
      </c>
      <c r="S318" s="185">
        <v>0</v>
      </c>
      <c r="T318" s="186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87" t="s">
        <v>181</v>
      </c>
      <c r="AT318" s="187" t="s">
        <v>176</v>
      </c>
      <c r="AU318" s="187" t="s">
        <v>83</v>
      </c>
      <c r="AY318" s="19" t="s">
        <v>174</v>
      </c>
      <c r="BE318" s="188">
        <f>IF(N318="základní",J318,0)</f>
        <v>0</v>
      </c>
      <c r="BF318" s="188">
        <f>IF(N318="snížená",J318,0)</f>
        <v>0</v>
      </c>
      <c r="BG318" s="188">
        <f>IF(N318="zákl. přenesená",J318,0)</f>
        <v>0</v>
      </c>
      <c r="BH318" s="188">
        <f>IF(N318="sníž. přenesená",J318,0)</f>
        <v>0</v>
      </c>
      <c r="BI318" s="188">
        <f>IF(N318="nulová",J318,0)</f>
        <v>0</v>
      </c>
      <c r="BJ318" s="19" t="s">
        <v>81</v>
      </c>
      <c r="BK318" s="188">
        <f>ROUND(I318*H318,2)</f>
        <v>0</v>
      </c>
      <c r="BL318" s="19" t="s">
        <v>181</v>
      </c>
      <c r="BM318" s="187" t="s">
        <v>532</v>
      </c>
    </row>
    <row r="319" spans="1:65" s="2" customFormat="1" ht="11.25">
      <c r="A319" s="36"/>
      <c r="B319" s="37"/>
      <c r="C319" s="38"/>
      <c r="D319" s="189" t="s">
        <v>183</v>
      </c>
      <c r="E319" s="38"/>
      <c r="F319" s="190" t="s">
        <v>533</v>
      </c>
      <c r="G319" s="38"/>
      <c r="H319" s="38"/>
      <c r="I319" s="191"/>
      <c r="J319" s="38"/>
      <c r="K319" s="38"/>
      <c r="L319" s="41"/>
      <c r="M319" s="192"/>
      <c r="N319" s="193"/>
      <c r="O319" s="66"/>
      <c r="P319" s="66"/>
      <c r="Q319" s="66"/>
      <c r="R319" s="66"/>
      <c r="S319" s="66"/>
      <c r="T319" s="67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T319" s="19" t="s">
        <v>183</v>
      </c>
      <c r="AU319" s="19" t="s">
        <v>83</v>
      </c>
    </row>
    <row r="320" spans="1:65" s="2" customFormat="1" ht="16.5" customHeight="1">
      <c r="A320" s="36"/>
      <c r="B320" s="37"/>
      <c r="C320" s="238" t="s">
        <v>534</v>
      </c>
      <c r="D320" s="238" t="s">
        <v>297</v>
      </c>
      <c r="E320" s="239" t="s">
        <v>535</v>
      </c>
      <c r="F320" s="240" t="s">
        <v>536</v>
      </c>
      <c r="G320" s="241" t="s">
        <v>400</v>
      </c>
      <c r="H320" s="242">
        <v>20</v>
      </c>
      <c r="I320" s="243"/>
      <c r="J320" s="244">
        <f>ROUND(I320*H320,2)</f>
        <v>0</v>
      </c>
      <c r="K320" s="240" t="s">
        <v>21</v>
      </c>
      <c r="L320" s="245"/>
      <c r="M320" s="246" t="s">
        <v>21</v>
      </c>
      <c r="N320" s="247" t="s">
        <v>44</v>
      </c>
      <c r="O320" s="66"/>
      <c r="P320" s="185">
        <f>O320*H320</f>
        <v>0</v>
      </c>
      <c r="Q320" s="185">
        <v>0</v>
      </c>
      <c r="R320" s="185">
        <f>Q320*H320</f>
        <v>0</v>
      </c>
      <c r="S320" s="185">
        <v>0</v>
      </c>
      <c r="T320" s="186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87" t="s">
        <v>233</v>
      </c>
      <c r="AT320" s="187" t="s">
        <v>297</v>
      </c>
      <c r="AU320" s="187" t="s">
        <v>83</v>
      </c>
      <c r="AY320" s="19" t="s">
        <v>174</v>
      </c>
      <c r="BE320" s="188">
        <f>IF(N320="základní",J320,0)</f>
        <v>0</v>
      </c>
      <c r="BF320" s="188">
        <f>IF(N320="snížená",J320,0)</f>
        <v>0</v>
      </c>
      <c r="BG320" s="188">
        <f>IF(N320="zákl. přenesená",J320,0)</f>
        <v>0</v>
      </c>
      <c r="BH320" s="188">
        <f>IF(N320="sníž. přenesená",J320,0)</f>
        <v>0</v>
      </c>
      <c r="BI320" s="188">
        <f>IF(N320="nulová",J320,0)</f>
        <v>0</v>
      </c>
      <c r="BJ320" s="19" t="s">
        <v>81</v>
      </c>
      <c r="BK320" s="188">
        <f>ROUND(I320*H320,2)</f>
        <v>0</v>
      </c>
      <c r="BL320" s="19" t="s">
        <v>181</v>
      </c>
      <c r="BM320" s="187" t="s">
        <v>537</v>
      </c>
    </row>
    <row r="321" spans="1:65" s="2" customFormat="1" ht="24.2" customHeight="1">
      <c r="A321" s="36"/>
      <c r="B321" s="37"/>
      <c r="C321" s="176" t="s">
        <v>538</v>
      </c>
      <c r="D321" s="176" t="s">
        <v>176</v>
      </c>
      <c r="E321" s="177" t="s">
        <v>539</v>
      </c>
      <c r="F321" s="178" t="s">
        <v>540</v>
      </c>
      <c r="G321" s="179" t="s">
        <v>400</v>
      </c>
      <c r="H321" s="180">
        <v>2</v>
      </c>
      <c r="I321" s="181"/>
      <c r="J321" s="182">
        <f>ROUND(I321*H321,2)</f>
        <v>0</v>
      </c>
      <c r="K321" s="178" t="s">
        <v>21</v>
      </c>
      <c r="L321" s="41"/>
      <c r="M321" s="183" t="s">
        <v>21</v>
      </c>
      <c r="N321" s="184" t="s">
        <v>44</v>
      </c>
      <c r="O321" s="66"/>
      <c r="P321" s="185">
        <f>O321*H321</f>
        <v>0</v>
      </c>
      <c r="Q321" s="185">
        <v>0.29121000000000002</v>
      </c>
      <c r="R321" s="185">
        <f>Q321*H321</f>
        <v>0.58242000000000005</v>
      </c>
      <c r="S321" s="185">
        <v>0</v>
      </c>
      <c r="T321" s="186">
        <f>S321*H321</f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187" t="s">
        <v>181</v>
      </c>
      <c r="AT321" s="187" t="s">
        <v>176</v>
      </c>
      <c r="AU321" s="187" t="s">
        <v>83</v>
      </c>
      <c r="AY321" s="19" t="s">
        <v>174</v>
      </c>
      <c r="BE321" s="188">
        <f>IF(N321="základní",J321,0)</f>
        <v>0</v>
      </c>
      <c r="BF321" s="188">
        <f>IF(N321="snížená",J321,0)</f>
        <v>0</v>
      </c>
      <c r="BG321" s="188">
        <f>IF(N321="zákl. přenesená",J321,0)</f>
        <v>0</v>
      </c>
      <c r="BH321" s="188">
        <f>IF(N321="sníž. přenesená",J321,0)</f>
        <v>0</v>
      </c>
      <c r="BI321" s="188">
        <f>IF(N321="nulová",J321,0)</f>
        <v>0</v>
      </c>
      <c r="BJ321" s="19" t="s">
        <v>81</v>
      </c>
      <c r="BK321" s="188">
        <f>ROUND(I321*H321,2)</f>
        <v>0</v>
      </c>
      <c r="BL321" s="19" t="s">
        <v>181</v>
      </c>
      <c r="BM321" s="187" t="s">
        <v>541</v>
      </c>
    </row>
    <row r="322" spans="1:65" s="2" customFormat="1" ht="37.9" customHeight="1">
      <c r="A322" s="36"/>
      <c r="B322" s="37"/>
      <c r="C322" s="176" t="s">
        <v>542</v>
      </c>
      <c r="D322" s="176" t="s">
        <v>176</v>
      </c>
      <c r="E322" s="177" t="s">
        <v>543</v>
      </c>
      <c r="F322" s="178" t="s">
        <v>544</v>
      </c>
      <c r="G322" s="179" t="s">
        <v>179</v>
      </c>
      <c r="H322" s="180">
        <v>19.72</v>
      </c>
      <c r="I322" s="181"/>
      <c r="J322" s="182">
        <f>ROUND(I322*H322,2)</f>
        <v>0</v>
      </c>
      <c r="K322" s="178" t="s">
        <v>180</v>
      </c>
      <c r="L322" s="41"/>
      <c r="M322" s="183" t="s">
        <v>21</v>
      </c>
      <c r="N322" s="184" t="s">
        <v>44</v>
      </c>
      <c r="O322" s="66"/>
      <c r="P322" s="185">
        <f>O322*H322</f>
        <v>0</v>
      </c>
      <c r="Q322" s="185">
        <v>4.6499999999999996E-3</v>
      </c>
      <c r="R322" s="185">
        <f>Q322*H322</f>
        <v>9.1697999999999988E-2</v>
      </c>
      <c r="S322" s="185">
        <v>0</v>
      </c>
      <c r="T322" s="186">
        <f>S322*H322</f>
        <v>0</v>
      </c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R322" s="187" t="s">
        <v>181</v>
      </c>
      <c r="AT322" s="187" t="s">
        <v>176</v>
      </c>
      <c r="AU322" s="187" t="s">
        <v>83</v>
      </c>
      <c r="AY322" s="19" t="s">
        <v>174</v>
      </c>
      <c r="BE322" s="188">
        <f>IF(N322="základní",J322,0)</f>
        <v>0</v>
      </c>
      <c r="BF322" s="188">
        <f>IF(N322="snížená",J322,0)</f>
        <v>0</v>
      </c>
      <c r="BG322" s="188">
        <f>IF(N322="zákl. přenesená",J322,0)</f>
        <v>0</v>
      </c>
      <c r="BH322" s="188">
        <f>IF(N322="sníž. přenesená",J322,0)</f>
        <v>0</v>
      </c>
      <c r="BI322" s="188">
        <f>IF(N322="nulová",J322,0)</f>
        <v>0</v>
      </c>
      <c r="BJ322" s="19" t="s">
        <v>81</v>
      </c>
      <c r="BK322" s="188">
        <f>ROUND(I322*H322,2)</f>
        <v>0</v>
      </c>
      <c r="BL322" s="19" t="s">
        <v>181</v>
      </c>
      <c r="BM322" s="187" t="s">
        <v>545</v>
      </c>
    </row>
    <row r="323" spans="1:65" s="2" customFormat="1" ht="11.25">
      <c r="A323" s="36"/>
      <c r="B323" s="37"/>
      <c r="C323" s="38"/>
      <c r="D323" s="189" t="s">
        <v>183</v>
      </c>
      <c r="E323" s="38"/>
      <c r="F323" s="190" t="s">
        <v>546</v>
      </c>
      <c r="G323" s="38"/>
      <c r="H323" s="38"/>
      <c r="I323" s="191"/>
      <c r="J323" s="38"/>
      <c r="K323" s="38"/>
      <c r="L323" s="41"/>
      <c r="M323" s="192"/>
      <c r="N323" s="193"/>
      <c r="O323" s="66"/>
      <c r="P323" s="66"/>
      <c r="Q323" s="66"/>
      <c r="R323" s="66"/>
      <c r="S323" s="66"/>
      <c r="T323" s="67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T323" s="19" t="s">
        <v>183</v>
      </c>
      <c r="AU323" s="19" t="s">
        <v>83</v>
      </c>
    </row>
    <row r="324" spans="1:65" s="2" customFormat="1" ht="37.9" customHeight="1">
      <c r="A324" s="36"/>
      <c r="B324" s="37"/>
      <c r="C324" s="176" t="s">
        <v>547</v>
      </c>
      <c r="D324" s="176" t="s">
        <v>176</v>
      </c>
      <c r="E324" s="177" t="s">
        <v>548</v>
      </c>
      <c r="F324" s="178" t="s">
        <v>549</v>
      </c>
      <c r="G324" s="179" t="s">
        <v>179</v>
      </c>
      <c r="H324" s="180">
        <v>19.72</v>
      </c>
      <c r="I324" s="181"/>
      <c r="J324" s="182">
        <f>ROUND(I324*H324,2)</f>
        <v>0</v>
      </c>
      <c r="K324" s="178" t="s">
        <v>180</v>
      </c>
      <c r="L324" s="41"/>
      <c r="M324" s="183" t="s">
        <v>21</v>
      </c>
      <c r="N324" s="184" t="s">
        <v>44</v>
      </c>
      <c r="O324" s="66"/>
      <c r="P324" s="185">
        <f>O324*H324</f>
        <v>0</v>
      </c>
      <c r="Q324" s="185">
        <v>0</v>
      </c>
      <c r="R324" s="185">
        <f>Q324*H324</f>
        <v>0</v>
      </c>
      <c r="S324" s="185">
        <v>0</v>
      </c>
      <c r="T324" s="186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187" t="s">
        <v>181</v>
      </c>
      <c r="AT324" s="187" t="s">
        <v>176</v>
      </c>
      <c r="AU324" s="187" t="s">
        <v>83</v>
      </c>
      <c r="AY324" s="19" t="s">
        <v>174</v>
      </c>
      <c r="BE324" s="188">
        <f>IF(N324="základní",J324,0)</f>
        <v>0</v>
      </c>
      <c r="BF324" s="188">
        <f>IF(N324="snížená",J324,0)</f>
        <v>0</v>
      </c>
      <c r="BG324" s="188">
        <f>IF(N324="zákl. přenesená",J324,0)</f>
        <v>0</v>
      </c>
      <c r="BH324" s="188">
        <f>IF(N324="sníž. přenesená",J324,0)</f>
        <v>0</v>
      </c>
      <c r="BI324" s="188">
        <f>IF(N324="nulová",J324,0)</f>
        <v>0</v>
      </c>
      <c r="BJ324" s="19" t="s">
        <v>81</v>
      </c>
      <c r="BK324" s="188">
        <f>ROUND(I324*H324,2)</f>
        <v>0</v>
      </c>
      <c r="BL324" s="19" t="s">
        <v>181</v>
      </c>
      <c r="BM324" s="187" t="s">
        <v>550</v>
      </c>
    </row>
    <row r="325" spans="1:65" s="2" customFormat="1" ht="11.25">
      <c r="A325" s="36"/>
      <c r="B325" s="37"/>
      <c r="C325" s="38"/>
      <c r="D325" s="189" t="s">
        <v>183</v>
      </c>
      <c r="E325" s="38"/>
      <c r="F325" s="190" t="s">
        <v>551</v>
      </c>
      <c r="G325" s="38"/>
      <c r="H325" s="38"/>
      <c r="I325" s="191"/>
      <c r="J325" s="38"/>
      <c r="K325" s="38"/>
      <c r="L325" s="41"/>
      <c r="M325" s="192"/>
      <c r="N325" s="193"/>
      <c r="O325" s="66"/>
      <c r="P325" s="66"/>
      <c r="Q325" s="66"/>
      <c r="R325" s="66"/>
      <c r="S325" s="66"/>
      <c r="T325" s="67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T325" s="19" t="s">
        <v>183</v>
      </c>
      <c r="AU325" s="19" t="s">
        <v>83</v>
      </c>
    </row>
    <row r="326" spans="1:65" s="2" customFormat="1" ht="44.25" customHeight="1">
      <c r="A326" s="36"/>
      <c r="B326" s="37"/>
      <c r="C326" s="176" t="s">
        <v>552</v>
      </c>
      <c r="D326" s="176" t="s">
        <v>176</v>
      </c>
      <c r="E326" s="177" t="s">
        <v>553</v>
      </c>
      <c r="F326" s="178" t="s">
        <v>554</v>
      </c>
      <c r="G326" s="179" t="s">
        <v>179</v>
      </c>
      <c r="H326" s="180">
        <v>19.72</v>
      </c>
      <c r="I326" s="181"/>
      <c r="J326" s="182">
        <f>ROUND(I326*H326,2)</f>
        <v>0</v>
      </c>
      <c r="K326" s="178" t="s">
        <v>180</v>
      </c>
      <c r="L326" s="41"/>
      <c r="M326" s="183" t="s">
        <v>21</v>
      </c>
      <c r="N326" s="184" t="s">
        <v>44</v>
      </c>
      <c r="O326" s="66"/>
      <c r="P326" s="185">
        <f>O326*H326</f>
        <v>0</v>
      </c>
      <c r="Q326" s="185">
        <v>1.7600000000000001E-3</v>
      </c>
      <c r="R326" s="185">
        <f>Q326*H326</f>
        <v>3.4707200000000001E-2</v>
      </c>
      <c r="S326" s="185">
        <v>0</v>
      </c>
      <c r="T326" s="186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187" t="s">
        <v>181</v>
      </c>
      <c r="AT326" s="187" t="s">
        <v>176</v>
      </c>
      <c r="AU326" s="187" t="s">
        <v>83</v>
      </c>
      <c r="AY326" s="19" t="s">
        <v>174</v>
      </c>
      <c r="BE326" s="188">
        <f>IF(N326="základní",J326,0)</f>
        <v>0</v>
      </c>
      <c r="BF326" s="188">
        <f>IF(N326="snížená",J326,0)</f>
        <v>0</v>
      </c>
      <c r="BG326" s="188">
        <f>IF(N326="zákl. přenesená",J326,0)</f>
        <v>0</v>
      </c>
      <c r="BH326" s="188">
        <f>IF(N326="sníž. přenesená",J326,0)</f>
        <v>0</v>
      </c>
      <c r="BI326" s="188">
        <f>IF(N326="nulová",J326,0)</f>
        <v>0</v>
      </c>
      <c r="BJ326" s="19" t="s">
        <v>81</v>
      </c>
      <c r="BK326" s="188">
        <f>ROUND(I326*H326,2)</f>
        <v>0</v>
      </c>
      <c r="BL326" s="19" t="s">
        <v>181</v>
      </c>
      <c r="BM326" s="187" t="s">
        <v>555</v>
      </c>
    </row>
    <row r="327" spans="1:65" s="2" customFormat="1" ht="11.25">
      <c r="A327" s="36"/>
      <c r="B327" s="37"/>
      <c r="C327" s="38"/>
      <c r="D327" s="189" t="s">
        <v>183</v>
      </c>
      <c r="E327" s="38"/>
      <c r="F327" s="190" t="s">
        <v>556</v>
      </c>
      <c r="G327" s="38"/>
      <c r="H327" s="38"/>
      <c r="I327" s="191"/>
      <c r="J327" s="38"/>
      <c r="K327" s="38"/>
      <c r="L327" s="41"/>
      <c r="M327" s="192"/>
      <c r="N327" s="193"/>
      <c r="O327" s="66"/>
      <c r="P327" s="66"/>
      <c r="Q327" s="66"/>
      <c r="R327" s="66"/>
      <c r="S327" s="66"/>
      <c r="T327" s="67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T327" s="19" t="s">
        <v>183</v>
      </c>
      <c r="AU327" s="19" t="s">
        <v>83</v>
      </c>
    </row>
    <row r="328" spans="1:65" s="13" customFormat="1" ht="22.5">
      <c r="B328" s="194"/>
      <c r="C328" s="195"/>
      <c r="D328" s="196" t="s">
        <v>185</v>
      </c>
      <c r="E328" s="197" t="s">
        <v>21</v>
      </c>
      <c r="F328" s="198" t="s">
        <v>557</v>
      </c>
      <c r="G328" s="195"/>
      <c r="H328" s="199">
        <v>12.08</v>
      </c>
      <c r="I328" s="200"/>
      <c r="J328" s="195"/>
      <c r="K328" s="195"/>
      <c r="L328" s="201"/>
      <c r="M328" s="202"/>
      <c r="N328" s="203"/>
      <c r="O328" s="203"/>
      <c r="P328" s="203"/>
      <c r="Q328" s="203"/>
      <c r="R328" s="203"/>
      <c r="S328" s="203"/>
      <c r="T328" s="204"/>
      <c r="AT328" s="205" t="s">
        <v>185</v>
      </c>
      <c r="AU328" s="205" t="s">
        <v>83</v>
      </c>
      <c r="AV328" s="13" t="s">
        <v>83</v>
      </c>
      <c r="AW328" s="13" t="s">
        <v>34</v>
      </c>
      <c r="AX328" s="13" t="s">
        <v>73</v>
      </c>
      <c r="AY328" s="205" t="s">
        <v>174</v>
      </c>
    </row>
    <row r="329" spans="1:65" s="13" customFormat="1" ht="11.25">
      <c r="B329" s="194"/>
      <c r="C329" s="195"/>
      <c r="D329" s="196" t="s">
        <v>185</v>
      </c>
      <c r="E329" s="197" t="s">
        <v>21</v>
      </c>
      <c r="F329" s="198" t="s">
        <v>558</v>
      </c>
      <c r="G329" s="195"/>
      <c r="H329" s="199">
        <v>7.64</v>
      </c>
      <c r="I329" s="200"/>
      <c r="J329" s="195"/>
      <c r="K329" s="195"/>
      <c r="L329" s="201"/>
      <c r="M329" s="202"/>
      <c r="N329" s="203"/>
      <c r="O329" s="203"/>
      <c r="P329" s="203"/>
      <c r="Q329" s="203"/>
      <c r="R329" s="203"/>
      <c r="S329" s="203"/>
      <c r="T329" s="204"/>
      <c r="AT329" s="205" t="s">
        <v>185</v>
      </c>
      <c r="AU329" s="205" t="s">
        <v>83</v>
      </c>
      <c r="AV329" s="13" t="s">
        <v>83</v>
      </c>
      <c r="AW329" s="13" t="s">
        <v>34</v>
      </c>
      <c r="AX329" s="13" t="s">
        <v>73</v>
      </c>
      <c r="AY329" s="205" t="s">
        <v>174</v>
      </c>
    </row>
    <row r="330" spans="1:65" s="14" customFormat="1" ht="11.25">
      <c r="B330" s="206"/>
      <c r="C330" s="207"/>
      <c r="D330" s="196" t="s">
        <v>185</v>
      </c>
      <c r="E330" s="208" t="s">
        <v>21</v>
      </c>
      <c r="F330" s="209" t="s">
        <v>199</v>
      </c>
      <c r="G330" s="207"/>
      <c r="H330" s="210">
        <v>19.72</v>
      </c>
      <c r="I330" s="211"/>
      <c r="J330" s="207"/>
      <c r="K330" s="207"/>
      <c r="L330" s="212"/>
      <c r="M330" s="213"/>
      <c r="N330" s="214"/>
      <c r="O330" s="214"/>
      <c r="P330" s="214"/>
      <c r="Q330" s="214"/>
      <c r="R330" s="214"/>
      <c r="S330" s="214"/>
      <c r="T330" s="215"/>
      <c r="AT330" s="216" t="s">
        <v>185</v>
      </c>
      <c r="AU330" s="216" t="s">
        <v>83</v>
      </c>
      <c r="AV330" s="14" t="s">
        <v>193</v>
      </c>
      <c r="AW330" s="14" t="s">
        <v>34</v>
      </c>
      <c r="AX330" s="14" t="s">
        <v>81</v>
      </c>
      <c r="AY330" s="216" t="s">
        <v>174</v>
      </c>
    </row>
    <row r="331" spans="1:65" s="2" customFormat="1" ht="44.25" customHeight="1">
      <c r="A331" s="36"/>
      <c r="B331" s="37"/>
      <c r="C331" s="176" t="s">
        <v>559</v>
      </c>
      <c r="D331" s="176" t="s">
        <v>176</v>
      </c>
      <c r="E331" s="177" t="s">
        <v>560</v>
      </c>
      <c r="F331" s="178" t="s">
        <v>561</v>
      </c>
      <c r="G331" s="179" t="s">
        <v>179</v>
      </c>
      <c r="H331" s="180">
        <v>19.72</v>
      </c>
      <c r="I331" s="181"/>
      <c r="J331" s="182">
        <f>ROUND(I331*H331,2)</f>
        <v>0</v>
      </c>
      <c r="K331" s="178" t="s">
        <v>180</v>
      </c>
      <c r="L331" s="41"/>
      <c r="M331" s="183" t="s">
        <v>21</v>
      </c>
      <c r="N331" s="184" t="s">
        <v>44</v>
      </c>
      <c r="O331" s="66"/>
      <c r="P331" s="185">
        <f>O331*H331</f>
        <v>0</v>
      </c>
      <c r="Q331" s="185">
        <v>0</v>
      </c>
      <c r="R331" s="185">
        <f>Q331*H331</f>
        <v>0</v>
      </c>
      <c r="S331" s="185">
        <v>0</v>
      </c>
      <c r="T331" s="186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187" t="s">
        <v>181</v>
      </c>
      <c r="AT331" s="187" t="s">
        <v>176</v>
      </c>
      <c r="AU331" s="187" t="s">
        <v>83</v>
      </c>
      <c r="AY331" s="19" t="s">
        <v>174</v>
      </c>
      <c r="BE331" s="188">
        <f>IF(N331="základní",J331,0)</f>
        <v>0</v>
      </c>
      <c r="BF331" s="188">
        <f>IF(N331="snížená",J331,0)</f>
        <v>0</v>
      </c>
      <c r="BG331" s="188">
        <f>IF(N331="zákl. přenesená",J331,0)</f>
        <v>0</v>
      </c>
      <c r="BH331" s="188">
        <f>IF(N331="sníž. přenesená",J331,0)</f>
        <v>0</v>
      </c>
      <c r="BI331" s="188">
        <f>IF(N331="nulová",J331,0)</f>
        <v>0</v>
      </c>
      <c r="BJ331" s="19" t="s">
        <v>81</v>
      </c>
      <c r="BK331" s="188">
        <f>ROUND(I331*H331,2)</f>
        <v>0</v>
      </c>
      <c r="BL331" s="19" t="s">
        <v>181</v>
      </c>
      <c r="BM331" s="187" t="s">
        <v>562</v>
      </c>
    </row>
    <row r="332" spans="1:65" s="2" customFormat="1" ht="11.25">
      <c r="A332" s="36"/>
      <c r="B332" s="37"/>
      <c r="C332" s="38"/>
      <c r="D332" s="189" t="s">
        <v>183</v>
      </c>
      <c r="E332" s="38"/>
      <c r="F332" s="190" t="s">
        <v>563</v>
      </c>
      <c r="G332" s="38"/>
      <c r="H332" s="38"/>
      <c r="I332" s="191"/>
      <c r="J332" s="38"/>
      <c r="K332" s="38"/>
      <c r="L332" s="41"/>
      <c r="M332" s="192"/>
      <c r="N332" s="193"/>
      <c r="O332" s="66"/>
      <c r="P332" s="66"/>
      <c r="Q332" s="66"/>
      <c r="R332" s="66"/>
      <c r="S332" s="66"/>
      <c r="T332" s="67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T332" s="19" t="s">
        <v>183</v>
      </c>
      <c r="AU332" s="19" t="s">
        <v>83</v>
      </c>
    </row>
    <row r="333" spans="1:65" s="2" customFormat="1" ht="24.2" customHeight="1">
      <c r="A333" s="36"/>
      <c r="B333" s="37"/>
      <c r="C333" s="176" t="s">
        <v>564</v>
      </c>
      <c r="D333" s="176" t="s">
        <v>176</v>
      </c>
      <c r="E333" s="177" t="s">
        <v>565</v>
      </c>
      <c r="F333" s="178" t="s">
        <v>566</v>
      </c>
      <c r="G333" s="179" t="s">
        <v>196</v>
      </c>
      <c r="H333" s="180">
        <v>7.4980000000000002</v>
      </c>
      <c r="I333" s="181"/>
      <c r="J333" s="182">
        <f>ROUND(I333*H333,2)</f>
        <v>0</v>
      </c>
      <c r="K333" s="178" t="s">
        <v>180</v>
      </c>
      <c r="L333" s="41"/>
      <c r="M333" s="183" t="s">
        <v>21</v>
      </c>
      <c r="N333" s="184" t="s">
        <v>44</v>
      </c>
      <c r="O333" s="66"/>
      <c r="P333" s="185">
        <f>O333*H333</f>
        <v>0</v>
      </c>
      <c r="Q333" s="185">
        <v>2.5019800000000001</v>
      </c>
      <c r="R333" s="185">
        <f>Q333*H333</f>
        <v>18.759846040000003</v>
      </c>
      <c r="S333" s="185">
        <v>0</v>
      </c>
      <c r="T333" s="186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87" t="s">
        <v>181</v>
      </c>
      <c r="AT333" s="187" t="s">
        <v>176</v>
      </c>
      <c r="AU333" s="187" t="s">
        <v>83</v>
      </c>
      <c r="AY333" s="19" t="s">
        <v>174</v>
      </c>
      <c r="BE333" s="188">
        <f>IF(N333="základní",J333,0)</f>
        <v>0</v>
      </c>
      <c r="BF333" s="188">
        <f>IF(N333="snížená",J333,0)</f>
        <v>0</v>
      </c>
      <c r="BG333" s="188">
        <f>IF(N333="zákl. přenesená",J333,0)</f>
        <v>0</v>
      </c>
      <c r="BH333" s="188">
        <f>IF(N333="sníž. přenesená",J333,0)</f>
        <v>0</v>
      </c>
      <c r="BI333" s="188">
        <f>IF(N333="nulová",J333,0)</f>
        <v>0</v>
      </c>
      <c r="BJ333" s="19" t="s">
        <v>81</v>
      </c>
      <c r="BK333" s="188">
        <f>ROUND(I333*H333,2)</f>
        <v>0</v>
      </c>
      <c r="BL333" s="19" t="s">
        <v>181</v>
      </c>
      <c r="BM333" s="187" t="s">
        <v>567</v>
      </c>
    </row>
    <row r="334" spans="1:65" s="2" customFormat="1" ht="11.25">
      <c r="A334" s="36"/>
      <c r="B334" s="37"/>
      <c r="C334" s="38"/>
      <c r="D334" s="189" t="s">
        <v>183</v>
      </c>
      <c r="E334" s="38"/>
      <c r="F334" s="190" t="s">
        <v>568</v>
      </c>
      <c r="G334" s="38"/>
      <c r="H334" s="38"/>
      <c r="I334" s="191"/>
      <c r="J334" s="38"/>
      <c r="K334" s="38"/>
      <c r="L334" s="41"/>
      <c r="M334" s="192"/>
      <c r="N334" s="193"/>
      <c r="O334" s="66"/>
      <c r="P334" s="66"/>
      <c r="Q334" s="66"/>
      <c r="R334" s="66"/>
      <c r="S334" s="66"/>
      <c r="T334" s="67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T334" s="19" t="s">
        <v>183</v>
      </c>
      <c r="AU334" s="19" t="s">
        <v>83</v>
      </c>
    </row>
    <row r="335" spans="1:65" s="13" customFormat="1" ht="11.25">
      <c r="B335" s="194"/>
      <c r="C335" s="195"/>
      <c r="D335" s="196" t="s">
        <v>185</v>
      </c>
      <c r="E335" s="197" t="s">
        <v>21</v>
      </c>
      <c r="F335" s="198" t="s">
        <v>569</v>
      </c>
      <c r="G335" s="195"/>
      <c r="H335" s="199">
        <v>1.885</v>
      </c>
      <c r="I335" s="200"/>
      <c r="J335" s="195"/>
      <c r="K335" s="195"/>
      <c r="L335" s="201"/>
      <c r="M335" s="202"/>
      <c r="N335" s="203"/>
      <c r="O335" s="203"/>
      <c r="P335" s="203"/>
      <c r="Q335" s="203"/>
      <c r="R335" s="203"/>
      <c r="S335" s="203"/>
      <c r="T335" s="204"/>
      <c r="AT335" s="205" t="s">
        <v>185</v>
      </c>
      <c r="AU335" s="205" t="s">
        <v>83</v>
      </c>
      <c r="AV335" s="13" t="s">
        <v>83</v>
      </c>
      <c r="AW335" s="13" t="s">
        <v>34</v>
      </c>
      <c r="AX335" s="13" t="s">
        <v>73</v>
      </c>
      <c r="AY335" s="205" t="s">
        <v>174</v>
      </c>
    </row>
    <row r="336" spans="1:65" s="13" customFormat="1" ht="11.25">
      <c r="B336" s="194"/>
      <c r="C336" s="195"/>
      <c r="D336" s="196" t="s">
        <v>185</v>
      </c>
      <c r="E336" s="197" t="s">
        <v>21</v>
      </c>
      <c r="F336" s="198" t="s">
        <v>570</v>
      </c>
      <c r="G336" s="195"/>
      <c r="H336" s="199">
        <v>4.1379999999999999</v>
      </c>
      <c r="I336" s="200"/>
      <c r="J336" s="195"/>
      <c r="K336" s="195"/>
      <c r="L336" s="201"/>
      <c r="M336" s="202"/>
      <c r="N336" s="203"/>
      <c r="O336" s="203"/>
      <c r="P336" s="203"/>
      <c r="Q336" s="203"/>
      <c r="R336" s="203"/>
      <c r="S336" s="203"/>
      <c r="T336" s="204"/>
      <c r="AT336" s="205" t="s">
        <v>185</v>
      </c>
      <c r="AU336" s="205" t="s">
        <v>83</v>
      </c>
      <c r="AV336" s="13" t="s">
        <v>83</v>
      </c>
      <c r="AW336" s="13" t="s">
        <v>34</v>
      </c>
      <c r="AX336" s="13" t="s">
        <v>73</v>
      </c>
      <c r="AY336" s="205" t="s">
        <v>174</v>
      </c>
    </row>
    <row r="337" spans="1:65" s="13" customFormat="1" ht="11.25">
      <c r="B337" s="194"/>
      <c r="C337" s="195"/>
      <c r="D337" s="196" t="s">
        <v>185</v>
      </c>
      <c r="E337" s="197" t="s">
        <v>21</v>
      </c>
      <c r="F337" s="198" t="s">
        <v>571</v>
      </c>
      <c r="G337" s="195"/>
      <c r="H337" s="199">
        <v>1.4750000000000001</v>
      </c>
      <c r="I337" s="200"/>
      <c r="J337" s="195"/>
      <c r="K337" s="195"/>
      <c r="L337" s="201"/>
      <c r="M337" s="202"/>
      <c r="N337" s="203"/>
      <c r="O337" s="203"/>
      <c r="P337" s="203"/>
      <c r="Q337" s="203"/>
      <c r="R337" s="203"/>
      <c r="S337" s="203"/>
      <c r="T337" s="204"/>
      <c r="AT337" s="205" t="s">
        <v>185</v>
      </c>
      <c r="AU337" s="205" t="s">
        <v>83</v>
      </c>
      <c r="AV337" s="13" t="s">
        <v>83</v>
      </c>
      <c r="AW337" s="13" t="s">
        <v>34</v>
      </c>
      <c r="AX337" s="13" t="s">
        <v>73</v>
      </c>
      <c r="AY337" s="205" t="s">
        <v>174</v>
      </c>
    </row>
    <row r="338" spans="1:65" s="15" customFormat="1" ht="11.25">
      <c r="B338" s="217"/>
      <c r="C338" s="218"/>
      <c r="D338" s="196" t="s">
        <v>185</v>
      </c>
      <c r="E338" s="219" t="s">
        <v>21</v>
      </c>
      <c r="F338" s="220" t="s">
        <v>223</v>
      </c>
      <c r="G338" s="218"/>
      <c r="H338" s="221">
        <v>7.4980000000000002</v>
      </c>
      <c r="I338" s="222"/>
      <c r="J338" s="218"/>
      <c r="K338" s="218"/>
      <c r="L338" s="223"/>
      <c r="M338" s="224"/>
      <c r="N338" s="225"/>
      <c r="O338" s="225"/>
      <c r="P338" s="225"/>
      <c r="Q338" s="225"/>
      <c r="R338" s="225"/>
      <c r="S338" s="225"/>
      <c r="T338" s="226"/>
      <c r="AT338" s="227" t="s">
        <v>185</v>
      </c>
      <c r="AU338" s="227" t="s">
        <v>83</v>
      </c>
      <c r="AV338" s="15" t="s">
        <v>181</v>
      </c>
      <c r="AW338" s="15" t="s">
        <v>34</v>
      </c>
      <c r="AX338" s="15" t="s">
        <v>81</v>
      </c>
      <c r="AY338" s="227" t="s">
        <v>174</v>
      </c>
    </row>
    <row r="339" spans="1:65" s="2" customFormat="1" ht="24.2" customHeight="1">
      <c r="A339" s="36"/>
      <c r="B339" s="37"/>
      <c r="C339" s="176" t="s">
        <v>572</v>
      </c>
      <c r="D339" s="176" t="s">
        <v>176</v>
      </c>
      <c r="E339" s="177" t="s">
        <v>573</v>
      </c>
      <c r="F339" s="178" t="s">
        <v>574</v>
      </c>
      <c r="G339" s="179" t="s">
        <v>179</v>
      </c>
      <c r="H339" s="180">
        <v>29.02</v>
      </c>
      <c r="I339" s="181"/>
      <c r="J339" s="182">
        <f>ROUND(I339*H339,2)</f>
        <v>0</v>
      </c>
      <c r="K339" s="178" t="s">
        <v>21</v>
      </c>
      <c r="L339" s="41"/>
      <c r="M339" s="183" t="s">
        <v>21</v>
      </c>
      <c r="N339" s="184" t="s">
        <v>44</v>
      </c>
      <c r="O339" s="66"/>
      <c r="P339" s="185">
        <f>O339*H339</f>
        <v>0</v>
      </c>
      <c r="Q339" s="185">
        <v>5.7600000000000004E-3</v>
      </c>
      <c r="R339" s="185">
        <f>Q339*H339</f>
        <v>0.1671552</v>
      </c>
      <c r="S339" s="185">
        <v>0</v>
      </c>
      <c r="T339" s="186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187" t="s">
        <v>181</v>
      </c>
      <c r="AT339" s="187" t="s">
        <v>176</v>
      </c>
      <c r="AU339" s="187" t="s">
        <v>83</v>
      </c>
      <c r="AY339" s="19" t="s">
        <v>174</v>
      </c>
      <c r="BE339" s="188">
        <f>IF(N339="základní",J339,0)</f>
        <v>0</v>
      </c>
      <c r="BF339" s="188">
        <f>IF(N339="snížená",J339,0)</f>
        <v>0</v>
      </c>
      <c r="BG339" s="188">
        <f>IF(N339="zákl. přenesená",J339,0)</f>
        <v>0</v>
      </c>
      <c r="BH339" s="188">
        <f>IF(N339="sníž. přenesená",J339,0)</f>
        <v>0</v>
      </c>
      <c r="BI339" s="188">
        <f>IF(N339="nulová",J339,0)</f>
        <v>0</v>
      </c>
      <c r="BJ339" s="19" t="s">
        <v>81</v>
      </c>
      <c r="BK339" s="188">
        <f>ROUND(I339*H339,2)</f>
        <v>0</v>
      </c>
      <c r="BL339" s="19" t="s">
        <v>181</v>
      </c>
      <c r="BM339" s="187" t="s">
        <v>575</v>
      </c>
    </row>
    <row r="340" spans="1:65" s="13" customFormat="1" ht="11.25">
      <c r="B340" s="194"/>
      <c r="C340" s="195"/>
      <c r="D340" s="196" t="s">
        <v>185</v>
      </c>
      <c r="E340" s="197" t="s">
        <v>21</v>
      </c>
      <c r="F340" s="198" t="s">
        <v>576</v>
      </c>
      <c r="G340" s="195"/>
      <c r="H340" s="199">
        <v>10.63</v>
      </c>
      <c r="I340" s="200"/>
      <c r="J340" s="195"/>
      <c r="K340" s="195"/>
      <c r="L340" s="201"/>
      <c r="M340" s="202"/>
      <c r="N340" s="203"/>
      <c r="O340" s="203"/>
      <c r="P340" s="203"/>
      <c r="Q340" s="203"/>
      <c r="R340" s="203"/>
      <c r="S340" s="203"/>
      <c r="T340" s="204"/>
      <c r="AT340" s="205" t="s">
        <v>185</v>
      </c>
      <c r="AU340" s="205" t="s">
        <v>83</v>
      </c>
      <c r="AV340" s="13" t="s">
        <v>83</v>
      </c>
      <c r="AW340" s="13" t="s">
        <v>34</v>
      </c>
      <c r="AX340" s="13" t="s">
        <v>73</v>
      </c>
      <c r="AY340" s="205" t="s">
        <v>174</v>
      </c>
    </row>
    <row r="341" spans="1:65" s="13" customFormat="1" ht="11.25">
      <c r="B341" s="194"/>
      <c r="C341" s="195"/>
      <c r="D341" s="196" t="s">
        <v>185</v>
      </c>
      <c r="E341" s="197" t="s">
        <v>21</v>
      </c>
      <c r="F341" s="198" t="s">
        <v>577</v>
      </c>
      <c r="G341" s="195"/>
      <c r="H341" s="199">
        <v>18.39</v>
      </c>
      <c r="I341" s="200"/>
      <c r="J341" s="195"/>
      <c r="K341" s="195"/>
      <c r="L341" s="201"/>
      <c r="M341" s="202"/>
      <c r="N341" s="203"/>
      <c r="O341" s="203"/>
      <c r="P341" s="203"/>
      <c r="Q341" s="203"/>
      <c r="R341" s="203"/>
      <c r="S341" s="203"/>
      <c r="T341" s="204"/>
      <c r="AT341" s="205" t="s">
        <v>185</v>
      </c>
      <c r="AU341" s="205" t="s">
        <v>83</v>
      </c>
      <c r="AV341" s="13" t="s">
        <v>83</v>
      </c>
      <c r="AW341" s="13" t="s">
        <v>34</v>
      </c>
      <c r="AX341" s="13" t="s">
        <v>73</v>
      </c>
      <c r="AY341" s="205" t="s">
        <v>174</v>
      </c>
    </row>
    <row r="342" spans="1:65" s="15" customFormat="1" ht="11.25">
      <c r="B342" s="217"/>
      <c r="C342" s="218"/>
      <c r="D342" s="196" t="s">
        <v>185</v>
      </c>
      <c r="E342" s="219" t="s">
        <v>21</v>
      </c>
      <c r="F342" s="220" t="s">
        <v>223</v>
      </c>
      <c r="G342" s="218"/>
      <c r="H342" s="221">
        <v>29.02</v>
      </c>
      <c r="I342" s="222"/>
      <c r="J342" s="218"/>
      <c r="K342" s="218"/>
      <c r="L342" s="223"/>
      <c r="M342" s="224"/>
      <c r="N342" s="225"/>
      <c r="O342" s="225"/>
      <c r="P342" s="225"/>
      <c r="Q342" s="225"/>
      <c r="R342" s="225"/>
      <c r="S342" s="225"/>
      <c r="T342" s="226"/>
      <c r="AT342" s="227" t="s">
        <v>185</v>
      </c>
      <c r="AU342" s="227" t="s">
        <v>83</v>
      </c>
      <c r="AV342" s="15" t="s">
        <v>181</v>
      </c>
      <c r="AW342" s="15" t="s">
        <v>34</v>
      </c>
      <c r="AX342" s="15" t="s">
        <v>81</v>
      </c>
      <c r="AY342" s="227" t="s">
        <v>174</v>
      </c>
    </row>
    <row r="343" spans="1:65" s="2" customFormat="1" ht="24.2" customHeight="1">
      <c r="A343" s="36"/>
      <c r="B343" s="37"/>
      <c r="C343" s="176" t="s">
        <v>578</v>
      </c>
      <c r="D343" s="176" t="s">
        <v>176</v>
      </c>
      <c r="E343" s="177" t="s">
        <v>579</v>
      </c>
      <c r="F343" s="178" t="s">
        <v>580</v>
      </c>
      <c r="G343" s="179" t="s">
        <v>179</v>
      </c>
      <c r="H343" s="180">
        <v>29.02</v>
      </c>
      <c r="I343" s="181"/>
      <c r="J343" s="182">
        <f>ROUND(I343*H343,2)</f>
        <v>0</v>
      </c>
      <c r="K343" s="178" t="s">
        <v>21</v>
      </c>
      <c r="L343" s="41"/>
      <c r="M343" s="183" t="s">
        <v>21</v>
      </c>
      <c r="N343" s="184" t="s">
        <v>44</v>
      </c>
      <c r="O343" s="66"/>
      <c r="P343" s="185">
        <f>O343*H343</f>
        <v>0</v>
      </c>
      <c r="Q343" s="185">
        <v>0</v>
      </c>
      <c r="R343" s="185">
        <f>Q343*H343</f>
        <v>0</v>
      </c>
      <c r="S343" s="185">
        <v>0</v>
      </c>
      <c r="T343" s="186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87" t="s">
        <v>181</v>
      </c>
      <c r="AT343" s="187" t="s">
        <v>176</v>
      </c>
      <c r="AU343" s="187" t="s">
        <v>83</v>
      </c>
      <c r="AY343" s="19" t="s">
        <v>174</v>
      </c>
      <c r="BE343" s="188">
        <f>IF(N343="základní",J343,0)</f>
        <v>0</v>
      </c>
      <c r="BF343" s="188">
        <f>IF(N343="snížená",J343,0)</f>
        <v>0</v>
      </c>
      <c r="BG343" s="188">
        <f>IF(N343="zákl. přenesená",J343,0)</f>
        <v>0</v>
      </c>
      <c r="BH343" s="188">
        <f>IF(N343="sníž. přenesená",J343,0)</f>
        <v>0</v>
      </c>
      <c r="BI343" s="188">
        <f>IF(N343="nulová",J343,0)</f>
        <v>0</v>
      </c>
      <c r="BJ343" s="19" t="s">
        <v>81</v>
      </c>
      <c r="BK343" s="188">
        <f>ROUND(I343*H343,2)</f>
        <v>0</v>
      </c>
      <c r="BL343" s="19" t="s">
        <v>181</v>
      </c>
      <c r="BM343" s="187" t="s">
        <v>581</v>
      </c>
    </row>
    <row r="344" spans="1:65" s="2" customFormat="1" ht="21.75" customHeight="1">
      <c r="A344" s="36"/>
      <c r="B344" s="37"/>
      <c r="C344" s="176" t="s">
        <v>582</v>
      </c>
      <c r="D344" s="176" t="s">
        <v>176</v>
      </c>
      <c r="E344" s="177" t="s">
        <v>583</v>
      </c>
      <c r="F344" s="178" t="s">
        <v>584</v>
      </c>
      <c r="G344" s="179" t="s">
        <v>337</v>
      </c>
      <c r="H344" s="180">
        <v>0.36499999999999999</v>
      </c>
      <c r="I344" s="181"/>
      <c r="J344" s="182">
        <f>ROUND(I344*H344,2)</f>
        <v>0</v>
      </c>
      <c r="K344" s="178" t="s">
        <v>21</v>
      </c>
      <c r="L344" s="41"/>
      <c r="M344" s="183" t="s">
        <v>21</v>
      </c>
      <c r="N344" s="184" t="s">
        <v>44</v>
      </c>
      <c r="O344" s="66"/>
      <c r="P344" s="185">
        <f>O344*H344</f>
        <v>0</v>
      </c>
      <c r="Q344" s="185">
        <v>0</v>
      </c>
      <c r="R344" s="185">
        <f>Q344*H344</f>
        <v>0</v>
      </c>
      <c r="S344" s="185">
        <v>0</v>
      </c>
      <c r="T344" s="186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7" t="s">
        <v>181</v>
      </c>
      <c r="AT344" s="187" t="s">
        <v>176</v>
      </c>
      <c r="AU344" s="187" t="s">
        <v>83</v>
      </c>
      <c r="AY344" s="19" t="s">
        <v>174</v>
      </c>
      <c r="BE344" s="188">
        <f>IF(N344="základní",J344,0)</f>
        <v>0</v>
      </c>
      <c r="BF344" s="188">
        <f>IF(N344="snížená",J344,0)</f>
        <v>0</v>
      </c>
      <c r="BG344" s="188">
        <f>IF(N344="zákl. přenesená",J344,0)</f>
        <v>0</v>
      </c>
      <c r="BH344" s="188">
        <f>IF(N344="sníž. přenesená",J344,0)</f>
        <v>0</v>
      </c>
      <c r="BI344" s="188">
        <f>IF(N344="nulová",J344,0)</f>
        <v>0</v>
      </c>
      <c r="BJ344" s="19" t="s">
        <v>81</v>
      </c>
      <c r="BK344" s="188">
        <f>ROUND(I344*H344,2)</f>
        <v>0</v>
      </c>
      <c r="BL344" s="19" t="s">
        <v>181</v>
      </c>
      <c r="BM344" s="187" t="s">
        <v>585</v>
      </c>
    </row>
    <row r="345" spans="1:65" s="13" customFormat="1" ht="11.25">
      <c r="B345" s="194"/>
      <c r="C345" s="195"/>
      <c r="D345" s="196" t="s">
        <v>185</v>
      </c>
      <c r="E345" s="197" t="s">
        <v>21</v>
      </c>
      <c r="F345" s="198" t="s">
        <v>586</v>
      </c>
      <c r="G345" s="195"/>
      <c r="H345" s="199">
        <v>0.19500000000000001</v>
      </c>
      <c r="I345" s="200"/>
      <c r="J345" s="195"/>
      <c r="K345" s="195"/>
      <c r="L345" s="201"/>
      <c r="M345" s="202"/>
      <c r="N345" s="203"/>
      <c r="O345" s="203"/>
      <c r="P345" s="203"/>
      <c r="Q345" s="203"/>
      <c r="R345" s="203"/>
      <c r="S345" s="203"/>
      <c r="T345" s="204"/>
      <c r="AT345" s="205" t="s">
        <v>185</v>
      </c>
      <c r="AU345" s="205" t="s">
        <v>83</v>
      </c>
      <c r="AV345" s="13" t="s">
        <v>83</v>
      </c>
      <c r="AW345" s="13" t="s">
        <v>34</v>
      </c>
      <c r="AX345" s="13" t="s">
        <v>73</v>
      </c>
      <c r="AY345" s="205" t="s">
        <v>174</v>
      </c>
    </row>
    <row r="346" spans="1:65" s="13" customFormat="1" ht="11.25">
      <c r="B346" s="194"/>
      <c r="C346" s="195"/>
      <c r="D346" s="196" t="s">
        <v>185</v>
      </c>
      <c r="E346" s="197" t="s">
        <v>21</v>
      </c>
      <c r="F346" s="198" t="s">
        <v>587</v>
      </c>
      <c r="G346" s="195"/>
      <c r="H346" s="199">
        <v>0.17</v>
      </c>
      <c r="I346" s="200"/>
      <c r="J346" s="195"/>
      <c r="K346" s="195"/>
      <c r="L346" s="201"/>
      <c r="M346" s="202"/>
      <c r="N346" s="203"/>
      <c r="O346" s="203"/>
      <c r="P346" s="203"/>
      <c r="Q346" s="203"/>
      <c r="R346" s="203"/>
      <c r="S346" s="203"/>
      <c r="T346" s="204"/>
      <c r="AT346" s="205" t="s">
        <v>185</v>
      </c>
      <c r="AU346" s="205" t="s">
        <v>83</v>
      </c>
      <c r="AV346" s="13" t="s">
        <v>83</v>
      </c>
      <c r="AW346" s="13" t="s">
        <v>34</v>
      </c>
      <c r="AX346" s="13" t="s">
        <v>73</v>
      </c>
      <c r="AY346" s="205" t="s">
        <v>174</v>
      </c>
    </row>
    <row r="347" spans="1:65" s="14" customFormat="1" ht="11.25">
      <c r="B347" s="206"/>
      <c r="C347" s="207"/>
      <c r="D347" s="196" t="s">
        <v>185</v>
      </c>
      <c r="E347" s="208" t="s">
        <v>21</v>
      </c>
      <c r="F347" s="209" t="s">
        <v>199</v>
      </c>
      <c r="G347" s="207"/>
      <c r="H347" s="210">
        <v>0.36499999999999999</v>
      </c>
      <c r="I347" s="211"/>
      <c r="J347" s="207"/>
      <c r="K347" s="207"/>
      <c r="L347" s="212"/>
      <c r="M347" s="213"/>
      <c r="N347" s="214"/>
      <c r="O347" s="214"/>
      <c r="P347" s="214"/>
      <c r="Q347" s="214"/>
      <c r="R347" s="214"/>
      <c r="S347" s="214"/>
      <c r="T347" s="215"/>
      <c r="AT347" s="216" t="s">
        <v>185</v>
      </c>
      <c r="AU347" s="216" t="s">
        <v>83</v>
      </c>
      <c r="AV347" s="14" t="s">
        <v>193</v>
      </c>
      <c r="AW347" s="14" t="s">
        <v>34</v>
      </c>
      <c r="AX347" s="14" t="s">
        <v>81</v>
      </c>
      <c r="AY347" s="216" t="s">
        <v>174</v>
      </c>
    </row>
    <row r="348" spans="1:65" s="12" customFormat="1" ht="22.9" customHeight="1">
      <c r="B348" s="160"/>
      <c r="C348" s="161"/>
      <c r="D348" s="162" t="s">
        <v>72</v>
      </c>
      <c r="E348" s="174" t="s">
        <v>206</v>
      </c>
      <c r="F348" s="174" t="s">
        <v>588</v>
      </c>
      <c r="G348" s="161"/>
      <c r="H348" s="161"/>
      <c r="I348" s="164"/>
      <c r="J348" s="175">
        <f>BK348</f>
        <v>0</v>
      </c>
      <c r="K348" s="161"/>
      <c r="L348" s="166"/>
      <c r="M348" s="167"/>
      <c r="N348" s="168"/>
      <c r="O348" s="168"/>
      <c r="P348" s="169">
        <f>SUM(P349:P366)</f>
        <v>0</v>
      </c>
      <c r="Q348" s="168"/>
      <c r="R348" s="169">
        <f>SUM(R349:R366)</f>
        <v>1.0148449999999998</v>
      </c>
      <c r="S348" s="168"/>
      <c r="T348" s="170">
        <f>SUM(T349:T366)</f>
        <v>0</v>
      </c>
      <c r="AR348" s="171" t="s">
        <v>81</v>
      </c>
      <c r="AT348" s="172" t="s">
        <v>72</v>
      </c>
      <c r="AU348" s="172" t="s">
        <v>81</v>
      </c>
      <c r="AY348" s="171" t="s">
        <v>174</v>
      </c>
      <c r="BK348" s="173">
        <f>SUM(BK349:BK366)</f>
        <v>0</v>
      </c>
    </row>
    <row r="349" spans="1:65" s="2" customFormat="1" ht="33" customHeight="1">
      <c r="A349" s="36"/>
      <c r="B349" s="37"/>
      <c r="C349" s="176" t="s">
        <v>589</v>
      </c>
      <c r="D349" s="176" t="s">
        <v>176</v>
      </c>
      <c r="E349" s="177" t="s">
        <v>590</v>
      </c>
      <c r="F349" s="178" t="s">
        <v>591</v>
      </c>
      <c r="G349" s="179" t="s">
        <v>179</v>
      </c>
      <c r="H349" s="180">
        <v>86.5</v>
      </c>
      <c r="I349" s="181"/>
      <c r="J349" s="182">
        <f>ROUND(I349*H349,2)</f>
        <v>0</v>
      </c>
      <c r="K349" s="178" t="s">
        <v>180</v>
      </c>
      <c r="L349" s="41"/>
      <c r="M349" s="183" t="s">
        <v>21</v>
      </c>
      <c r="N349" s="184" t="s">
        <v>44</v>
      </c>
      <c r="O349" s="66"/>
      <c r="P349" s="185">
        <f>O349*H349</f>
        <v>0</v>
      </c>
      <c r="Q349" s="185">
        <v>0</v>
      </c>
      <c r="R349" s="185">
        <f>Q349*H349</f>
        <v>0</v>
      </c>
      <c r="S349" s="185">
        <v>0</v>
      </c>
      <c r="T349" s="186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187" t="s">
        <v>181</v>
      </c>
      <c r="AT349" s="187" t="s">
        <v>176</v>
      </c>
      <c r="AU349" s="187" t="s">
        <v>83</v>
      </c>
      <c r="AY349" s="19" t="s">
        <v>174</v>
      </c>
      <c r="BE349" s="188">
        <f>IF(N349="základní",J349,0)</f>
        <v>0</v>
      </c>
      <c r="BF349" s="188">
        <f>IF(N349="snížená",J349,0)</f>
        <v>0</v>
      </c>
      <c r="BG349" s="188">
        <f>IF(N349="zákl. přenesená",J349,0)</f>
        <v>0</v>
      </c>
      <c r="BH349" s="188">
        <f>IF(N349="sníž. přenesená",J349,0)</f>
        <v>0</v>
      </c>
      <c r="BI349" s="188">
        <f>IF(N349="nulová",J349,0)</f>
        <v>0</v>
      </c>
      <c r="BJ349" s="19" t="s">
        <v>81</v>
      </c>
      <c r="BK349" s="188">
        <f>ROUND(I349*H349,2)</f>
        <v>0</v>
      </c>
      <c r="BL349" s="19" t="s">
        <v>181</v>
      </c>
      <c r="BM349" s="187" t="s">
        <v>592</v>
      </c>
    </row>
    <row r="350" spans="1:65" s="2" customFormat="1" ht="11.25">
      <c r="A350" s="36"/>
      <c r="B350" s="37"/>
      <c r="C350" s="38"/>
      <c r="D350" s="189" t="s">
        <v>183</v>
      </c>
      <c r="E350" s="38"/>
      <c r="F350" s="190" t="s">
        <v>593</v>
      </c>
      <c r="G350" s="38"/>
      <c r="H350" s="38"/>
      <c r="I350" s="191"/>
      <c r="J350" s="38"/>
      <c r="K350" s="38"/>
      <c r="L350" s="41"/>
      <c r="M350" s="192"/>
      <c r="N350" s="193"/>
      <c r="O350" s="66"/>
      <c r="P350" s="66"/>
      <c r="Q350" s="66"/>
      <c r="R350" s="66"/>
      <c r="S350" s="66"/>
      <c r="T350" s="67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T350" s="19" t="s">
        <v>183</v>
      </c>
      <c r="AU350" s="19" t="s">
        <v>83</v>
      </c>
    </row>
    <row r="351" spans="1:65" s="13" customFormat="1" ht="11.25">
      <c r="B351" s="194"/>
      <c r="C351" s="195"/>
      <c r="D351" s="196" t="s">
        <v>185</v>
      </c>
      <c r="E351" s="197" t="s">
        <v>21</v>
      </c>
      <c r="F351" s="198" t="s">
        <v>594</v>
      </c>
      <c r="G351" s="195"/>
      <c r="H351" s="199">
        <v>82</v>
      </c>
      <c r="I351" s="200"/>
      <c r="J351" s="195"/>
      <c r="K351" s="195"/>
      <c r="L351" s="201"/>
      <c r="M351" s="202"/>
      <c r="N351" s="203"/>
      <c r="O351" s="203"/>
      <c r="P351" s="203"/>
      <c r="Q351" s="203"/>
      <c r="R351" s="203"/>
      <c r="S351" s="203"/>
      <c r="T351" s="204"/>
      <c r="AT351" s="205" t="s">
        <v>185</v>
      </c>
      <c r="AU351" s="205" t="s">
        <v>83</v>
      </c>
      <c r="AV351" s="13" t="s">
        <v>83</v>
      </c>
      <c r="AW351" s="13" t="s">
        <v>34</v>
      </c>
      <c r="AX351" s="13" t="s">
        <v>73</v>
      </c>
      <c r="AY351" s="205" t="s">
        <v>174</v>
      </c>
    </row>
    <row r="352" spans="1:65" s="13" customFormat="1" ht="11.25">
      <c r="B352" s="194"/>
      <c r="C352" s="195"/>
      <c r="D352" s="196" t="s">
        <v>185</v>
      </c>
      <c r="E352" s="197" t="s">
        <v>21</v>
      </c>
      <c r="F352" s="198" t="s">
        <v>595</v>
      </c>
      <c r="G352" s="195"/>
      <c r="H352" s="199">
        <v>4.5</v>
      </c>
      <c r="I352" s="200"/>
      <c r="J352" s="195"/>
      <c r="K352" s="195"/>
      <c r="L352" s="201"/>
      <c r="M352" s="202"/>
      <c r="N352" s="203"/>
      <c r="O352" s="203"/>
      <c r="P352" s="203"/>
      <c r="Q352" s="203"/>
      <c r="R352" s="203"/>
      <c r="S352" s="203"/>
      <c r="T352" s="204"/>
      <c r="AT352" s="205" t="s">
        <v>185</v>
      </c>
      <c r="AU352" s="205" t="s">
        <v>83</v>
      </c>
      <c r="AV352" s="13" t="s">
        <v>83</v>
      </c>
      <c r="AW352" s="13" t="s">
        <v>34</v>
      </c>
      <c r="AX352" s="13" t="s">
        <v>73</v>
      </c>
      <c r="AY352" s="205" t="s">
        <v>174</v>
      </c>
    </row>
    <row r="353" spans="1:65" s="14" customFormat="1" ht="11.25">
      <c r="B353" s="206"/>
      <c r="C353" s="207"/>
      <c r="D353" s="196" t="s">
        <v>185</v>
      </c>
      <c r="E353" s="208" t="s">
        <v>21</v>
      </c>
      <c r="F353" s="209" t="s">
        <v>199</v>
      </c>
      <c r="G353" s="207"/>
      <c r="H353" s="210">
        <v>86.5</v>
      </c>
      <c r="I353" s="211"/>
      <c r="J353" s="207"/>
      <c r="K353" s="207"/>
      <c r="L353" s="212"/>
      <c r="M353" s="213"/>
      <c r="N353" s="214"/>
      <c r="O353" s="214"/>
      <c r="P353" s="214"/>
      <c r="Q353" s="214"/>
      <c r="R353" s="214"/>
      <c r="S353" s="214"/>
      <c r="T353" s="215"/>
      <c r="AT353" s="216" t="s">
        <v>185</v>
      </c>
      <c r="AU353" s="216" t="s">
        <v>83</v>
      </c>
      <c r="AV353" s="14" t="s">
        <v>193</v>
      </c>
      <c r="AW353" s="14" t="s">
        <v>34</v>
      </c>
      <c r="AX353" s="14" t="s">
        <v>81</v>
      </c>
      <c r="AY353" s="216" t="s">
        <v>174</v>
      </c>
    </row>
    <row r="354" spans="1:65" s="2" customFormat="1" ht="37.9" customHeight="1">
      <c r="A354" s="36"/>
      <c r="B354" s="37"/>
      <c r="C354" s="176" t="s">
        <v>596</v>
      </c>
      <c r="D354" s="176" t="s">
        <v>176</v>
      </c>
      <c r="E354" s="177" t="s">
        <v>597</v>
      </c>
      <c r="F354" s="178" t="s">
        <v>598</v>
      </c>
      <c r="G354" s="179" t="s">
        <v>179</v>
      </c>
      <c r="H354" s="180">
        <v>82</v>
      </c>
      <c r="I354" s="181"/>
      <c r="J354" s="182">
        <f>ROUND(I354*H354,2)</f>
        <v>0</v>
      </c>
      <c r="K354" s="178" t="s">
        <v>180</v>
      </c>
      <c r="L354" s="41"/>
      <c r="M354" s="183" t="s">
        <v>21</v>
      </c>
      <c r="N354" s="184" t="s">
        <v>44</v>
      </c>
      <c r="O354" s="66"/>
      <c r="P354" s="185">
        <f>O354*H354</f>
        <v>0</v>
      </c>
      <c r="Q354" s="185">
        <v>0</v>
      </c>
      <c r="R354" s="185">
        <f>Q354*H354</f>
        <v>0</v>
      </c>
      <c r="S354" s="185">
        <v>0</v>
      </c>
      <c r="T354" s="186">
        <f>S354*H354</f>
        <v>0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187" t="s">
        <v>181</v>
      </c>
      <c r="AT354" s="187" t="s">
        <v>176</v>
      </c>
      <c r="AU354" s="187" t="s">
        <v>83</v>
      </c>
      <c r="AY354" s="19" t="s">
        <v>174</v>
      </c>
      <c r="BE354" s="188">
        <f>IF(N354="základní",J354,0)</f>
        <v>0</v>
      </c>
      <c r="BF354" s="188">
        <f>IF(N354="snížená",J354,0)</f>
        <v>0</v>
      </c>
      <c r="BG354" s="188">
        <f>IF(N354="zákl. přenesená",J354,0)</f>
        <v>0</v>
      </c>
      <c r="BH354" s="188">
        <f>IF(N354="sníž. přenesená",J354,0)</f>
        <v>0</v>
      </c>
      <c r="BI354" s="188">
        <f>IF(N354="nulová",J354,0)</f>
        <v>0</v>
      </c>
      <c r="BJ354" s="19" t="s">
        <v>81</v>
      </c>
      <c r="BK354" s="188">
        <f>ROUND(I354*H354,2)</f>
        <v>0</v>
      </c>
      <c r="BL354" s="19" t="s">
        <v>181</v>
      </c>
      <c r="BM354" s="187" t="s">
        <v>599</v>
      </c>
    </row>
    <row r="355" spans="1:65" s="2" customFormat="1" ht="11.25">
      <c r="A355" s="36"/>
      <c r="B355" s="37"/>
      <c r="C355" s="38"/>
      <c r="D355" s="189" t="s">
        <v>183</v>
      </c>
      <c r="E355" s="38"/>
      <c r="F355" s="190" t="s">
        <v>600</v>
      </c>
      <c r="G355" s="38"/>
      <c r="H355" s="38"/>
      <c r="I355" s="191"/>
      <c r="J355" s="38"/>
      <c r="K355" s="38"/>
      <c r="L355" s="41"/>
      <c r="M355" s="192"/>
      <c r="N355" s="193"/>
      <c r="O355" s="66"/>
      <c r="P355" s="66"/>
      <c r="Q355" s="66"/>
      <c r="R355" s="66"/>
      <c r="S355" s="66"/>
      <c r="T355" s="67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T355" s="19" t="s">
        <v>183</v>
      </c>
      <c r="AU355" s="19" t="s">
        <v>83</v>
      </c>
    </row>
    <row r="356" spans="1:65" s="2" customFormat="1" ht="37.9" customHeight="1">
      <c r="A356" s="36"/>
      <c r="B356" s="37"/>
      <c r="C356" s="176" t="s">
        <v>601</v>
      </c>
      <c r="D356" s="176" t="s">
        <v>176</v>
      </c>
      <c r="E356" s="177" t="s">
        <v>602</v>
      </c>
      <c r="F356" s="178" t="s">
        <v>603</v>
      </c>
      <c r="G356" s="179" t="s">
        <v>179</v>
      </c>
      <c r="H356" s="180">
        <v>82</v>
      </c>
      <c r="I356" s="181"/>
      <c r="J356" s="182">
        <f>ROUND(I356*H356,2)</f>
        <v>0</v>
      </c>
      <c r="K356" s="178" t="s">
        <v>180</v>
      </c>
      <c r="L356" s="41"/>
      <c r="M356" s="183" t="s">
        <v>21</v>
      </c>
      <c r="N356" s="184" t="s">
        <v>44</v>
      </c>
      <c r="O356" s="66"/>
      <c r="P356" s="185">
        <f>O356*H356</f>
        <v>0</v>
      </c>
      <c r="Q356" s="185">
        <v>0</v>
      </c>
      <c r="R356" s="185">
        <f>Q356*H356</f>
        <v>0</v>
      </c>
      <c r="S356" s="185">
        <v>0</v>
      </c>
      <c r="T356" s="186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187" t="s">
        <v>181</v>
      </c>
      <c r="AT356" s="187" t="s">
        <v>176</v>
      </c>
      <c r="AU356" s="187" t="s">
        <v>83</v>
      </c>
      <c r="AY356" s="19" t="s">
        <v>174</v>
      </c>
      <c r="BE356" s="188">
        <f>IF(N356="základní",J356,0)</f>
        <v>0</v>
      </c>
      <c r="BF356" s="188">
        <f>IF(N356="snížená",J356,0)</f>
        <v>0</v>
      </c>
      <c r="BG356" s="188">
        <f>IF(N356="zákl. přenesená",J356,0)</f>
        <v>0</v>
      </c>
      <c r="BH356" s="188">
        <f>IF(N356="sníž. přenesená",J356,0)</f>
        <v>0</v>
      </c>
      <c r="BI356" s="188">
        <f>IF(N356="nulová",J356,0)</f>
        <v>0</v>
      </c>
      <c r="BJ356" s="19" t="s">
        <v>81</v>
      </c>
      <c r="BK356" s="188">
        <f>ROUND(I356*H356,2)</f>
        <v>0</v>
      </c>
      <c r="BL356" s="19" t="s">
        <v>181</v>
      </c>
      <c r="BM356" s="187" t="s">
        <v>604</v>
      </c>
    </row>
    <row r="357" spans="1:65" s="2" customFormat="1" ht="11.25">
      <c r="A357" s="36"/>
      <c r="B357" s="37"/>
      <c r="C357" s="38"/>
      <c r="D357" s="189" t="s">
        <v>183</v>
      </c>
      <c r="E357" s="38"/>
      <c r="F357" s="190" t="s">
        <v>605</v>
      </c>
      <c r="G357" s="38"/>
      <c r="H357" s="38"/>
      <c r="I357" s="191"/>
      <c r="J357" s="38"/>
      <c r="K357" s="38"/>
      <c r="L357" s="41"/>
      <c r="M357" s="192"/>
      <c r="N357" s="193"/>
      <c r="O357" s="66"/>
      <c r="P357" s="66"/>
      <c r="Q357" s="66"/>
      <c r="R357" s="66"/>
      <c r="S357" s="66"/>
      <c r="T357" s="67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T357" s="19" t="s">
        <v>183</v>
      </c>
      <c r="AU357" s="19" t="s">
        <v>83</v>
      </c>
    </row>
    <row r="358" spans="1:65" s="2" customFormat="1" ht="33" customHeight="1">
      <c r="A358" s="36"/>
      <c r="B358" s="37"/>
      <c r="C358" s="176" t="s">
        <v>606</v>
      </c>
      <c r="D358" s="176" t="s">
        <v>176</v>
      </c>
      <c r="E358" s="177" t="s">
        <v>607</v>
      </c>
      <c r="F358" s="178" t="s">
        <v>608</v>
      </c>
      <c r="G358" s="179" t="s">
        <v>179</v>
      </c>
      <c r="H358" s="180">
        <v>82</v>
      </c>
      <c r="I358" s="181"/>
      <c r="J358" s="182">
        <f>ROUND(I358*H358,2)</f>
        <v>0</v>
      </c>
      <c r="K358" s="178" t="s">
        <v>21</v>
      </c>
      <c r="L358" s="41"/>
      <c r="M358" s="183" t="s">
        <v>21</v>
      </c>
      <c r="N358" s="184" t="s">
        <v>44</v>
      </c>
      <c r="O358" s="66"/>
      <c r="P358" s="185">
        <f>O358*H358</f>
        <v>0</v>
      </c>
      <c r="Q358" s="185">
        <v>0</v>
      </c>
      <c r="R358" s="185">
        <f>Q358*H358</f>
        <v>0</v>
      </c>
      <c r="S358" s="185">
        <v>0</v>
      </c>
      <c r="T358" s="186">
        <f>S358*H358</f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187" t="s">
        <v>181</v>
      </c>
      <c r="AT358" s="187" t="s">
        <v>176</v>
      </c>
      <c r="AU358" s="187" t="s">
        <v>83</v>
      </c>
      <c r="AY358" s="19" t="s">
        <v>174</v>
      </c>
      <c r="BE358" s="188">
        <f>IF(N358="základní",J358,0)</f>
        <v>0</v>
      </c>
      <c r="BF358" s="188">
        <f>IF(N358="snížená",J358,0)</f>
        <v>0</v>
      </c>
      <c r="BG358" s="188">
        <f>IF(N358="zákl. přenesená",J358,0)</f>
        <v>0</v>
      </c>
      <c r="BH358" s="188">
        <f>IF(N358="sníž. přenesená",J358,0)</f>
        <v>0</v>
      </c>
      <c r="BI358" s="188">
        <f>IF(N358="nulová",J358,0)</f>
        <v>0</v>
      </c>
      <c r="BJ358" s="19" t="s">
        <v>81</v>
      </c>
      <c r="BK358" s="188">
        <f>ROUND(I358*H358,2)</f>
        <v>0</v>
      </c>
      <c r="BL358" s="19" t="s">
        <v>181</v>
      </c>
      <c r="BM358" s="187" t="s">
        <v>609</v>
      </c>
    </row>
    <row r="359" spans="1:65" s="2" customFormat="1" ht="44.25" customHeight="1">
      <c r="A359" s="36"/>
      <c r="B359" s="37"/>
      <c r="C359" s="176" t="s">
        <v>610</v>
      </c>
      <c r="D359" s="176" t="s">
        <v>176</v>
      </c>
      <c r="E359" s="177" t="s">
        <v>611</v>
      </c>
      <c r="F359" s="178" t="s">
        <v>612</v>
      </c>
      <c r="G359" s="179" t="s">
        <v>179</v>
      </c>
      <c r="H359" s="180">
        <v>82</v>
      </c>
      <c r="I359" s="181"/>
      <c r="J359" s="182">
        <f>ROUND(I359*H359,2)</f>
        <v>0</v>
      </c>
      <c r="K359" s="178" t="s">
        <v>180</v>
      </c>
      <c r="L359" s="41"/>
      <c r="M359" s="183" t="s">
        <v>21</v>
      </c>
      <c r="N359" s="184" t="s">
        <v>44</v>
      </c>
      <c r="O359" s="66"/>
      <c r="P359" s="185">
        <f>O359*H359</f>
        <v>0</v>
      </c>
      <c r="Q359" s="185">
        <v>0</v>
      </c>
      <c r="R359" s="185">
        <f>Q359*H359</f>
        <v>0</v>
      </c>
      <c r="S359" s="185">
        <v>0</v>
      </c>
      <c r="T359" s="186">
        <f>S359*H359</f>
        <v>0</v>
      </c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R359" s="187" t="s">
        <v>181</v>
      </c>
      <c r="AT359" s="187" t="s">
        <v>176</v>
      </c>
      <c r="AU359" s="187" t="s">
        <v>83</v>
      </c>
      <c r="AY359" s="19" t="s">
        <v>174</v>
      </c>
      <c r="BE359" s="188">
        <f>IF(N359="základní",J359,0)</f>
        <v>0</v>
      </c>
      <c r="BF359" s="188">
        <f>IF(N359="snížená",J359,0)</f>
        <v>0</v>
      </c>
      <c r="BG359" s="188">
        <f>IF(N359="zákl. přenesená",J359,0)</f>
        <v>0</v>
      </c>
      <c r="BH359" s="188">
        <f>IF(N359="sníž. přenesená",J359,0)</f>
        <v>0</v>
      </c>
      <c r="BI359" s="188">
        <f>IF(N359="nulová",J359,0)</f>
        <v>0</v>
      </c>
      <c r="BJ359" s="19" t="s">
        <v>81</v>
      </c>
      <c r="BK359" s="188">
        <f>ROUND(I359*H359,2)</f>
        <v>0</v>
      </c>
      <c r="BL359" s="19" t="s">
        <v>181</v>
      </c>
      <c r="BM359" s="187" t="s">
        <v>613</v>
      </c>
    </row>
    <row r="360" spans="1:65" s="2" customFormat="1" ht="11.25">
      <c r="A360" s="36"/>
      <c r="B360" s="37"/>
      <c r="C360" s="38"/>
      <c r="D360" s="189" t="s">
        <v>183</v>
      </c>
      <c r="E360" s="38"/>
      <c r="F360" s="190" t="s">
        <v>614</v>
      </c>
      <c r="G360" s="38"/>
      <c r="H360" s="38"/>
      <c r="I360" s="191"/>
      <c r="J360" s="38"/>
      <c r="K360" s="38"/>
      <c r="L360" s="41"/>
      <c r="M360" s="192"/>
      <c r="N360" s="193"/>
      <c r="O360" s="66"/>
      <c r="P360" s="66"/>
      <c r="Q360" s="66"/>
      <c r="R360" s="66"/>
      <c r="S360" s="66"/>
      <c r="T360" s="67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T360" s="19" t="s">
        <v>183</v>
      </c>
      <c r="AU360" s="19" t="s">
        <v>83</v>
      </c>
    </row>
    <row r="361" spans="1:65" s="2" customFormat="1" ht="78" customHeight="1">
      <c r="A361" s="36"/>
      <c r="B361" s="37"/>
      <c r="C361" s="176" t="s">
        <v>615</v>
      </c>
      <c r="D361" s="176" t="s">
        <v>176</v>
      </c>
      <c r="E361" s="177" t="s">
        <v>616</v>
      </c>
      <c r="F361" s="178" t="s">
        <v>617</v>
      </c>
      <c r="G361" s="179" t="s">
        <v>179</v>
      </c>
      <c r="H361" s="180">
        <v>4.5</v>
      </c>
      <c r="I361" s="181"/>
      <c r="J361" s="182">
        <f>ROUND(I361*H361,2)</f>
        <v>0</v>
      </c>
      <c r="K361" s="178" t="s">
        <v>180</v>
      </c>
      <c r="L361" s="41"/>
      <c r="M361" s="183" t="s">
        <v>21</v>
      </c>
      <c r="N361" s="184" t="s">
        <v>44</v>
      </c>
      <c r="O361" s="66"/>
      <c r="P361" s="185">
        <f>O361*H361</f>
        <v>0</v>
      </c>
      <c r="Q361" s="185">
        <v>8.9219999999999994E-2</v>
      </c>
      <c r="R361" s="185">
        <f>Q361*H361</f>
        <v>0.40148999999999996</v>
      </c>
      <c r="S361" s="185">
        <v>0</v>
      </c>
      <c r="T361" s="186">
        <f>S361*H361</f>
        <v>0</v>
      </c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R361" s="187" t="s">
        <v>181</v>
      </c>
      <c r="AT361" s="187" t="s">
        <v>176</v>
      </c>
      <c r="AU361" s="187" t="s">
        <v>83</v>
      </c>
      <c r="AY361" s="19" t="s">
        <v>174</v>
      </c>
      <c r="BE361" s="188">
        <f>IF(N361="základní",J361,0)</f>
        <v>0</v>
      </c>
      <c r="BF361" s="188">
        <f>IF(N361="snížená",J361,0)</f>
        <v>0</v>
      </c>
      <c r="BG361" s="188">
        <f>IF(N361="zákl. přenesená",J361,0)</f>
        <v>0</v>
      </c>
      <c r="BH361" s="188">
        <f>IF(N361="sníž. přenesená",J361,0)</f>
        <v>0</v>
      </c>
      <c r="BI361" s="188">
        <f>IF(N361="nulová",J361,0)</f>
        <v>0</v>
      </c>
      <c r="BJ361" s="19" t="s">
        <v>81</v>
      </c>
      <c r="BK361" s="188">
        <f>ROUND(I361*H361,2)</f>
        <v>0</v>
      </c>
      <c r="BL361" s="19" t="s">
        <v>181</v>
      </c>
      <c r="BM361" s="187" t="s">
        <v>618</v>
      </c>
    </row>
    <row r="362" spans="1:65" s="2" customFormat="1" ht="11.25">
      <c r="A362" s="36"/>
      <c r="B362" s="37"/>
      <c r="C362" s="38"/>
      <c r="D362" s="189" t="s">
        <v>183</v>
      </c>
      <c r="E362" s="38"/>
      <c r="F362" s="190" t="s">
        <v>619</v>
      </c>
      <c r="G362" s="38"/>
      <c r="H362" s="38"/>
      <c r="I362" s="191"/>
      <c r="J362" s="38"/>
      <c r="K362" s="38"/>
      <c r="L362" s="41"/>
      <c r="M362" s="192"/>
      <c r="N362" s="193"/>
      <c r="O362" s="66"/>
      <c r="P362" s="66"/>
      <c r="Q362" s="66"/>
      <c r="R362" s="66"/>
      <c r="S362" s="66"/>
      <c r="T362" s="67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T362" s="19" t="s">
        <v>183</v>
      </c>
      <c r="AU362" s="19" t="s">
        <v>83</v>
      </c>
    </row>
    <row r="363" spans="1:65" s="13" customFormat="1" ht="11.25">
      <c r="B363" s="194"/>
      <c r="C363" s="195"/>
      <c r="D363" s="196" t="s">
        <v>185</v>
      </c>
      <c r="E363" s="197" t="s">
        <v>21</v>
      </c>
      <c r="F363" s="198" t="s">
        <v>620</v>
      </c>
      <c r="G363" s="195"/>
      <c r="H363" s="199">
        <v>4.5</v>
      </c>
      <c r="I363" s="200"/>
      <c r="J363" s="195"/>
      <c r="K363" s="195"/>
      <c r="L363" s="201"/>
      <c r="M363" s="202"/>
      <c r="N363" s="203"/>
      <c r="O363" s="203"/>
      <c r="P363" s="203"/>
      <c r="Q363" s="203"/>
      <c r="R363" s="203"/>
      <c r="S363" s="203"/>
      <c r="T363" s="204"/>
      <c r="AT363" s="205" t="s">
        <v>185</v>
      </c>
      <c r="AU363" s="205" t="s">
        <v>83</v>
      </c>
      <c r="AV363" s="13" t="s">
        <v>83</v>
      </c>
      <c r="AW363" s="13" t="s">
        <v>34</v>
      </c>
      <c r="AX363" s="13" t="s">
        <v>81</v>
      </c>
      <c r="AY363" s="205" t="s">
        <v>174</v>
      </c>
    </row>
    <row r="364" spans="1:65" s="2" customFormat="1" ht="16.5" customHeight="1">
      <c r="A364" s="36"/>
      <c r="B364" s="37"/>
      <c r="C364" s="238" t="s">
        <v>621</v>
      </c>
      <c r="D364" s="238" t="s">
        <v>297</v>
      </c>
      <c r="E364" s="239" t="s">
        <v>622</v>
      </c>
      <c r="F364" s="240" t="s">
        <v>623</v>
      </c>
      <c r="G364" s="241" t="s">
        <v>179</v>
      </c>
      <c r="H364" s="242">
        <v>4.6349999999999998</v>
      </c>
      <c r="I364" s="243"/>
      <c r="J364" s="244">
        <f>ROUND(I364*H364,2)</f>
        <v>0</v>
      </c>
      <c r="K364" s="240" t="s">
        <v>180</v>
      </c>
      <c r="L364" s="245"/>
      <c r="M364" s="246" t="s">
        <v>21</v>
      </c>
      <c r="N364" s="247" t="s">
        <v>44</v>
      </c>
      <c r="O364" s="66"/>
      <c r="P364" s="185">
        <f>O364*H364</f>
        <v>0</v>
      </c>
      <c r="Q364" s="185">
        <v>0.113</v>
      </c>
      <c r="R364" s="185">
        <f>Q364*H364</f>
        <v>0.52375499999999997</v>
      </c>
      <c r="S364" s="185">
        <v>0</v>
      </c>
      <c r="T364" s="186">
        <f>S364*H364</f>
        <v>0</v>
      </c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R364" s="187" t="s">
        <v>233</v>
      </c>
      <c r="AT364" s="187" t="s">
        <v>297</v>
      </c>
      <c r="AU364" s="187" t="s">
        <v>83</v>
      </c>
      <c r="AY364" s="19" t="s">
        <v>174</v>
      </c>
      <c r="BE364" s="188">
        <f>IF(N364="základní",J364,0)</f>
        <v>0</v>
      </c>
      <c r="BF364" s="188">
        <f>IF(N364="snížená",J364,0)</f>
        <v>0</v>
      </c>
      <c r="BG364" s="188">
        <f>IF(N364="zákl. přenesená",J364,0)</f>
        <v>0</v>
      </c>
      <c r="BH364" s="188">
        <f>IF(N364="sníž. přenesená",J364,0)</f>
        <v>0</v>
      </c>
      <c r="BI364" s="188">
        <f>IF(N364="nulová",J364,0)</f>
        <v>0</v>
      </c>
      <c r="BJ364" s="19" t="s">
        <v>81</v>
      </c>
      <c r="BK364" s="188">
        <f>ROUND(I364*H364,2)</f>
        <v>0</v>
      </c>
      <c r="BL364" s="19" t="s">
        <v>181</v>
      </c>
      <c r="BM364" s="187" t="s">
        <v>624</v>
      </c>
    </row>
    <row r="365" spans="1:65" s="13" customFormat="1" ht="11.25">
      <c r="B365" s="194"/>
      <c r="C365" s="195"/>
      <c r="D365" s="196" t="s">
        <v>185</v>
      </c>
      <c r="E365" s="195"/>
      <c r="F365" s="198" t="s">
        <v>625</v>
      </c>
      <c r="G365" s="195"/>
      <c r="H365" s="199">
        <v>4.6349999999999998</v>
      </c>
      <c r="I365" s="200"/>
      <c r="J365" s="195"/>
      <c r="K365" s="195"/>
      <c r="L365" s="201"/>
      <c r="M365" s="202"/>
      <c r="N365" s="203"/>
      <c r="O365" s="203"/>
      <c r="P365" s="203"/>
      <c r="Q365" s="203"/>
      <c r="R365" s="203"/>
      <c r="S365" s="203"/>
      <c r="T365" s="204"/>
      <c r="AT365" s="205" t="s">
        <v>185</v>
      </c>
      <c r="AU365" s="205" t="s">
        <v>83</v>
      </c>
      <c r="AV365" s="13" t="s">
        <v>83</v>
      </c>
      <c r="AW365" s="13" t="s">
        <v>4</v>
      </c>
      <c r="AX365" s="13" t="s">
        <v>81</v>
      </c>
      <c r="AY365" s="205" t="s">
        <v>174</v>
      </c>
    </row>
    <row r="366" spans="1:65" s="2" customFormat="1" ht="24.2" customHeight="1">
      <c r="A366" s="36"/>
      <c r="B366" s="37"/>
      <c r="C366" s="176" t="s">
        <v>626</v>
      </c>
      <c r="D366" s="176" t="s">
        <v>176</v>
      </c>
      <c r="E366" s="177" t="s">
        <v>627</v>
      </c>
      <c r="F366" s="178" t="s">
        <v>628</v>
      </c>
      <c r="G366" s="179" t="s">
        <v>189</v>
      </c>
      <c r="H366" s="180">
        <v>40</v>
      </c>
      <c r="I366" s="181"/>
      <c r="J366" s="182">
        <f>ROUND(I366*H366,2)</f>
        <v>0</v>
      </c>
      <c r="K366" s="178" t="s">
        <v>21</v>
      </c>
      <c r="L366" s="41"/>
      <c r="M366" s="183" t="s">
        <v>21</v>
      </c>
      <c r="N366" s="184" t="s">
        <v>44</v>
      </c>
      <c r="O366" s="66"/>
      <c r="P366" s="185">
        <f>O366*H366</f>
        <v>0</v>
      </c>
      <c r="Q366" s="185">
        <v>2.2399999999999998E-3</v>
      </c>
      <c r="R366" s="185">
        <f>Q366*H366</f>
        <v>8.9599999999999985E-2</v>
      </c>
      <c r="S366" s="185">
        <v>0</v>
      </c>
      <c r="T366" s="186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187" t="s">
        <v>181</v>
      </c>
      <c r="AT366" s="187" t="s">
        <v>176</v>
      </c>
      <c r="AU366" s="187" t="s">
        <v>83</v>
      </c>
      <c r="AY366" s="19" t="s">
        <v>174</v>
      </c>
      <c r="BE366" s="188">
        <f>IF(N366="základní",J366,0)</f>
        <v>0</v>
      </c>
      <c r="BF366" s="188">
        <f>IF(N366="snížená",J366,0)</f>
        <v>0</v>
      </c>
      <c r="BG366" s="188">
        <f>IF(N366="zákl. přenesená",J366,0)</f>
        <v>0</v>
      </c>
      <c r="BH366" s="188">
        <f>IF(N366="sníž. přenesená",J366,0)</f>
        <v>0</v>
      </c>
      <c r="BI366" s="188">
        <f>IF(N366="nulová",J366,0)</f>
        <v>0</v>
      </c>
      <c r="BJ366" s="19" t="s">
        <v>81</v>
      </c>
      <c r="BK366" s="188">
        <f>ROUND(I366*H366,2)</f>
        <v>0</v>
      </c>
      <c r="BL366" s="19" t="s">
        <v>181</v>
      </c>
      <c r="BM366" s="187" t="s">
        <v>629</v>
      </c>
    </row>
    <row r="367" spans="1:65" s="12" customFormat="1" ht="22.9" customHeight="1">
      <c r="B367" s="160"/>
      <c r="C367" s="161"/>
      <c r="D367" s="162" t="s">
        <v>72</v>
      </c>
      <c r="E367" s="174" t="s">
        <v>212</v>
      </c>
      <c r="F367" s="174" t="s">
        <v>630</v>
      </c>
      <c r="G367" s="161"/>
      <c r="H367" s="161"/>
      <c r="I367" s="164"/>
      <c r="J367" s="175">
        <f>BK367</f>
        <v>0</v>
      </c>
      <c r="K367" s="161"/>
      <c r="L367" s="166"/>
      <c r="M367" s="167"/>
      <c r="N367" s="168"/>
      <c r="O367" s="168"/>
      <c r="P367" s="169">
        <f>SUM(P368:P470)</f>
        <v>0</v>
      </c>
      <c r="Q367" s="168"/>
      <c r="R367" s="169">
        <f>SUM(R368:R470)</f>
        <v>95.260684330000004</v>
      </c>
      <c r="S367" s="168"/>
      <c r="T367" s="170">
        <f>SUM(T368:T470)</f>
        <v>0</v>
      </c>
      <c r="AR367" s="171" t="s">
        <v>81</v>
      </c>
      <c r="AT367" s="172" t="s">
        <v>72</v>
      </c>
      <c r="AU367" s="172" t="s">
        <v>81</v>
      </c>
      <c r="AY367" s="171" t="s">
        <v>174</v>
      </c>
      <c r="BK367" s="173">
        <f>SUM(BK368:BK470)</f>
        <v>0</v>
      </c>
    </row>
    <row r="368" spans="1:65" s="2" customFormat="1" ht="33" customHeight="1">
      <c r="A368" s="36"/>
      <c r="B368" s="37"/>
      <c r="C368" s="176" t="s">
        <v>631</v>
      </c>
      <c r="D368" s="176" t="s">
        <v>176</v>
      </c>
      <c r="E368" s="177" t="s">
        <v>632</v>
      </c>
      <c r="F368" s="178" t="s">
        <v>633</v>
      </c>
      <c r="G368" s="179" t="s">
        <v>400</v>
      </c>
      <c r="H368" s="180">
        <v>1</v>
      </c>
      <c r="I368" s="181"/>
      <c r="J368" s="182">
        <f>ROUND(I368*H368,2)</f>
        <v>0</v>
      </c>
      <c r="K368" s="178" t="s">
        <v>180</v>
      </c>
      <c r="L368" s="41"/>
      <c r="M368" s="183" t="s">
        <v>21</v>
      </c>
      <c r="N368" s="184" t="s">
        <v>44</v>
      </c>
      <c r="O368" s="66"/>
      <c r="P368" s="185">
        <f>O368*H368</f>
        <v>0</v>
      </c>
      <c r="Q368" s="185">
        <v>0.14360000000000001</v>
      </c>
      <c r="R368" s="185">
        <f>Q368*H368</f>
        <v>0.14360000000000001</v>
      </c>
      <c r="S368" s="185">
        <v>0</v>
      </c>
      <c r="T368" s="186">
        <f>S368*H368</f>
        <v>0</v>
      </c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R368" s="187" t="s">
        <v>181</v>
      </c>
      <c r="AT368" s="187" t="s">
        <v>176</v>
      </c>
      <c r="AU368" s="187" t="s">
        <v>83</v>
      </c>
      <c r="AY368" s="19" t="s">
        <v>174</v>
      </c>
      <c r="BE368" s="188">
        <f>IF(N368="základní",J368,0)</f>
        <v>0</v>
      </c>
      <c r="BF368" s="188">
        <f>IF(N368="snížená",J368,0)</f>
        <v>0</v>
      </c>
      <c r="BG368" s="188">
        <f>IF(N368="zákl. přenesená",J368,0)</f>
        <v>0</v>
      </c>
      <c r="BH368" s="188">
        <f>IF(N368="sníž. přenesená",J368,0)</f>
        <v>0</v>
      </c>
      <c r="BI368" s="188">
        <f>IF(N368="nulová",J368,0)</f>
        <v>0</v>
      </c>
      <c r="BJ368" s="19" t="s">
        <v>81</v>
      </c>
      <c r="BK368" s="188">
        <f>ROUND(I368*H368,2)</f>
        <v>0</v>
      </c>
      <c r="BL368" s="19" t="s">
        <v>181</v>
      </c>
      <c r="BM368" s="187" t="s">
        <v>634</v>
      </c>
    </row>
    <row r="369" spans="1:65" s="2" customFormat="1" ht="11.25">
      <c r="A369" s="36"/>
      <c r="B369" s="37"/>
      <c r="C369" s="38"/>
      <c r="D369" s="189" t="s">
        <v>183</v>
      </c>
      <c r="E369" s="38"/>
      <c r="F369" s="190" t="s">
        <v>635</v>
      </c>
      <c r="G369" s="38"/>
      <c r="H369" s="38"/>
      <c r="I369" s="191"/>
      <c r="J369" s="38"/>
      <c r="K369" s="38"/>
      <c r="L369" s="41"/>
      <c r="M369" s="192"/>
      <c r="N369" s="193"/>
      <c r="O369" s="66"/>
      <c r="P369" s="66"/>
      <c r="Q369" s="66"/>
      <c r="R369" s="66"/>
      <c r="S369" s="66"/>
      <c r="T369" s="67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T369" s="19" t="s">
        <v>183</v>
      </c>
      <c r="AU369" s="19" t="s">
        <v>83</v>
      </c>
    </row>
    <row r="370" spans="1:65" s="13" customFormat="1" ht="11.25">
      <c r="B370" s="194"/>
      <c r="C370" s="195"/>
      <c r="D370" s="196" t="s">
        <v>185</v>
      </c>
      <c r="E370" s="197" t="s">
        <v>21</v>
      </c>
      <c r="F370" s="198" t="s">
        <v>636</v>
      </c>
      <c r="G370" s="195"/>
      <c r="H370" s="199">
        <v>1</v>
      </c>
      <c r="I370" s="200"/>
      <c r="J370" s="195"/>
      <c r="K370" s="195"/>
      <c r="L370" s="201"/>
      <c r="M370" s="202"/>
      <c r="N370" s="203"/>
      <c r="O370" s="203"/>
      <c r="P370" s="203"/>
      <c r="Q370" s="203"/>
      <c r="R370" s="203"/>
      <c r="S370" s="203"/>
      <c r="T370" s="204"/>
      <c r="AT370" s="205" t="s">
        <v>185</v>
      </c>
      <c r="AU370" s="205" t="s">
        <v>83</v>
      </c>
      <c r="AV370" s="13" t="s">
        <v>83</v>
      </c>
      <c r="AW370" s="13" t="s">
        <v>34</v>
      </c>
      <c r="AX370" s="13" t="s">
        <v>81</v>
      </c>
      <c r="AY370" s="205" t="s">
        <v>174</v>
      </c>
    </row>
    <row r="371" spans="1:65" s="2" customFormat="1" ht="49.15" customHeight="1">
      <c r="A371" s="36"/>
      <c r="B371" s="37"/>
      <c r="C371" s="176" t="s">
        <v>637</v>
      </c>
      <c r="D371" s="176" t="s">
        <v>176</v>
      </c>
      <c r="E371" s="177" t="s">
        <v>638</v>
      </c>
      <c r="F371" s="178" t="s">
        <v>639</v>
      </c>
      <c r="G371" s="179" t="s">
        <v>179</v>
      </c>
      <c r="H371" s="180">
        <v>127.62</v>
      </c>
      <c r="I371" s="181"/>
      <c r="J371" s="182">
        <f>ROUND(I371*H371,2)</f>
        <v>0</v>
      </c>
      <c r="K371" s="178" t="s">
        <v>21</v>
      </c>
      <c r="L371" s="41"/>
      <c r="M371" s="183" t="s">
        <v>21</v>
      </c>
      <c r="N371" s="184" t="s">
        <v>44</v>
      </c>
      <c r="O371" s="66"/>
      <c r="P371" s="185">
        <f>O371*H371</f>
        <v>0</v>
      </c>
      <c r="Q371" s="185">
        <v>1.8380000000000001E-2</v>
      </c>
      <c r="R371" s="185">
        <f>Q371*H371</f>
        <v>2.3456556000000002</v>
      </c>
      <c r="S371" s="185">
        <v>0</v>
      </c>
      <c r="T371" s="186">
        <f>S371*H371</f>
        <v>0</v>
      </c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R371" s="187" t="s">
        <v>181</v>
      </c>
      <c r="AT371" s="187" t="s">
        <v>176</v>
      </c>
      <c r="AU371" s="187" t="s">
        <v>83</v>
      </c>
      <c r="AY371" s="19" t="s">
        <v>174</v>
      </c>
      <c r="BE371" s="188">
        <f>IF(N371="základní",J371,0)</f>
        <v>0</v>
      </c>
      <c r="BF371" s="188">
        <f>IF(N371="snížená",J371,0)</f>
        <v>0</v>
      </c>
      <c r="BG371" s="188">
        <f>IF(N371="zákl. přenesená",J371,0)</f>
        <v>0</v>
      </c>
      <c r="BH371" s="188">
        <f>IF(N371="sníž. přenesená",J371,0)</f>
        <v>0</v>
      </c>
      <c r="BI371" s="188">
        <f>IF(N371="nulová",J371,0)</f>
        <v>0</v>
      </c>
      <c r="BJ371" s="19" t="s">
        <v>81</v>
      </c>
      <c r="BK371" s="188">
        <f>ROUND(I371*H371,2)</f>
        <v>0</v>
      </c>
      <c r="BL371" s="19" t="s">
        <v>181</v>
      </c>
      <c r="BM371" s="187" t="s">
        <v>640</v>
      </c>
    </row>
    <row r="372" spans="1:65" s="13" customFormat="1" ht="11.25">
      <c r="B372" s="194"/>
      <c r="C372" s="195"/>
      <c r="D372" s="196" t="s">
        <v>185</v>
      </c>
      <c r="E372" s="197" t="s">
        <v>99</v>
      </c>
      <c r="F372" s="198" t="s">
        <v>100</v>
      </c>
      <c r="G372" s="195"/>
      <c r="H372" s="199">
        <v>127.62</v>
      </c>
      <c r="I372" s="200"/>
      <c r="J372" s="195"/>
      <c r="K372" s="195"/>
      <c r="L372" s="201"/>
      <c r="M372" s="202"/>
      <c r="N372" s="203"/>
      <c r="O372" s="203"/>
      <c r="P372" s="203"/>
      <c r="Q372" s="203"/>
      <c r="R372" s="203"/>
      <c r="S372" s="203"/>
      <c r="T372" s="204"/>
      <c r="AT372" s="205" t="s">
        <v>185</v>
      </c>
      <c r="AU372" s="205" t="s">
        <v>83</v>
      </c>
      <c r="AV372" s="13" t="s">
        <v>83</v>
      </c>
      <c r="AW372" s="13" t="s">
        <v>34</v>
      </c>
      <c r="AX372" s="13" t="s">
        <v>81</v>
      </c>
      <c r="AY372" s="205" t="s">
        <v>174</v>
      </c>
    </row>
    <row r="373" spans="1:65" s="2" customFormat="1" ht="24.2" customHeight="1">
      <c r="A373" s="36"/>
      <c r="B373" s="37"/>
      <c r="C373" s="176" t="s">
        <v>641</v>
      </c>
      <c r="D373" s="176" t="s">
        <v>176</v>
      </c>
      <c r="E373" s="177" t="s">
        <v>642</v>
      </c>
      <c r="F373" s="178" t="s">
        <v>643</v>
      </c>
      <c r="G373" s="179" t="s">
        <v>179</v>
      </c>
      <c r="H373" s="180">
        <v>21.32</v>
      </c>
      <c r="I373" s="181"/>
      <c r="J373" s="182">
        <f>ROUND(I373*H373,2)</f>
        <v>0</v>
      </c>
      <c r="K373" s="178" t="s">
        <v>180</v>
      </c>
      <c r="L373" s="41"/>
      <c r="M373" s="183" t="s">
        <v>21</v>
      </c>
      <c r="N373" s="184" t="s">
        <v>44</v>
      </c>
      <c r="O373" s="66"/>
      <c r="P373" s="185">
        <f>O373*H373</f>
        <v>0</v>
      </c>
      <c r="Q373" s="185">
        <v>2.5999999999999998E-4</v>
      </c>
      <c r="R373" s="185">
        <f>Q373*H373</f>
        <v>5.5431999999999999E-3</v>
      </c>
      <c r="S373" s="185">
        <v>0</v>
      </c>
      <c r="T373" s="186">
        <f>S373*H373</f>
        <v>0</v>
      </c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R373" s="187" t="s">
        <v>181</v>
      </c>
      <c r="AT373" s="187" t="s">
        <v>176</v>
      </c>
      <c r="AU373" s="187" t="s">
        <v>83</v>
      </c>
      <c r="AY373" s="19" t="s">
        <v>174</v>
      </c>
      <c r="BE373" s="188">
        <f>IF(N373="základní",J373,0)</f>
        <v>0</v>
      </c>
      <c r="BF373" s="188">
        <f>IF(N373="snížená",J373,0)</f>
        <v>0</v>
      </c>
      <c r="BG373" s="188">
        <f>IF(N373="zákl. přenesená",J373,0)</f>
        <v>0</v>
      </c>
      <c r="BH373" s="188">
        <f>IF(N373="sníž. přenesená",J373,0)</f>
        <v>0</v>
      </c>
      <c r="BI373" s="188">
        <f>IF(N373="nulová",J373,0)</f>
        <v>0</v>
      </c>
      <c r="BJ373" s="19" t="s">
        <v>81</v>
      </c>
      <c r="BK373" s="188">
        <f>ROUND(I373*H373,2)</f>
        <v>0</v>
      </c>
      <c r="BL373" s="19" t="s">
        <v>181</v>
      </c>
      <c r="BM373" s="187" t="s">
        <v>644</v>
      </c>
    </row>
    <row r="374" spans="1:65" s="2" customFormat="1" ht="11.25">
      <c r="A374" s="36"/>
      <c r="B374" s="37"/>
      <c r="C374" s="38"/>
      <c r="D374" s="189" t="s">
        <v>183</v>
      </c>
      <c r="E374" s="38"/>
      <c r="F374" s="190" t="s">
        <v>645</v>
      </c>
      <c r="G374" s="38"/>
      <c r="H374" s="38"/>
      <c r="I374" s="191"/>
      <c r="J374" s="38"/>
      <c r="K374" s="38"/>
      <c r="L374" s="41"/>
      <c r="M374" s="192"/>
      <c r="N374" s="193"/>
      <c r="O374" s="66"/>
      <c r="P374" s="66"/>
      <c r="Q374" s="66"/>
      <c r="R374" s="66"/>
      <c r="S374" s="66"/>
      <c r="T374" s="67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T374" s="19" t="s">
        <v>183</v>
      </c>
      <c r="AU374" s="19" t="s">
        <v>83</v>
      </c>
    </row>
    <row r="375" spans="1:65" s="16" customFormat="1" ht="11.25">
      <c r="B375" s="228"/>
      <c r="C375" s="229"/>
      <c r="D375" s="196" t="s">
        <v>185</v>
      </c>
      <c r="E375" s="230" t="s">
        <v>21</v>
      </c>
      <c r="F375" s="231" t="s">
        <v>646</v>
      </c>
      <c r="G375" s="229"/>
      <c r="H375" s="230" t="s">
        <v>21</v>
      </c>
      <c r="I375" s="232"/>
      <c r="J375" s="229"/>
      <c r="K375" s="229"/>
      <c r="L375" s="233"/>
      <c r="M375" s="234"/>
      <c r="N375" s="235"/>
      <c r="O375" s="235"/>
      <c r="P375" s="235"/>
      <c r="Q375" s="235"/>
      <c r="R375" s="235"/>
      <c r="S375" s="235"/>
      <c r="T375" s="236"/>
      <c r="AT375" s="237" t="s">
        <v>185</v>
      </c>
      <c r="AU375" s="237" t="s">
        <v>83</v>
      </c>
      <c r="AV375" s="16" t="s">
        <v>81</v>
      </c>
      <c r="AW375" s="16" t="s">
        <v>34</v>
      </c>
      <c r="AX375" s="16" t="s">
        <v>73</v>
      </c>
      <c r="AY375" s="237" t="s">
        <v>174</v>
      </c>
    </row>
    <row r="376" spans="1:65" s="13" customFormat="1" ht="11.25">
      <c r="B376" s="194"/>
      <c r="C376" s="195"/>
      <c r="D376" s="196" t="s">
        <v>185</v>
      </c>
      <c r="E376" s="197" t="s">
        <v>21</v>
      </c>
      <c r="F376" s="198" t="s">
        <v>647</v>
      </c>
      <c r="G376" s="195"/>
      <c r="H376" s="199">
        <v>21.32</v>
      </c>
      <c r="I376" s="200"/>
      <c r="J376" s="195"/>
      <c r="K376" s="195"/>
      <c r="L376" s="201"/>
      <c r="M376" s="202"/>
      <c r="N376" s="203"/>
      <c r="O376" s="203"/>
      <c r="P376" s="203"/>
      <c r="Q376" s="203"/>
      <c r="R376" s="203"/>
      <c r="S376" s="203"/>
      <c r="T376" s="204"/>
      <c r="AT376" s="205" t="s">
        <v>185</v>
      </c>
      <c r="AU376" s="205" t="s">
        <v>83</v>
      </c>
      <c r="AV376" s="13" t="s">
        <v>83</v>
      </c>
      <c r="AW376" s="13" t="s">
        <v>34</v>
      </c>
      <c r="AX376" s="13" t="s">
        <v>81</v>
      </c>
      <c r="AY376" s="205" t="s">
        <v>174</v>
      </c>
    </row>
    <row r="377" spans="1:65" s="2" customFormat="1" ht="33" customHeight="1">
      <c r="A377" s="36"/>
      <c r="B377" s="37"/>
      <c r="C377" s="176" t="s">
        <v>648</v>
      </c>
      <c r="D377" s="176" t="s">
        <v>176</v>
      </c>
      <c r="E377" s="177" t="s">
        <v>649</v>
      </c>
      <c r="F377" s="178" t="s">
        <v>650</v>
      </c>
      <c r="G377" s="179" t="s">
        <v>400</v>
      </c>
      <c r="H377" s="180">
        <v>1</v>
      </c>
      <c r="I377" s="181"/>
      <c r="J377" s="182">
        <f>ROUND(I377*H377,2)</f>
        <v>0</v>
      </c>
      <c r="K377" s="178" t="s">
        <v>180</v>
      </c>
      <c r="L377" s="41"/>
      <c r="M377" s="183" t="s">
        <v>21</v>
      </c>
      <c r="N377" s="184" t="s">
        <v>44</v>
      </c>
      <c r="O377" s="66"/>
      <c r="P377" s="185">
        <f>O377*H377</f>
        <v>0</v>
      </c>
      <c r="Q377" s="185">
        <v>3.73E-2</v>
      </c>
      <c r="R377" s="185">
        <f>Q377*H377</f>
        <v>3.73E-2</v>
      </c>
      <c r="S377" s="185">
        <v>0</v>
      </c>
      <c r="T377" s="186">
        <f>S377*H377</f>
        <v>0</v>
      </c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R377" s="187" t="s">
        <v>181</v>
      </c>
      <c r="AT377" s="187" t="s">
        <v>176</v>
      </c>
      <c r="AU377" s="187" t="s">
        <v>83</v>
      </c>
      <c r="AY377" s="19" t="s">
        <v>174</v>
      </c>
      <c r="BE377" s="188">
        <f>IF(N377="základní",J377,0)</f>
        <v>0</v>
      </c>
      <c r="BF377" s="188">
        <f>IF(N377="snížená",J377,0)</f>
        <v>0</v>
      </c>
      <c r="BG377" s="188">
        <f>IF(N377="zákl. přenesená",J377,0)</f>
        <v>0</v>
      </c>
      <c r="BH377" s="188">
        <f>IF(N377="sníž. přenesená",J377,0)</f>
        <v>0</v>
      </c>
      <c r="BI377" s="188">
        <f>IF(N377="nulová",J377,0)</f>
        <v>0</v>
      </c>
      <c r="BJ377" s="19" t="s">
        <v>81</v>
      </c>
      <c r="BK377" s="188">
        <f>ROUND(I377*H377,2)</f>
        <v>0</v>
      </c>
      <c r="BL377" s="19" t="s">
        <v>181</v>
      </c>
      <c r="BM377" s="187" t="s">
        <v>651</v>
      </c>
    </row>
    <row r="378" spans="1:65" s="2" customFormat="1" ht="11.25">
      <c r="A378" s="36"/>
      <c r="B378" s="37"/>
      <c r="C378" s="38"/>
      <c r="D378" s="189" t="s">
        <v>183</v>
      </c>
      <c r="E378" s="38"/>
      <c r="F378" s="190" t="s">
        <v>652</v>
      </c>
      <c r="G378" s="38"/>
      <c r="H378" s="38"/>
      <c r="I378" s="191"/>
      <c r="J378" s="38"/>
      <c r="K378" s="38"/>
      <c r="L378" s="41"/>
      <c r="M378" s="192"/>
      <c r="N378" s="193"/>
      <c r="O378" s="66"/>
      <c r="P378" s="66"/>
      <c r="Q378" s="66"/>
      <c r="R378" s="66"/>
      <c r="S378" s="66"/>
      <c r="T378" s="67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T378" s="19" t="s">
        <v>183</v>
      </c>
      <c r="AU378" s="19" t="s">
        <v>83</v>
      </c>
    </row>
    <row r="379" spans="1:65" s="13" customFormat="1" ht="11.25">
      <c r="B379" s="194"/>
      <c r="C379" s="195"/>
      <c r="D379" s="196" t="s">
        <v>185</v>
      </c>
      <c r="E379" s="197" t="s">
        <v>21</v>
      </c>
      <c r="F379" s="198" t="s">
        <v>653</v>
      </c>
      <c r="G379" s="195"/>
      <c r="H379" s="199">
        <v>1</v>
      </c>
      <c r="I379" s="200"/>
      <c r="J379" s="195"/>
      <c r="K379" s="195"/>
      <c r="L379" s="201"/>
      <c r="M379" s="202"/>
      <c r="N379" s="203"/>
      <c r="O379" s="203"/>
      <c r="P379" s="203"/>
      <c r="Q379" s="203"/>
      <c r="R379" s="203"/>
      <c r="S379" s="203"/>
      <c r="T379" s="204"/>
      <c r="AT379" s="205" t="s">
        <v>185</v>
      </c>
      <c r="AU379" s="205" t="s">
        <v>83</v>
      </c>
      <c r="AV379" s="13" t="s">
        <v>83</v>
      </c>
      <c r="AW379" s="13" t="s">
        <v>34</v>
      </c>
      <c r="AX379" s="13" t="s">
        <v>73</v>
      </c>
      <c r="AY379" s="205" t="s">
        <v>174</v>
      </c>
    </row>
    <row r="380" spans="1:65" s="14" customFormat="1" ht="11.25">
      <c r="B380" s="206"/>
      <c r="C380" s="207"/>
      <c r="D380" s="196" t="s">
        <v>185</v>
      </c>
      <c r="E380" s="208" t="s">
        <v>21</v>
      </c>
      <c r="F380" s="209" t="s">
        <v>199</v>
      </c>
      <c r="G380" s="207"/>
      <c r="H380" s="210">
        <v>1</v>
      </c>
      <c r="I380" s="211"/>
      <c r="J380" s="207"/>
      <c r="K380" s="207"/>
      <c r="L380" s="212"/>
      <c r="M380" s="213"/>
      <c r="N380" s="214"/>
      <c r="O380" s="214"/>
      <c r="P380" s="214"/>
      <c r="Q380" s="214"/>
      <c r="R380" s="214"/>
      <c r="S380" s="214"/>
      <c r="T380" s="215"/>
      <c r="AT380" s="216" t="s">
        <v>185</v>
      </c>
      <c r="AU380" s="216" t="s">
        <v>83</v>
      </c>
      <c r="AV380" s="14" t="s">
        <v>193</v>
      </c>
      <c r="AW380" s="14" t="s">
        <v>34</v>
      </c>
      <c r="AX380" s="14" t="s">
        <v>81</v>
      </c>
      <c r="AY380" s="216" t="s">
        <v>174</v>
      </c>
    </row>
    <row r="381" spans="1:65" s="2" customFormat="1" ht="33" customHeight="1">
      <c r="A381" s="36"/>
      <c r="B381" s="37"/>
      <c r="C381" s="176" t="s">
        <v>654</v>
      </c>
      <c r="D381" s="176" t="s">
        <v>176</v>
      </c>
      <c r="E381" s="177" t="s">
        <v>655</v>
      </c>
      <c r="F381" s="178" t="s">
        <v>656</v>
      </c>
      <c r="G381" s="179" t="s">
        <v>400</v>
      </c>
      <c r="H381" s="180">
        <v>2</v>
      </c>
      <c r="I381" s="181"/>
      <c r="J381" s="182">
        <f>ROUND(I381*H381,2)</f>
        <v>0</v>
      </c>
      <c r="K381" s="178" t="s">
        <v>21</v>
      </c>
      <c r="L381" s="41"/>
      <c r="M381" s="183" t="s">
        <v>21</v>
      </c>
      <c r="N381" s="184" t="s">
        <v>44</v>
      </c>
      <c r="O381" s="66"/>
      <c r="P381" s="185">
        <f>O381*H381</f>
        <v>0</v>
      </c>
      <c r="Q381" s="185">
        <v>0.14360000000000001</v>
      </c>
      <c r="R381" s="185">
        <f>Q381*H381</f>
        <v>0.28720000000000001</v>
      </c>
      <c r="S381" s="185">
        <v>0</v>
      </c>
      <c r="T381" s="186">
        <f>S381*H381</f>
        <v>0</v>
      </c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R381" s="187" t="s">
        <v>181</v>
      </c>
      <c r="AT381" s="187" t="s">
        <v>176</v>
      </c>
      <c r="AU381" s="187" t="s">
        <v>83</v>
      </c>
      <c r="AY381" s="19" t="s">
        <v>174</v>
      </c>
      <c r="BE381" s="188">
        <f>IF(N381="základní",J381,0)</f>
        <v>0</v>
      </c>
      <c r="BF381" s="188">
        <f>IF(N381="snížená",J381,0)</f>
        <v>0</v>
      </c>
      <c r="BG381" s="188">
        <f>IF(N381="zákl. přenesená",J381,0)</f>
        <v>0</v>
      </c>
      <c r="BH381" s="188">
        <f>IF(N381="sníž. přenesená",J381,0)</f>
        <v>0</v>
      </c>
      <c r="BI381" s="188">
        <f>IF(N381="nulová",J381,0)</f>
        <v>0</v>
      </c>
      <c r="BJ381" s="19" t="s">
        <v>81</v>
      </c>
      <c r="BK381" s="188">
        <f>ROUND(I381*H381,2)</f>
        <v>0</v>
      </c>
      <c r="BL381" s="19" t="s">
        <v>181</v>
      </c>
      <c r="BM381" s="187" t="s">
        <v>657</v>
      </c>
    </row>
    <row r="382" spans="1:65" s="13" customFormat="1" ht="11.25">
      <c r="B382" s="194"/>
      <c r="C382" s="195"/>
      <c r="D382" s="196" t="s">
        <v>185</v>
      </c>
      <c r="E382" s="197" t="s">
        <v>21</v>
      </c>
      <c r="F382" s="198" t="s">
        <v>658</v>
      </c>
      <c r="G382" s="195"/>
      <c r="H382" s="199">
        <v>1</v>
      </c>
      <c r="I382" s="200"/>
      <c r="J382" s="195"/>
      <c r="K382" s="195"/>
      <c r="L382" s="201"/>
      <c r="M382" s="202"/>
      <c r="N382" s="203"/>
      <c r="O382" s="203"/>
      <c r="P382" s="203"/>
      <c r="Q382" s="203"/>
      <c r="R382" s="203"/>
      <c r="S382" s="203"/>
      <c r="T382" s="204"/>
      <c r="AT382" s="205" t="s">
        <v>185</v>
      </c>
      <c r="AU382" s="205" t="s">
        <v>83</v>
      </c>
      <c r="AV382" s="13" t="s">
        <v>83</v>
      </c>
      <c r="AW382" s="13" t="s">
        <v>34</v>
      </c>
      <c r="AX382" s="13" t="s">
        <v>73</v>
      </c>
      <c r="AY382" s="205" t="s">
        <v>174</v>
      </c>
    </row>
    <row r="383" spans="1:65" s="13" customFormat="1" ht="11.25">
      <c r="B383" s="194"/>
      <c r="C383" s="195"/>
      <c r="D383" s="196" t="s">
        <v>185</v>
      </c>
      <c r="E383" s="197" t="s">
        <v>21</v>
      </c>
      <c r="F383" s="198" t="s">
        <v>659</v>
      </c>
      <c r="G383" s="195"/>
      <c r="H383" s="199">
        <v>1</v>
      </c>
      <c r="I383" s="200"/>
      <c r="J383" s="195"/>
      <c r="K383" s="195"/>
      <c r="L383" s="201"/>
      <c r="M383" s="202"/>
      <c r="N383" s="203"/>
      <c r="O383" s="203"/>
      <c r="P383" s="203"/>
      <c r="Q383" s="203"/>
      <c r="R383" s="203"/>
      <c r="S383" s="203"/>
      <c r="T383" s="204"/>
      <c r="AT383" s="205" t="s">
        <v>185</v>
      </c>
      <c r="AU383" s="205" t="s">
        <v>83</v>
      </c>
      <c r="AV383" s="13" t="s">
        <v>83</v>
      </c>
      <c r="AW383" s="13" t="s">
        <v>34</v>
      </c>
      <c r="AX383" s="13" t="s">
        <v>73</v>
      </c>
      <c r="AY383" s="205" t="s">
        <v>174</v>
      </c>
    </row>
    <row r="384" spans="1:65" s="14" customFormat="1" ht="11.25">
      <c r="B384" s="206"/>
      <c r="C384" s="207"/>
      <c r="D384" s="196" t="s">
        <v>185</v>
      </c>
      <c r="E384" s="208" t="s">
        <v>21</v>
      </c>
      <c r="F384" s="209" t="s">
        <v>199</v>
      </c>
      <c r="G384" s="207"/>
      <c r="H384" s="210">
        <v>2</v>
      </c>
      <c r="I384" s="211"/>
      <c r="J384" s="207"/>
      <c r="K384" s="207"/>
      <c r="L384" s="212"/>
      <c r="M384" s="213"/>
      <c r="N384" s="214"/>
      <c r="O384" s="214"/>
      <c r="P384" s="214"/>
      <c r="Q384" s="214"/>
      <c r="R384" s="214"/>
      <c r="S384" s="214"/>
      <c r="T384" s="215"/>
      <c r="AT384" s="216" t="s">
        <v>185</v>
      </c>
      <c r="AU384" s="216" t="s">
        <v>83</v>
      </c>
      <c r="AV384" s="14" t="s">
        <v>193</v>
      </c>
      <c r="AW384" s="14" t="s">
        <v>34</v>
      </c>
      <c r="AX384" s="14" t="s">
        <v>81</v>
      </c>
      <c r="AY384" s="216" t="s">
        <v>174</v>
      </c>
    </row>
    <row r="385" spans="1:65" s="2" customFormat="1" ht="33" customHeight="1">
      <c r="A385" s="36"/>
      <c r="B385" s="37"/>
      <c r="C385" s="176" t="s">
        <v>660</v>
      </c>
      <c r="D385" s="176" t="s">
        <v>176</v>
      </c>
      <c r="E385" s="177" t="s">
        <v>661</v>
      </c>
      <c r="F385" s="178" t="s">
        <v>662</v>
      </c>
      <c r="G385" s="179" t="s">
        <v>400</v>
      </c>
      <c r="H385" s="180">
        <v>2</v>
      </c>
      <c r="I385" s="181"/>
      <c r="J385" s="182">
        <f>ROUND(I385*H385,2)</f>
        <v>0</v>
      </c>
      <c r="K385" s="178" t="s">
        <v>180</v>
      </c>
      <c r="L385" s="41"/>
      <c r="M385" s="183" t="s">
        <v>21</v>
      </c>
      <c r="N385" s="184" t="s">
        <v>44</v>
      </c>
      <c r="O385" s="66"/>
      <c r="P385" s="185">
        <f>O385*H385</f>
        <v>0</v>
      </c>
      <c r="Q385" s="185">
        <v>4.0599999999999997E-2</v>
      </c>
      <c r="R385" s="185">
        <f>Q385*H385</f>
        <v>8.1199999999999994E-2</v>
      </c>
      <c r="S385" s="185">
        <v>0</v>
      </c>
      <c r="T385" s="186">
        <f>S385*H385</f>
        <v>0</v>
      </c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R385" s="187" t="s">
        <v>181</v>
      </c>
      <c r="AT385" s="187" t="s">
        <v>176</v>
      </c>
      <c r="AU385" s="187" t="s">
        <v>83</v>
      </c>
      <c r="AY385" s="19" t="s">
        <v>174</v>
      </c>
      <c r="BE385" s="188">
        <f>IF(N385="základní",J385,0)</f>
        <v>0</v>
      </c>
      <c r="BF385" s="188">
        <f>IF(N385="snížená",J385,0)</f>
        <v>0</v>
      </c>
      <c r="BG385" s="188">
        <f>IF(N385="zákl. přenesená",J385,0)</f>
        <v>0</v>
      </c>
      <c r="BH385" s="188">
        <f>IF(N385="sníž. přenesená",J385,0)</f>
        <v>0</v>
      </c>
      <c r="BI385" s="188">
        <f>IF(N385="nulová",J385,0)</f>
        <v>0</v>
      </c>
      <c r="BJ385" s="19" t="s">
        <v>81</v>
      </c>
      <c r="BK385" s="188">
        <f>ROUND(I385*H385,2)</f>
        <v>0</v>
      </c>
      <c r="BL385" s="19" t="s">
        <v>181</v>
      </c>
      <c r="BM385" s="187" t="s">
        <v>663</v>
      </c>
    </row>
    <row r="386" spans="1:65" s="2" customFormat="1" ht="11.25">
      <c r="A386" s="36"/>
      <c r="B386" s="37"/>
      <c r="C386" s="38"/>
      <c r="D386" s="189" t="s">
        <v>183</v>
      </c>
      <c r="E386" s="38"/>
      <c r="F386" s="190" t="s">
        <v>664</v>
      </c>
      <c r="G386" s="38"/>
      <c r="H386" s="38"/>
      <c r="I386" s="191"/>
      <c r="J386" s="38"/>
      <c r="K386" s="38"/>
      <c r="L386" s="41"/>
      <c r="M386" s="192"/>
      <c r="N386" s="193"/>
      <c r="O386" s="66"/>
      <c r="P386" s="66"/>
      <c r="Q386" s="66"/>
      <c r="R386" s="66"/>
      <c r="S386" s="66"/>
      <c r="T386" s="67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T386" s="19" t="s">
        <v>183</v>
      </c>
      <c r="AU386" s="19" t="s">
        <v>83</v>
      </c>
    </row>
    <row r="387" spans="1:65" s="13" customFormat="1" ht="11.25">
      <c r="B387" s="194"/>
      <c r="C387" s="195"/>
      <c r="D387" s="196" t="s">
        <v>185</v>
      </c>
      <c r="E387" s="197" t="s">
        <v>21</v>
      </c>
      <c r="F387" s="198" t="s">
        <v>665</v>
      </c>
      <c r="G387" s="195"/>
      <c r="H387" s="199">
        <v>2</v>
      </c>
      <c r="I387" s="200"/>
      <c r="J387" s="195"/>
      <c r="K387" s="195"/>
      <c r="L387" s="201"/>
      <c r="M387" s="202"/>
      <c r="N387" s="203"/>
      <c r="O387" s="203"/>
      <c r="P387" s="203"/>
      <c r="Q387" s="203"/>
      <c r="R387" s="203"/>
      <c r="S387" s="203"/>
      <c r="T387" s="204"/>
      <c r="AT387" s="205" t="s">
        <v>185</v>
      </c>
      <c r="AU387" s="205" t="s">
        <v>83</v>
      </c>
      <c r="AV387" s="13" t="s">
        <v>83</v>
      </c>
      <c r="AW387" s="13" t="s">
        <v>34</v>
      </c>
      <c r="AX387" s="13" t="s">
        <v>81</v>
      </c>
      <c r="AY387" s="205" t="s">
        <v>174</v>
      </c>
    </row>
    <row r="388" spans="1:65" s="2" customFormat="1" ht="33" customHeight="1">
      <c r="A388" s="36"/>
      <c r="B388" s="37"/>
      <c r="C388" s="176" t="s">
        <v>666</v>
      </c>
      <c r="D388" s="176" t="s">
        <v>176</v>
      </c>
      <c r="E388" s="177" t="s">
        <v>667</v>
      </c>
      <c r="F388" s="178" t="s">
        <v>668</v>
      </c>
      <c r="G388" s="179" t="s">
        <v>400</v>
      </c>
      <c r="H388" s="180">
        <v>5</v>
      </c>
      <c r="I388" s="181"/>
      <c r="J388" s="182">
        <f>ROUND(I388*H388,2)</f>
        <v>0</v>
      </c>
      <c r="K388" s="178" t="s">
        <v>180</v>
      </c>
      <c r="L388" s="41"/>
      <c r="M388" s="183" t="s">
        <v>21</v>
      </c>
      <c r="N388" s="184" t="s">
        <v>44</v>
      </c>
      <c r="O388" s="66"/>
      <c r="P388" s="185">
        <f>O388*H388</f>
        <v>0</v>
      </c>
      <c r="Q388" s="185">
        <v>0.15409999999999999</v>
      </c>
      <c r="R388" s="185">
        <f>Q388*H388</f>
        <v>0.77049999999999996</v>
      </c>
      <c r="S388" s="185">
        <v>0</v>
      </c>
      <c r="T388" s="186">
        <f>S388*H388</f>
        <v>0</v>
      </c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R388" s="187" t="s">
        <v>181</v>
      </c>
      <c r="AT388" s="187" t="s">
        <v>176</v>
      </c>
      <c r="AU388" s="187" t="s">
        <v>83</v>
      </c>
      <c r="AY388" s="19" t="s">
        <v>174</v>
      </c>
      <c r="BE388" s="188">
        <f>IF(N388="základní",J388,0)</f>
        <v>0</v>
      </c>
      <c r="BF388" s="188">
        <f>IF(N388="snížená",J388,0)</f>
        <v>0</v>
      </c>
      <c r="BG388" s="188">
        <f>IF(N388="zákl. přenesená",J388,0)</f>
        <v>0</v>
      </c>
      <c r="BH388" s="188">
        <f>IF(N388="sníž. přenesená",J388,0)</f>
        <v>0</v>
      </c>
      <c r="BI388" s="188">
        <f>IF(N388="nulová",J388,0)</f>
        <v>0</v>
      </c>
      <c r="BJ388" s="19" t="s">
        <v>81</v>
      </c>
      <c r="BK388" s="188">
        <f>ROUND(I388*H388,2)</f>
        <v>0</v>
      </c>
      <c r="BL388" s="19" t="s">
        <v>181</v>
      </c>
      <c r="BM388" s="187" t="s">
        <v>669</v>
      </c>
    </row>
    <row r="389" spans="1:65" s="2" customFormat="1" ht="11.25">
      <c r="A389" s="36"/>
      <c r="B389" s="37"/>
      <c r="C389" s="38"/>
      <c r="D389" s="189" t="s">
        <v>183</v>
      </c>
      <c r="E389" s="38"/>
      <c r="F389" s="190" t="s">
        <v>670</v>
      </c>
      <c r="G389" s="38"/>
      <c r="H389" s="38"/>
      <c r="I389" s="191"/>
      <c r="J389" s="38"/>
      <c r="K389" s="38"/>
      <c r="L389" s="41"/>
      <c r="M389" s="192"/>
      <c r="N389" s="193"/>
      <c r="O389" s="66"/>
      <c r="P389" s="66"/>
      <c r="Q389" s="66"/>
      <c r="R389" s="66"/>
      <c r="S389" s="66"/>
      <c r="T389" s="67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T389" s="19" t="s">
        <v>183</v>
      </c>
      <c r="AU389" s="19" t="s">
        <v>83</v>
      </c>
    </row>
    <row r="390" spans="1:65" s="13" customFormat="1" ht="11.25">
      <c r="B390" s="194"/>
      <c r="C390" s="195"/>
      <c r="D390" s="196" t="s">
        <v>185</v>
      </c>
      <c r="E390" s="197" t="s">
        <v>21</v>
      </c>
      <c r="F390" s="198" t="s">
        <v>671</v>
      </c>
      <c r="G390" s="195"/>
      <c r="H390" s="199">
        <v>1</v>
      </c>
      <c r="I390" s="200"/>
      <c r="J390" s="195"/>
      <c r="K390" s="195"/>
      <c r="L390" s="201"/>
      <c r="M390" s="202"/>
      <c r="N390" s="203"/>
      <c r="O390" s="203"/>
      <c r="P390" s="203"/>
      <c r="Q390" s="203"/>
      <c r="R390" s="203"/>
      <c r="S390" s="203"/>
      <c r="T390" s="204"/>
      <c r="AT390" s="205" t="s">
        <v>185</v>
      </c>
      <c r="AU390" s="205" t="s">
        <v>83</v>
      </c>
      <c r="AV390" s="13" t="s">
        <v>83</v>
      </c>
      <c r="AW390" s="13" t="s">
        <v>34</v>
      </c>
      <c r="AX390" s="13" t="s">
        <v>73</v>
      </c>
      <c r="AY390" s="205" t="s">
        <v>174</v>
      </c>
    </row>
    <row r="391" spans="1:65" s="13" customFormat="1" ht="11.25">
      <c r="B391" s="194"/>
      <c r="C391" s="195"/>
      <c r="D391" s="196" t="s">
        <v>185</v>
      </c>
      <c r="E391" s="197" t="s">
        <v>21</v>
      </c>
      <c r="F391" s="198" t="s">
        <v>672</v>
      </c>
      <c r="G391" s="195"/>
      <c r="H391" s="199">
        <v>2</v>
      </c>
      <c r="I391" s="200"/>
      <c r="J391" s="195"/>
      <c r="K391" s="195"/>
      <c r="L391" s="201"/>
      <c r="M391" s="202"/>
      <c r="N391" s="203"/>
      <c r="O391" s="203"/>
      <c r="P391" s="203"/>
      <c r="Q391" s="203"/>
      <c r="R391" s="203"/>
      <c r="S391" s="203"/>
      <c r="T391" s="204"/>
      <c r="AT391" s="205" t="s">
        <v>185</v>
      </c>
      <c r="AU391" s="205" t="s">
        <v>83</v>
      </c>
      <c r="AV391" s="13" t="s">
        <v>83</v>
      </c>
      <c r="AW391" s="13" t="s">
        <v>34</v>
      </c>
      <c r="AX391" s="13" t="s">
        <v>73</v>
      </c>
      <c r="AY391" s="205" t="s">
        <v>174</v>
      </c>
    </row>
    <row r="392" spans="1:65" s="13" customFormat="1" ht="11.25">
      <c r="B392" s="194"/>
      <c r="C392" s="195"/>
      <c r="D392" s="196" t="s">
        <v>185</v>
      </c>
      <c r="E392" s="197" t="s">
        <v>21</v>
      </c>
      <c r="F392" s="198" t="s">
        <v>673</v>
      </c>
      <c r="G392" s="195"/>
      <c r="H392" s="199">
        <v>1</v>
      </c>
      <c r="I392" s="200"/>
      <c r="J392" s="195"/>
      <c r="K392" s="195"/>
      <c r="L392" s="201"/>
      <c r="M392" s="202"/>
      <c r="N392" s="203"/>
      <c r="O392" s="203"/>
      <c r="P392" s="203"/>
      <c r="Q392" s="203"/>
      <c r="R392" s="203"/>
      <c r="S392" s="203"/>
      <c r="T392" s="204"/>
      <c r="AT392" s="205" t="s">
        <v>185</v>
      </c>
      <c r="AU392" s="205" t="s">
        <v>83</v>
      </c>
      <c r="AV392" s="13" t="s">
        <v>83</v>
      </c>
      <c r="AW392" s="13" t="s">
        <v>34</v>
      </c>
      <c r="AX392" s="13" t="s">
        <v>73</v>
      </c>
      <c r="AY392" s="205" t="s">
        <v>174</v>
      </c>
    </row>
    <row r="393" spans="1:65" s="13" customFormat="1" ht="11.25">
      <c r="B393" s="194"/>
      <c r="C393" s="195"/>
      <c r="D393" s="196" t="s">
        <v>185</v>
      </c>
      <c r="E393" s="197" t="s">
        <v>21</v>
      </c>
      <c r="F393" s="198" t="s">
        <v>674</v>
      </c>
      <c r="G393" s="195"/>
      <c r="H393" s="199">
        <v>1</v>
      </c>
      <c r="I393" s="200"/>
      <c r="J393" s="195"/>
      <c r="K393" s="195"/>
      <c r="L393" s="201"/>
      <c r="M393" s="202"/>
      <c r="N393" s="203"/>
      <c r="O393" s="203"/>
      <c r="P393" s="203"/>
      <c r="Q393" s="203"/>
      <c r="R393" s="203"/>
      <c r="S393" s="203"/>
      <c r="T393" s="204"/>
      <c r="AT393" s="205" t="s">
        <v>185</v>
      </c>
      <c r="AU393" s="205" t="s">
        <v>83</v>
      </c>
      <c r="AV393" s="13" t="s">
        <v>83</v>
      </c>
      <c r="AW393" s="13" t="s">
        <v>34</v>
      </c>
      <c r="AX393" s="13" t="s">
        <v>73</v>
      </c>
      <c r="AY393" s="205" t="s">
        <v>174</v>
      </c>
    </row>
    <row r="394" spans="1:65" s="14" customFormat="1" ht="11.25">
      <c r="B394" s="206"/>
      <c r="C394" s="207"/>
      <c r="D394" s="196" t="s">
        <v>185</v>
      </c>
      <c r="E394" s="208" t="s">
        <v>21</v>
      </c>
      <c r="F394" s="209" t="s">
        <v>199</v>
      </c>
      <c r="G394" s="207"/>
      <c r="H394" s="210">
        <v>5</v>
      </c>
      <c r="I394" s="211"/>
      <c r="J394" s="207"/>
      <c r="K394" s="207"/>
      <c r="L394" s="212"/>
      <c r="M394" s="213"/>
      <c r="N394" s="214"/>
      <c r="O394" s="214"/>
      <c r="P394" s="214"/>
      <c r="Q394" s="214"/>
      <c r="R394" s="214"/>
      <c r="S394" s="214"/>
      <c r="T394" s="215"/>
      <c r="AT394" s="216" t="s">
        <v>185</v>
      </c>
      <c r="AU394" s="216" t="s">
        <v>83</v>
      </c>
      <c r="AV394" s="14" t="s">
        <v>193</v>
      </c>
      <c r="AW394" s="14" t="s">
        <v>34</v>
      </c>
      <c r="AX394" s="14" t="s">
        <v>81</v>
      </c>
      <c r="AY394" s="216" t="s">
        <v>174</v>
      </c>
    </row>
    <row r="395" spans="1:65" s="2" customFormat="1" ht="24.2" customHeight="1">
      <c r="A395" s="36"/>
      <c r="B395" s="37"/>
      <c r="C395" s="176" t="s">
        <v>675</v>
      </c>
      <c r="D395" s="176" t="s">
        <v>176</v>
      </c>
      <c r="E395" s="177" t="s">
        <v>676</v>
      </c>
      <c r="F395" s="178" t="s">
        <v>677</v>
      </c>
      <c r="G395" s="179" t="s">
        <v>179</v>
      </c>
      <c r="H395" s="180">
        <v>179.38800000000001</v>
      </c>
      <c r="I395" s="181"/>
      <c r="J395" s="182">
        <f>ROUND(I395*H395,2)</f>
        <v>0</v>
      </c>
      <c r="K395" s="178" t="s">
        <v>21</v>
      </c>
      <c r="L395" s="41"/>
      <c r="M395" s="183" t="s">
        <v>21</v>
      </c>
      <c r="N395" s="184" t="s">
        <v>44</v>
      </c>
      <c r="O395" s="66"/>
      <c r="P395" s="185">
        <f>O395*H395</f>
        <v>0</v>
      </c>
      <c r="Q395" s="185">
        <v>1.8380000000000001E-2</v>
      </c>
      <c r="R395" s="185">
        <f>Q395*H395</f>
        <v>3.2971514400000004</v>
      </c>
      <c r="S395" s="185">
        <v>0</v>
      </c>
      <c r="T395" s="186">
        <f>S395*H395</f>
        <v>0</v>
      </c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R395" s="187" t="s">
        <v>181</v>
      </c>
      <c r="AT395" s="187" t="s">
        <v>176</v>
      </c>
      <c r="AU395" s="187" t="s">
        <v>83</v>
      </c>
      <c r="AY395" s="19" t="s">
        <v>174</v>
      </c>
      <c r="BE395" s="188">
        <f>IF(N395="základní",J395,0)</f>
        <v>0</v>
      </c>
      <c r="BF395" s="188">
        <f>IF(N395="snížená",J395,0)</f>
        <v>0</v>
      </c>
      <c r="BG395" s="188">
        <f>IF(N395="zákl. přenesená",J395,0)</f>
        <v>0</v>
      </c>
      <c r="BH395" s="188">
        <f>IF(N395="sníž. přenesená",J395,0)</f>
        <v>0</v>
      </c>
      <c r="BI395" s="188">
        <f>IF(N395="nulová",J395,0)</f>
        <v>0</v>
      </c>
      <c r="BJ395" s="19" t="s">
        <v>81</v>
      </c>
      <c r="BK395" s="188">
        <f>ROUND(I395*H395,2)</f>
        <v>0</v>
      </c>
      <c r="BL395" s="19" t="s">
        <v>181</v>
      </c>
      <c r="BM395" s="187" t="s">
        <v>678</v>
      </c>
    </row>
    <row r="396" spans="1:65" s="13" customFormat="1" ht="11.25">
      <c r="B396" s="194"/>
      <c r="C396" s="195"/>
      <c r="D396" s="196" t="s">
        <v>185</v>
      </c>
      <c r="E396" s="197" t="s">
        <v>21</v>
      </c>
      <c r="F396" s="198" t="s">
        <v>679</v>
      </c>
      <c r="G396" s="195"/>
      <c r="H396" s="199">
        <v>187.488</v>
      </c>
      <c r="I396" s="200"/>
      <c r="J396" s="195"/>
      <c r="K396" s="195"/>
      <c r="L396" s="201"/>
      <c r="M396" s="202"/>
      <c r="N396" s="203"/>
      <c r="O396" s="203"/>
      <c r="P396" s="203"/>
      <c r="Q396" s="203"/>
      <c r="R396" s="203"/>
      <c r="S396" s="203"/>
      <c r="T396" s="204"/>
      <c r="AT396" s="205" t="s">
        <v>185</v>
      </c>
      <c r="AU396" s="205" t="s">
        <v>83</v>
      </c>
      <c r="AV396" s="13" t="s">
        <v>83</v>
      </c>
      <c r="AW396" s="13" t="s">
        <v>34</v>
      </c>
      <c r="AX396" s="13" t="s">
        <v>73</v>
      </c>
      <c r="AY396" s="205" t="s">
        <v>174</v>
      </c>
    </row>
    <row r="397" spans="1:65" s="13" customFormat="1" ht="11.25">
      <c r="B397" s="194"/>
      <c r="C397" s="195"/>
      <c r="D397" s="196" t="s">
        <v>185</v>
      </c>
      <c r="E397" s="197" t="s">
        <v>21</v>
      </c>
      <c r="F397" s="198" t="s">
        <v>680</v>
      </c>
      <c r="G397" s="195"/>
      <c r="H397" s="199">
        <v>-5.9749999999999996</v>
      </c>
      <c r="I397" s="200"/>
      <c r="J397" s="195"/>
      <c r="K397" s="195"/>
      <c r="L397" s="201"/>
      <c r="M397" s="202"/>
      <c r="N397" s="203"/>
      <c r="O397" s="203"/>
      <c r="P397" s="203"/>
      <c r="Q397" s="203"/>
      <c r="R397" s="203"/>
      <c r="S397" s="203"/>
      <c r="T397" s="204"/>
      <c r="AT397" s="205" t="s">
        <v>185</v>
      </c>
      <c r="AU397" s="205" t="s">
        <v>83</v>
      </c>
      <c r="AV397" s="13" t="s">
        <v>83</v>
      </c>
      <c r="AW397" s="13" t="s">
        <v>34</v>
      </c>
      <c r="AX397" s="13" t="s">
        <v>73</v>
      </c>
      <c r="AY397" s="205" t="s">
        <v>174</v>
      </c>
    </row>
    <row r="398" spans="1:65" s="13" customFormat="1" ht="11.25">
      <c r="B398" s="194"/>
      <c r="C398" s="195"/>
      <c r="D398" s="196" t="s">
        <v>185</v>
      </c>
      <c r="E398" s="197" t="s">
        <v>21</v>
      </c>
      <c r="F398" s="198" t="s">
        <v>681</v>
      </c>
      <c r="G398" s="195"/>
      <c r="H398" s="199">
        <v>-24.84</v>
      </c>
      <c r="I398" s="200"/>
      <c r="J398" s="195"/>
      <c r="K398" s="195"/>
      <c r="L398" s="201"/>
      <c r="M398" s="202"/>
      <c r="N398" s="203"/>
      <c r="O398" s="203"/>
      <c r="P398" s="203"/>
      <c r="Q398" s="203"/>
      <c r="R398" s="203"/>
      <c r="S398" s="203"/>
      <c r="T398" s="204"/>
      <c r="AT398" s="205" t="s">
        <v>185</v>
      </c>
      <c r="AU398" s="205" t="s">
        <v>83</v>
      </c>
      <c r="AV398" s="13" t="s">
        <v>83</v>
      </c>
      <c r="AW398" s="13" t="s">
        <v>34</v>
      </c>
      <c r="AX398" s="13" t="s">
        <v>73</v>
      </c>
      <c r="AY398" s="205" t="s">
        <v>174</v>
      </c>
    </row>
    <row r="399" spans="1:65" s="13" customFormat="1" ht="11.25">
      <c r="B399" s="194"/>
      <c r="C399" s="195"/>
      <c r="D399" s="196" t="s">
        <v>185</v>
      </c>
      <c r="E399" s="197" t="s">
        <v>21</v>
      </c>
      <c r="F399" s="198" t="s">
        <v>682</v>
      </c>
      <c r="G399" s="195"/>
      <c r="H399" s="199">
        <v>22.715</v>
      </c>
      <c r="I399" s="200"/>
      <c r="J399" s="195"/>
      <c r="K399" s="195"/>
      <c r="L399" s="201"/>
      <c r="M399" s="202"/>
      <c r="N399" s="203"/>
      <c r="O399" s="203"/>
      <c r="P399" s="203"/>
      <c r="Q399" s="203"/>
      <c r="R399" s="203"/>
      <c r="S399" s="203"/>
      <c r="T399" s="204"/>
      <c r="AT399" s="205" t="s">
        <v>185</v>
      </c>
      <c r="AU399" s="205" t="s">
        <v>83</v>
      </c>
      <c r="AV399" s="13" t="s">
        <v>83</v>
      </c>
      <c r="AW399" s="13" t="s">
        <v>34</v>
      </c>
      <c r="AX399" s="13" t="s">
        <v>73</v>
      </c>
      <c r="AY399" s="205" t="s">
        <v>174</v>
      </c>
    </row>
    <row r="400" spans="1:65" s="14" customFormat="1" ht="11.25">
      <c r="B400" s="206"/>
      <c r="C400" s="207"/>
      <c r="D400" s="196" t="s">
        <v>185</v>
      </c>
      <c r="E400" s="208" t="s">
        <v>101</v>
      </c>
      <c r="F400" s="209" t="s">
        <v>199</v>
      </c>
      <c r="G400" s="207"/>
      <c r="H400" s="210">
        <v>179.38800000000001</v>
      </c>
      <c r="I400" s="211"/>
      <c r="J400" s="207"/>
      <c r="K400" s="207"/>
      <c r="L400" s="212"/>
      <c r="M400" s="213"/>
      <c r="N400" s="214"/>
      <c r="O400" s="214"/>
      <c r="P400" s="214"/>
      <c r="Q400" s="214"/>
      <c r="R400" s="214"/>
      <c r="S400" s="214"/>
      <c r="T400" s="215"/>
      <c r="AT400" s="216" t="s">
        <v>185</v>
      </c>
      <c r="AU400" s="216" t="s">
        <v>83</v>
      </c>
      <c r="AV400" s="14" t="s">
        <v>193</v>
      </c>
      <c r="AW400" s="14" t="s">
        <v>34</v>
      </c>
      <c r="AX400" s="14" t="s">
        <v>81</v>
      </c>
      <c r="AY400" s="216" t="s">
        <v>174</v>
      </c>
    </row>
    <row r="401" spans="1:65" s="2" customFormat="1" ht="66.75" customHeight="1">
      <c r="A401" s="36"/>
      <c r="B401" s="37"/>
      <c r="C401" s="176" t="s">
        <v>683</v>
      </c>
      <c r="D401" s="176" t="s">
        <v>176</v>
      </c>
      <c r="E401" s="177" t="s">
        <v>684</v>
      </c>
      <c r="F401" s="178" t="s">
        <v>685</v>
      </c>
      <c r="G401" s="179" t="s">
        <v>179</v>
      </c>
      <c r="H401" s="180">
        <v>58.844999999999999</v>
      </c>
      <c r="I401" s="181"/>
      <c r="J401" s="182">
        <f>ROUND(I401*H401,2)</f>
        <v>0</v>
      </c>
      <c r="K401" s="178" t="s">
        <v>180</v>
      </c>
      <c r="L401" s="41"/>
      <c r="M401" s="183" t="s">
        <v>21</v>
      </c>
      <c r="N401" s="184" t="s">
        <v>44</v>
      </c>
      <c r="O401" s="66"/>
      <c r="P401" s="185">
        <f>O401*H401</f>
        <v>0</v>
      </c>
      <c r="Q401" s="185">
        <v>8.3899999999999999E-3</v>
      </c>
      <c r="R401" s="185">
        <f>Q401*H401</f>
        <v>0.49370955</v>
      </c>
      <c r="S401" s="185">
        <v>0</v>
      </c>
      <c r="T401" s="186">
        <f>S401*H401</f>
        <v>0</v>
      </c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R401" s="187" t="s">
        <v>181</v>
      </c>
      <c r="AT401" s="187" t="s">
        <v>176</v>
      </c>
      <c r="AU401" s="187" t="s">
        <v>83</v>
      </c>
      <c r="AY401" s="19" t="s">
        <v>174</v>
      </c>
      <c r="BE401" s="188">
        <f>IF(N401="základní",J401,0)</f>
        <v>0</v>
      </c>
      <c r="BF401" s="188">
        <f>IF(N401="snížená",J401,0)</f>
        <v>0</v>
      </c>
      <c r="BG401" s="188">
        <f>IF(N401="zákl. přenesená",J401,0)</f>
        <v>0</v>
      </c>
      <c r="BH401" s="188">
        <f>IF(N401="sníž. přenesená",J401,0)</f>
        <v>0</v>
      </c>
      <c r="BI401" s="188">
        <f>IF(N401="nulová",J401,0)</f>
        <v>0</v>
      </c>
      <c r="BJ401" s="19" t="s">
        <v>81</v>
      </c>
      <c r="BK401" s="188">
        <f>ROUND(I401*H401,2)</f>
        <v>0</v>
      </c>
      <c r="BL401" s="19" t="s">
        <v>181</v>
      </c>
      <c r="BM401" s="187" t="s">
        <v>686</v>
      </c>
    </row>
    <row r="402" spans="1:65" s="2" customFormat="1" ht="11.25">
      <c r="A402" s="36"/>
      <c r="B402" s="37"/>
      <c r="C402" s="38"/>
      <c r="D402" s="189" t="s">
        <v>183</v>
      </c>
      <c r="E402" s="38"/>
      <c r="F402" s="190" t="s">
        <v>687</v>
      </c>
      <c r="G402" s="38"/>
      <c r="H402" s="38"/>
      <c r="I402" s="191"/>
      <c r="J402" s="38"/>
      <c r="K402" s="38"/>
      <c r="L402" s="41"/>
      <c r="M402" s="192"/>
      <c r="N402" s="193"/>
      <c r="O402" s="66"/>
      <c r="P402" s="66"/>
      <c r="Q402" s="66"/>
      <c r="R402" s="66"/>
      <c r="S402" s="66"/>
      <c r="T402" s="67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T402" s="19" t="s">
        <v>183</v>
      </c>
      <c r="AU402" s="19" t="s">
        <v>83</v>
      </c>
    </row>
    <row r="403" spans="1:65" s="13" customFormat="1" ht="11.25">
      <c r="B403" s="194"/>
      <c r="C403" s="195"/>
      <c r="D403" s="196" t="s">
        <v>185</v>
      </c>
      <c r="E403" s="197" t="s">
        <v>21</v>
      </c>
      <c r="F403" s="198" t="s">
        <v>688</v>
      </c>
      <c r="G403" s="195"/>
      <c r="H403" s="199">
        <v>34.380000000000003</v>
      </c>
      <c r="I403" s="200"/>
      <c r="J403" s="195"/>
      <c r="K403" s="195"/>
      <c r="L403" s="201"/>
      <c r="M403" s="202"/>
      <c r="N403" s="203"/>
      <c r="O403" s="203"/>
      <c r="P403" s="203"/>
      <c r="Q403" s="203"/>
      <c r="R403" s="203"/>
      <c r="S403" s="203"/>
      <c r="T403" s="204"/>
      <c r="AT403" s="205" t="s">
        <v>185</v>
      </c>
      <c r="AU403" s="205" t="s">
        <v>83</v>
      </c>
      <c r="AV403" s="13" t="s">
        <v>83</v>
      </c>
      <c r="AW403" s="13" t="s">
        <v>34</v>
      </c>
      <c r="AX403" s="13" t="s">
        <v>73</v>
      </c>
      <c r="AY403" s="205" t="s">
        <v>174</v>
      </c>
    </row>
    <row r="404" spans="1:65" s="14" customFormat="1" ht="11.25">
      <c r="B404" s="206"/>
      <c r="C404" s="207"/>
      <c r="D404" s="196" t="s">
        <v>185</v>
      </c>
      <c r="E404" s="208" t="s">
        <v>21</v>
      </c>
      <c r="F404" s="209" t="s">
        <v>199</v>
      </c>
      <c r="G404" s="207"/>
      <c r="H404" s="210">
        <v>34.380000000000003</v>
      </c>
      <c r="I404" s="211"/>
      <c r="J404" s="207"/>
      <c r="K404" s="207"/>
      <c r="L404" s="212"/>
      <c r="M404" s="213"/>
      <c r="N404" s="214"/>
      <c r="O404" s="214"/>
      <c r="P404" s="214"/>
      <c r="Q404" s="214"/>
      <c r="R404" s="214"/>
      <c r="S404" s="214"/>
      <c r="T404" s="215"/>
      <c r="AT404" s="216" t="s">
        <v>185</v>
      </c>
      <c r="AU404" s="216" t="s">
        <v>83</v>
      </c>
      <c r="AV404" s="14" t="s">
        <v>193</v>
      </c>
      <c r="AW404" s="14" t="s">
        <v>34</v>
      </c>
      <c r="AX404" s="14" t="s">
        <v>73</v>
      </c>
      <c r="AY404" s="216" t="s">
        <v>174</v>
      </c>
    </row>
    <row r="405" spans="1:65" s="13" customFormat="1" ht="22.5">
      <c r="B405" s="194"/>
      <c r="C405" s="195"/>
      <c r="D405" s="196" t="s">
        <v>185</v>
      </c>
      <c r="E405" s="197" t="s">
        <v>21</v>
      </c>
      <c r="F405" s="198" t="s">
        <v>689</v>
      </c>
      <c r="G405" s="195"/>
      <c r="H405" s="199">
        <v>24.465</v>
      </c>
      <c r="I405" s="200"/>
      <c r="J405" s="195"/>
      <c r="K405" s="195"/>
      <c r="L405" s="201"/>
      <c r="M405" s="202"/>
      <c r="N405" s="203"/>
      <c r="O405" s="203"/>
      <c r="P405" s="203"/>
      <c r="Q405" s="203"/>
      <c r="R405" s="203"/>
      <c r="S405" s="203"/>
      <c r="T405" s="204"/>
      <c r="AT405" s="205" t="s">
        <v>185</v>
      </c>
      <c r="AU405" s="205" t="s">
        <v>83</v>
      </c>
      <c r="AV405" s="13" t="s">
        <v>83</v>
      </c>
      <c r="AW405" s="13" t="s">
        <v>34</v>
      </c>
      <c r="AX405" s="13" t="s">
        <v>73</v>
      </c>
      <c r="AY405" s="205" t="s">
        <v>174</v>
      </c>
    </row>
    <row r="406" spans="1:65" s="14" customFormat="1" ht="11.25">
      <c r="B406" s="206"/>
      <c r="C406" s="207"/>
      <c r="D406" s="196" t="s">
        <v>185</v>
      </c>
      <c r="E406" s="208" t="s">
        <v>21</v>
      </c>
      <c r="F406" s="209" t="s">
        <v>199</v>
      </c>
      <c r="G406" s="207"/>
      <c r="H406" s="210">
        <v>24.465</v>
      </c>
      <c r="I406" s="211"/>
      <c r="J406" s="207"/>
      <c r="K406" s="207"/>
      <c r="L406" s="212"/>
      <c r="M406" s="213"/>
      <c r="N406" s="214"/>
      <c r="O406" s="214"/>
      <c r="P406" s="214"/>
      <c r="Q406" s="214"/>
      <c r="R406" s="214"/>
      <c r="S406" s="214"/>
      <c r="T406" s="215"/>
      <c r="AT406" s="216" t="s">
        <v>185</v>
      </c>
      <c r="AU406" s="216" t="s">
        <v>83</v>
      </c>
      <c r="AV406" s="14" t="s">
        <v>193</v>
      </c>
      <c r="AW406" s="14" t="s">
        <v>34</v>
      </c>
      <c r="AX406" s="14" t="s">
        <v>73</v>
      </c>
      <c r="AY406" s="216" t="s">
        <v>174</v>
      </c>
    </row>
    <row r="407" spans="1:65" s="15" customFormat="1" ht="11.25">
      <c r="B407" s="217"/>
      <c r="C407" s="218"/>
      <c r="D407" s="196" t="s">
        <v>185</v>
      </c>
      <c r="E407" s="219" t="s">
        <v>21</v>
      </c>
      <c r="F407" s="220" t="s">
        <v>223</v>
      </c>
      <c r="G407" s="218"/>
      <c r="H407" s="221">
        <v>58.844999999999999</v>
      </c>
      <c r="I407" s="222"/>
      <c r="J407" s="218"/>
      <c r="K407" s="218"/>
      <c r="L407" s="223"/>
      <c r="M407" s="224"/>
      <c r="N407" s="225"/>
      <c r="O407" s="225"/>
      <c r="P407" s="225"/>
      <c r="Q407" s="225"/>
      <c r="R407" s="225"/>
      <c r="S407" s="225"/>
      <c r="T407" s="226"/>
      <c r="AT407" s="227" t="s">
        <v>185</v>
      </c>
      <c r="AU407" s="227" t="s">
        <v>83</v>
      </c>
      <c r="AV407" s="15" t="s">
        <v>181</v>
      </c>
      <c r="AW407" s="15" t="s">
        <v>34</v>
      </c>
      <c r="AX407" s="15" t="s">
        <v>81</v>
      </c>
      <c r="AY407" s="227" t="s">
        <v>174</v>
      </c>
    </row>
    <row r="408" spans="1:65" s="2" customFormat="1" ht="16.5" customHeight="1">
      <c r="A408" s="36"/>
      <c r="B408" s="37"/>
      <c r="C408" s="238" t="s">
        <v>690</v>
      </c>
      <c r="D408" s="238" t="s">
        <v>297</v>
      </c>
      <c r="E408" s="239" t="s">
        <v>691</v>
      </c>
      <c r="F408" s="240" t="s">
        <v>692</v>
      </c>
      <c r="G408" s="241" t="s">
        <v>179</v>
      </c>
      <c r="H408" s="242">
        <v>39</v>
      </c>
      <c r="I408" s="243"/>
      <c r="J408" s="244">
        <f>ROUND(I408*H408,2)</f>
        <v>0</v>
      </c>
      <c r="K408" s="240" t="s">
        <v>180</v>
      </c>
      <c r="L408" s="245"/>
      <c r="M408" s="246" t="s">
        <v>21</v>
      </c>
      <c r="N408" s="247" t="s">
        <v>44</v>
      </c>
      <c r="O408" s="66"/>
      <c r="P408" s="185">
        <f>O408*H408</f>
        <v>0</v>
      </c>
      <c r="Q408" s="185">
        <v>1.3600000000000001E-3</v>
      </c>
      <c r="R408" s="185">
        <f>Q408*H408</f>
        <v>5.3040000000000004E-2</v>
      </c>
      <c r="S408" s="185">
        <v>0</v>
      </c>
      <c r="T408" s="186">
        <f>S408*H408</f>
        <v>0</v>
      </c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R408" s="187" t="s">
        <v>233</v>
      </c>
      <c r="AT408" s="187" t="s">
        <v>297</v>
      </c>
      <c r="AU408" s="187" t="s">
        <v>83</v>
      </c>
      <c r="AY408" s="19" t="s">
        <v>174</v>
      </c>
      <c r="BE408" s="188">
        <f>IF(N408="základní",J408,0)</f>
        <v>0</v>
      </c>
      <c r="BF408" s="188">
        <f>IF(N408="snížená",J408,0)</f>
        <v>0</v>
      </c>
      <c r="BG408" s="188">
        <f>IF(N408="zákl. přenesená",J408,0)</f>
        <v>0</v>
      </c>
      <c r="BH408" s="188">
        <f>IF(N408="sníž. přenesená",J408,0)</f>
        <v>0</v>
      </c>
      <c r="BI408" s="188">
        <f>IF(N408="nulová",J408,0)</f>
        <v>0</v>
      </c>
      <c r="BJ408" s="19" t="s">
        <v>81</v>
      </c>
      <c r="BK408" s="188">
        <f>ROUND(I408*H408,2)</f>
        <v>0</v>
      </c>
      <c r="BL408" s="19" t="s">
        <v>181</v>
      </c>
      <c r="BM408" s="187" t="s">
        <v>693</v>
      </c>
    </row>
    <row r="409" spans="1:65" s="2" customFormat="1" ht="24.2" customHeight="1">
      <c r="A409" s="36"/>
      <c r="B409" s="37"/>
      <c r="C409" s="238" t="s">
        <v>694</v>
      </c>
      <c r="D409" s="238" t="s">
        <v>297</v>
      </c>
      <c r="E409" s="239" t="s">
        <v>695</v>
      </c>
      <c r="F409" s="240" t="s">
        <v>696</v>
      </c>
      <c r="G409" s="241" t="s">
        <v>179</v>
      </c>
      <c r="H409" s="242">
        <v>26.911999999999999</v>
      </c>
      <c r="I409" s="243"/>
      <c r="J409" s="244">
        <f>ROUND(I409*H409,2)</f>
        <v>0</v>
      </c>
      <c r="K409" s="240" t="s">
        <v>180</v>
      </c>
      <c r="L409" s="245"/>
      <c r="M409" s="246" t="s">
        <v>21</v>
      </c>
      <c r="N409" s="247" t="s">
        <v>44</v>
      </c>
      <c r="O409" s="66"/>
      <c r="P409" s="185">
        <f>O409*H409</f>
        <v>0</v>
      </c>
      <c r="Q409" s="185">
        <v>2.3999999999999998E-3</v>
      </c>
      <c r="R409" s="185">
        <f>Q409*H409</f>
        <v>6.4588799999999988E-2</v>
      </c>
      <c r="S409" s="185">
        <v>0</v>
      </c>
      <c r="T409" s="186">
        <f>S409*H409</f>
        <v>0</v>
      </c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R409" s="187" t="s">
        <v>233</v>
      </c>
      <c r="AT409" s="187" t="s">
        <v>297</v>
      </c>
      <c r="AU409" s="187" t="s">
        <v>83</v>
      </c>
      <c r="AY409" s="19" t="s">
        <v>174</v>
      </c>
      <c r="BE409" s="188">
        <f>IF(N409="základní",J409,0)</f>
        <v>0</v>
      </c>
      <c r="BF409" s="188">
        <f>IF(N409="snížená",J409,0)</f>
        <v>0</v>
      </c>
      <c r="BG409" s="188">
        <f>IF(N409="zákl. přenesená",J409,0)</f>
        <v>0</v>
      </c>
      <c r="BH409" s="188">
        <f>IF(N409="sníž. přenesená",J409,0)</f>
        <v>0</v>
      </c>
      <c r="BI409" s="188">
        <f>IF(N409="nulová",J409,0)</f>
        <v>0</v>
      </c>
      <c r="BJ409" s="19" t="s">
        <v>81</v>
      </c>
      <c r="BK409" s="188">
        <f>ROUND(I409*H409,2)</f>
        <v>0</v>
      </c>
      <c r="BL409" s="19" t="s">
        <v>181</v>
      </c>
      <c r="BM409" s="187" t="s">
        <v>697</v>
      </c>
    </row>
    <row r="410" spans="1:65" s="13" customFormat="1" ht="11.25">
      <c r="B410" s="194"/>
      <c r="C410" s="195"/>
      <c r="D410" s="196" t="s">
        <v>185</v>
      </c>
      <c r="E410" s="195"/>
      <c r="F410" s="198" t="s">
        <v>698</v>
      </c>
      <c r="G410" s="195"/>
      <c r="H410" s="199">
        <v>26.911999999999999</v>
      </c>
      <c r="I410" s="200"/>
      <c r="J410" s="195"/>
      <c r="K410" s="195"/>
      <c r="L410" s="201"/>
      <c r="M410" s="202"/>
      <c r="N410" s="203"/>
      <c r="O410" s="203"/>
      <c r="P410" s="203"/>
      <c r="Q410" s="203"/>
      <c r="R410" s="203"/>
      <c r="S410" s="203"/>
      <c r="T410" s="204"/>
      <c r="AT410" s="205" t="s">
        <v>185</v>
      </c>
      <c r="AU410" s="205" t="s">
        <v>83</v>
      </c>
      <c r="AV410" s="13" t="s">
        <v>83</v>
      </c>
      <c r="AW410" s="13" t="s">
        <v>4</v>
      </c>
      <c r="AX410" s="13" t="s">
        <v>81</v>
      </c>
      <c r="AY410" s="205" t="s">
        <v>174</v>
      </c>
    </row>
    <row r="411" spans="1:65" s="2" customFormat="1" ht="44.25" customHeight="1">
      <c r="A411" s="36"/>
      <c r="B411" s="37"/>
      <c r="C411" s="176" t="s">
        <v>699</v>
      </c>
      <c r="D411" s="176" t="s">
        <v>176</v>
      </c>
      <c r="E411" s="177" t="s">
        <v>700</v>
      </c>
      <c r="F411" s="178" t="s">
        <v>701</v>
      </c>
      <c r="G411" s="179" t="s">
        <v>400</v>
      </c>
      <c r="H411" s="180">
        <v>2</v>
      </c>
      <c r="I411" s="181"/>
      <c r="J411" s="182">
        <f>ROUND(I411*H411,2)</f>
        <v>0</v>
      </c>
      <c r="K411" s="178" t="s">
        <v>180</v>
      </c>
      <c r="L411" s="41"/>
      <c r="M411" s="183" t="s">
        <v>21</v>
      </c>
      <c r="N411" s="184" t="s">
        <v>44</v>
      </c>
      <c r="O411" s="66"/>
      <c r="P411" s="185">
        <f>O411*H411</f>
        <v>0</v>
      </c>
      <c r="Q411" s="185">
        <v>1.4659999999999999E-2</v>
      </c>
      <c r="R411" s="185">
        <f>Q411*H411</f>
        <v>2.9319999999999999E-2</v>
      </c>
      <c r="S411" s="185">
        <v>0</v>
      </c>
      <c r="T411" s="186">
        <f>S411*H411</f>
        <v>0</v>
      </c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R411" s="187" t="s">
        <v>181</v>
      </c>
      <c r="AT411" s="187" t="s">
        <v>176</v>
      </c>
      <c r="AU411" s="187" t="s">
        <v>83</v>
      </c>
      <c r="AY411" s="19" t="s">
        <v>174</v>
      </c>
      <c r="BE411" s="188">
        <f>IF(N411="základní",J411,0)</f>
        <v>0</v>
      </c>
      <c r="BF411" s="188">
        <f>IF(N411="snížená",J411,0)</f>
        <v>0</v>
      </c>
      <c r="BG411" s="188">
        <f>IF(N411="zákl. přenesená",J411,0)</f>
        <v>0</v>
      </c>
      <c r="BH411" s="188">
        <f>IF(N411="sníž. přenesená",J411,0)</f>
        <v>0</v>
      </c>
      <c r="BI411" s="188">
        <f>IF(N411="nulová",J411,0)</f>
        <v>0</v>
      </c>
      <c r="BJ411" s="19" t="s">
        <v>81</v>
      </c>
      <c r="BK411" s="188">
        <f>ROUND(I411*H411,2)</f>
        <v>0</v>
      </c>
      <c r="BL411" s="19" t="s">
        <v>181</v>
      </c>
      <c r="BM411" s="187" t="s">
        <v>702</v>
      </c>
    </row>
    <row r="412" spans="1:65" s="2" customFormat="1" ht="11.25">
      <c r="A412" s="36"/>
      <c r="B412" s="37"/>
      <c r="C412" s="38"/>
      <c r="D412" s="189" t="s">
        <v>183</v>
      </c>
      <c r="E412" s="38"/>
      <c r="F412" s="190" t="s">
        <v>703</v>
      </c>
      <c r="G412" s="38"/>
      <c r="H412" s="38"/>
      <c r="I412" s="191"/>
      <c r="J412" s="38"/>
      <c r="K412" s="38"/>
      <c r="L412" s="41"/>
      <c r="M412" s="192"/>
      <c r="N412" s="193"/>
      <c r="O412" s="66"/>
      <c r="P412" s="66"/>
      <c r="Q412" s="66"/>
      <c r="R412" s="66"/>
      <c r="S412" s="66"/>
      <c r="T412" s="67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T412" s="19" t="s">
        <v>183</v>
      </c>
      <c r="AU412" s="19" t="s">
        <v>83</v>
      </c>
    </row>
    <row r="413" spans="1:65" s="13" customFormat="1" ht="11.25">
      <c r="B413" s="194"/>
      <c r="C413" s="195"/>
      <c r="D413" s="196" t="s">
        <v>185</v>
      </c>
      <c r="E413" s="197" t="s">
        <v>21</v>
      </c>
      <c r="F413" s="198" t="s">
        <v>704</v>
      </c>
      <c r="G413" s="195"/>
      <c r="H413" s="199">
        <v>1</v>
      </c>
      <c r="I413" s="200"/>
      <c r="J413" s="195"/>
      <c r="K413" s="195"/>
      <c r="L413" s="201"/>
      <c r="M413" s="202"/>
      <c r="N413" s="203"/>
      <c r="O413" s="203"/>
      <c r="P413" s="203"/>
      <c r="Q413" s="203"/>
      <c r="R413" s="203"/>
      <c r="S413" s="203"/>
      <c r="T413" s="204"/>
      <c r="AT413" s="205" t="s">
        <v>185</v>
      </c>
      <c r="AU413" s="205" t="s">
        <v>83</v>
      </c>
      <c r="AV413" s="13" t="s">
        <v>83</v>
      </c>
      <c r="AW413" s="13" t="s">
        <v>34</v>
      </c>
      <c r="AX413" s="13" t="s">
        <v>73</v>
      </c>
      <c r="AY413" s="205" t="s">
        <v>174</v>
      </c>
    </row>
    <row r="414" spans="1:65" s="13" customFormat="1" ht="11.25">
      <c r="B414" s="194"/>
      <c r="C414" s="195"/>
      <c r="D414" s="196" t="s">
        <v>185</v>
      </c>
      <c r="E414" s="197" t="s">
        <v>21</v>
      </c>
      <c r="F414" s="198" t="s">
        <v>636</v>
      </c>
      <c r="G414" s="195"/>
      <c r="H414" s="199">
        <v>1</v>
      </c>
      <c r="I414" s="200"/>
      <c r="J414" s="195"/>
      <c r="K414" s="195"/>
      <c r="L414" s="201"/>
      <c r="M414" s="202"/>
      <c r="N414" s="203"/>
      <c r="O414" s="203"/>
      <c r="P414" s="203"/>
      <c r="Q414" s="203"/>
      <c r="R414" s="203"/>
      <c r="S414" s="203"/>
      <c r="T414" s="204"/>
      <c r="AT414" s="205" t="s">
        <v>185</v>
      </c>
      <c r="AU414" s="205" t="s">
        <v>83</v>
      </c>
      <c r="AV414" s="13" t="s">
        <v>83</v>
      </c>
      <c r="AW414" s="13" t="s">
        <v>34</v>
      </c>
      <c r="AX414" s="13" t="s">
        <v>73</v>
      </c>
      <c r="AY414" s="205" t="s">
        <v>174</v>
      </c>
    </row>
    <row r="415" spans="1:65" s="14" customFormat="1" ht="11.25">
      <c r="B415" s="206"/>
      <c r="C415" s="207"/>
      <c r="D415" s="196" t="s">
        <v>185</v>
      </c>
      <c r="E415" s="208" t="s">
        <v>21</v>
      </c>
      <c r="F415" s="209" t="s">
        <v>199</v>
      </c>
      <c r="G415" s="207"/>
      <c r="H415" s="210">
        <v>2</v>
      </c>
      <c r="I415" s="211"/>
      <c r="J415" s="207"/>
      <c r="K415" s="207"/>
      <c r="L415" s="212"/>
      <c r="M415" s="213"/>
      <c r="N415" s="214"/>
      <c r="O415" s="214"/>
      <c r="P415" s="214"/>
      <c r="Q415" s="214"/>
      <c r="R415" s="214"/>
      <c r="S415" s="214"/>
      <c r="T415" s="215"/>
      <c r="AT415" s="216" t="s">
        <v>185</v>
      </c>
      <c r="AU415" s="216" t="s">
        <v>83</v>
      </c>
      <c r="AV415" s="14" t="s">
        <v>193</v>
      </c>
      <c r="AW415" s="14" t="s">
        <v>34</v>
      </c>
      <c r="AX415" s="14" t="s">
        <v>81</v>
      </c>
      <c r="AY415" s="216" t="s">
        <v>174</v>
      </c>
    </row>
    <row r="416" spans="1:65" s="2" customFormat="1" ht="55.5" customHeight="1">
      <c r="A416" s="36"/>
      <c r="B416" s="37"/>
      <c r="C416" s="176" t="s">
        <v>705</v>
      </c>
      <c r="D416" s="176" t="s">
        <v>176</v>
      </c>
      <c r="E416" s="177" t="s">
        <v>706</v>
      </c>
      <c r="F416" s="178" t="s">
        <v>707</v>
      </c>
      <c r="G416" s="179" t="s">
        <v>189</v>
      </c>
      <c r="H416" s="180">
        <v>9.9</v>
      </c>
      <c r="I416" s="181"/>
      <c r="J416" s="182">
        <f>ROUND(I416*H416,2)</f>
        <v>0</v>
      </c>
      <c r="K416" s="178" t="s">
        <v>180</v>
      </c>
      <c r="L416" s="41"/>
      <c r="M416" s="183" t="s">
        <v>21</v>
      </c>
      <c r="N416" s="184" t="s">
        <v>44</v>
      </c>
      <c r="O416" s="66"/>
      <c r="P416" s="185">
        <f>O416*H416</f>
        <v>0</v>
      </c>
      <c r="Q416" s="185">
        <v>0</v>
      </c>
      <c r="R416" s="185">
        <f>Q416*H416</f>
        <v>0</v>
      </c>
      <c r="S416" s="185">
        <v>0</v>
      </c>
      <c r="T416" s="186">
        <f>S416*H416</f>
        <v>0</v>
      </c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R416" s="187" t="s">
        <v>181</v>
      </c>
      <c r="AT416" s="187" t="s">
        <v>176</v>
      </c>
      <c r="AU416" s="187" t="s">
        <v>83</v>
      </c>
      <c r="AY416" s="19" t="s">
        <v>174</v>
      </c>
      <c r="BE416" s="188">
        <f>IF(N416="základní",J416,0)</f>
        <v>0</v>
      </c>
      <c r="BF416" s="188">
        <f>IF(N416="snížená",J416,0)</f>
        <v>0</v>
      </c>
      <c r="BG416" s="188">
        <f>IF(N416="zákl. přenesená",J416,0)</f>
        <v>0</v>
      </c>
      <c r="BH416" s="188">
        <f>IF(N416="sníž. přenesená",J416,0)</f>
        <v>0</v>
      </c>
      <c r="BI416" s="188">
        <f>IF(N416="nulová",J416,0)</f>
        <v>0</v>
      </c>
      <c r="BJ416" s="19" t="s">
        <v>81</v>
      </c>
      <c r="BK416" s="188">
        <f>ROUND(I416*H416,2)</f>
        <v>0</v>
      </c>
      <c r="BL416" s="19" t="s">
        <v>181</v>
      </c>
      <c r="BM416" s="187" t="s">
        <v>708</v>
      </c>
    </row>
    <row r="417" spans="1:65" s="2" customFormat="1" ht="11.25">
      <c r="A417" s="36"/>
      <c r="B417" s="37"/>
      <c r="C417" s="38"/>
      <c r="D417" s="189" t="s">
        <v>183</v>
      </c>
      <c r="E417" s="38"/>
      <c r="F417" s="190" t="s">
        <v>709</v>
      </c>
      <c r="G417" s="38"/>
      <c r="H417" s="38"/>
      <c r="I417" s="191"/>
      <c r="J417" s="38"/>
      <c r="K417" s="38"/>
      <c r="L417" s="41"/>
      <c r="M417" s="192"/>
      <c r="N417" s="193"/>
      <c r="O417" s="66"/>
      <c r="P417" s="66"/>
      <c r="Q417" s="66"/>
      <c r="R417" s="66"/>
      <c r="S417" s="66"/>
      <c r="T417" s="67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T417" s="19" t="s">
        <v>183</v>
      </c>
      <c r="AU417" s="19" t="s">
        <v>83</v>
      </c>
    </row>
    <row r="418" spans="1:65" s="13" customFormat="1" ht="11.25">
      <c r="B418" s="194"/>
      <c r="C418" s="195"/>
      <c r="D418" s="196" t="s">
        <v>185</v>
      </c>
      <c r="E418" s="197" t="s">
        <v>21</v>
      </c>
      <c r="F418" s="198" t="s">
        <v>710</v>
      </c>
      <c r="G418" s="195"/>
      <c r="H418" s="199">
        <v>22.2</v>
      </c>
      <c r="I418" s="200"/>
      <c r="J418" s="195"/>
      <c r="K418" s="195"/>
      <c r="L418" s="201"/>
      <c r="M418" s="202"/>
      <c r="N418" s="203"/>
      <c r="O418" s="203"/>
      <c r="P418" s="203"/>
      <c r="Q418" s="203"/>
      <c r="R418" s="203"/>
      <c r="S418" s="203"/>
      <c r="T418" s="204"/>
      <c r="AT418" s="205" t="s">
        <v>185</v>
      </c>
      <c r="AU418" s="205" t="s">
        <v>83</v>
      </c>
      <c r="AV418" s="13" t="s">
        <v>83</v>
      </c>
      <c r="AW418" s="13" t="s">
        <v>34</v>
      </c>
      <c r="AX418" s="13" t="s">
        <v>73</v>
      </c>
      <c r="AY418" s="205" t="s">
        <v>174</v>
      </c>
    </row>
    <row r="419" spans="1:65" s="13" customFormat="1" ht="11.25">
      <c r="B419" s="194"/>
      <c r="C419" s="195"/>
      <c r="D419" s="196" t="s">
        <v>185</v>
      </c>
      <c r="E419" s="197" t="s">
        <v>21</v>
      </c>
      <c r="F419" s="198" t="s">
        <v>711</v>
      </c>
      <c r="G419" s="195"/>
      <c r="H419" s="199">
        <v>9.9</v>
      </c>
      <c r="I419" s="200"/>
      <c r="J419" s="195"/>
      <c r="K419" s="195"/>
      <c r="L419" s="201"/>
      <c r="M419" s="202"/>
      <c r="N419" s="203"/>
      <c r="O419" s="203"/>
      <c r="P419" s="203"/>
      <c r="Q419" s="203"/>
      <c r="R419" s="203"/>
      <c r="S419" s="203"/>
      <c r="T419" s="204"/>
      <c r="AT419" s="205" t="s">
        <v>185</v>
      </c>
      <c r="AU419" s="205" t="s">
        <v>83</v>
      </c>
      <c r="AV419" s="13" t="s">
        <v>83</v>
      </c>
      <c r="AW419" s="13" t="s">
        <v>34</v>
      </c>
      <c r="AX419" s="13" t="s">
        <v>81</v>
      </c>
      <c r="AY419" s="205" t="s">
        <v>174</v>
      </c>
    </row>
    <row r="420" spans="1:65" s="2" customFormat="1" ht="16.5" customHeight="1">
      <c r="A420" s="36"/>
      <c r="B420" s="37"/>
      <c r="C420" s="238" t="s">
        <v>712</v>
      </c>
      <c r="D420" s="238" t="s">
        <v>297</v>
      </c>
      <c r="E420" s="239" t="s">
        <v>713</v>
      </c>
      <c r="F420" s="240" t="s">
        <v>714</v>
      </c>
      <c r="G420" s="241" t="s">
        <v>189</v>
      </c>
      <c r="H420" s="242">
        <v>10.395</v>
      </c>
      <c r="I420" s="243"/>
      <c r="J420" s="244">
        <f>ROUND(I420*H420,2)</f>
        <v>0</v>
      </c>
      <c r="K420" s="240" t="s">
        <v>21</v>
      </c>
      <c r="L420" s="245"/>
      <c r="M420" s="246" t="s">
        <v>21</v>
      </c>
      <c r="N420" s="247" t="s">
        <v>44</v>
      </c>
      <c r="O420" s="66"/>
      <c r="P420" s="185">
        <f>O420*H420</f>
        <v>0</v>
      </c>
      <c r="Q420" s="185">
        <v>4.0000000000000003E-5</v>
      </c>
      <c r="R420" s="185">
        <f>Q420*H420</f>
        <v>4.1580000000000002E-4</v>
      </c>
      <c r="S420" s="185">
        <v>0</v>
      </c>
      <c r="T420" s="186">
        <f>S420*H420</f>
        <v>0</v>
      </c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R420" s="187" t="s">
        <v>233</v>
      </c>
      <c r="AT420" s="187" t="s">
        <v>297</v>
      </c>
      <c r="AU420" s="187" t="s">
        <v>83</v>
      </c>
      <c r="AY420" s="19" t="s">
        <v>174</v>
      </c>
      <c r="BE420" s="188">
        <f>IF(N420="základní",J420,0)</f>
        <v>0</v>
      </c>
      <c r="BF420" s="188">
        <f>IF(N420="snížená",J420,0)</f>
        <v>0</v>
      </c>
      <c r="BG420" s="188">
        <f>IF(N420="zákl. přenesená",J420,0)</f>
        <v>0</v>
      </c>
      <c r="BH420" s="188">
        <f>IF(N420="sníž. přenesená",J420,0)</f>
        <v>0</v>
      </c>
      <c r="BI420" s="188">
        <f>IF(N420="nulová",J420,0)</f>
        <v>0</v>
      </c>
      <c r="BJ420" s="19" t="s">
        <v>81</v>
      </c>
      <c r="BK420" s="188">
        <f>ROUND(I420*H420,2)</f>
        <v>0</v>
      </c>
      <c r="BL420" s="19" t="s">
        <v>181</v>
      </c>
      <c r="BM420" s="187" t="s">
        <v>715</v>
      </c>
    </row>
    <row r="421" spans="1:65" s="13" customFormat="1" ht="11.25">
      <c r="B421" s="194"/>
      <c r="C421" s="195"/>
      <c r="D421" s="196" t="s">
        <v>185</v>
      </c>
      <c r="E421" s="195"/>
      <c r="F421" s="198" t="s">
        <v>716</v>
      </c>
      <c r="G421" s="195"/>
      <c r="H421" s="199">
        <v>10.395</v>
      </c>
      <c r="I421" s="200"/>
      <c r="J421" s="195"/>
      <c r="K421" s="195"/>
      <c r="L421" s="201"/>
      <c r="M421" s="202"/>
      <c r="N421" s="203"/>
      <c r="O421" s="203"/>
      <c r="P421" s="203"/>
      <c r="Q421" s="203"/>
      <c r="R421" s="203"/>
      <c r="S421" s="203"/>
      <c r="T421" s="204"/>
      <c r="AT421" s="205" t="s">
        <v>185</v>
      </c>
      <c r="AU421" s="205" t="s">
        <v>83</v>
      </c>
      <c r="AV421" s="13" t="s">
        <v>83</v>
      </c>
      <c r="AW421" s="13" t="s">
        <v>4</v>
      </c>
      <c r="AX421" s="13" t="s">
        <v>81</v>
      </c>
      <c r="AY421" s="205" t="s">
        <v>174</v>
      </c>
    </row>
    <row r="422" spans="1:65" s="2" customFormat="1" ht="24.2" customHeight="1">
      <c r="A422" s="36"/>
      <c r="B422" s="37"/>
      <c r="C422" s="176" t="s">
        <v>717</v>
      </c>
      <c r="D422" s="176" t="s">
        <v>176</v>
      </c>
      <c r="E422" s="177" t="s">
        <v>718</v>
      </c>
      <c r="F422" s="178" t="s">
        <v>719</v>
      </c>
      <c r="G422" s="179" t="s">
        <v>179</v>
      </c>
      <c r="H422" s="180">
        <v>138.59800000000001</v>
      </c>
      <c r="I422" s="181"/>
      <c r="J422" s="182">
        <f>ROUND(I422*H422,2)</f>
        <v>0</v>
      </c>
      <c r="K422" s="178" t="s">
        <v>180</v>
      </c>
      <c r="L422" s="41"/>
      <c r="M422" s="183" t="s">
        <v>21</v>
      </c>
      <c r="N422" s="184" t="s">
        <v>44</v>
      </c>
      <c r="O422" s="66"/>
      <c r="P422" s="185">
        <f>O422*H422</f>
        <v>0</v>
      </c>
      <c r="Q422" s="185">
        <v>2.9999999999999997E-4</v>
      </c>
      <c r="R422" s="185">
        <f>Q422*H422</f>
        <v>4.1579400000000002E-2</v>
      </c>
      <c r="S422" s="185">
        <v>0</v>
      </c>
      <c r="T422" s="186">
        <f>S422*H422</f>
        <v>0</v>
      </c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R422" s="187" t="s">
        <v>181</v>
      </c>
      <c r="AT422" s="187" t="s">
        <v>176</v>
      </c>
      <c r="AU422" s="187" t="s">
        <v>83</v>
      </c>
      <c r="AY422" s="19" t="s">
        <v>174</v>
      </c>
      <c r="BE422" s="188">
        <f>IF(N422="základní",J422,0)</f>
        <v>0</v>
      </c>
      <c r="BF422" s="188">
        <f>IF(N422="snížená",J422,0)</f>
        <v>0</v>
      </c>
      <c r="BG422" s="188">
        <f>IF(N422="zákl. přenesená",J422,0)</f>
        <v>0</v>
      </c>
      <c r="BH422" s="188">
        <f>IF(N422="sníž. přenesená",J422,0)</f>
        <v>0</v>
      </c>
      <c r="BI422" s="188">
        <f>IF(N422="nulová",J422,0)</f>
        <v>0</v>
      </c>
      <c r="BJ422" s="19" t="s">
        <v>81</v>
      </c>
      <c r="BK422" s="188">
        <f>ROUND(I422*H422,2)</f>
        <v>0</v>
      </c>
      <c r="BL422" s="19" t="s">
        <v>181</v>
      </c>
      <c r="BM422" s="187" t="s">
        <v>720</v>
      </c>
    </row>
    <row r="423" spans="1:65" s="2" customFormat="1" ht="11.25">
      <c r="A423" s="36"/>
      <c r="B423" s="37"/>
      <c r="C423" s="38"/>
      <c r="D423" s="189" t="s">
        <v>183</v>
      </c>
      <c r="E423" s="38"/>
      <c r="F423" s="190" t="s">
        <v>721</v>
      </c>
      <c r="G423" s="38"/>
      <c r="H423" s="38"/>
      <c r="I423" s="191"/>
      <c r="J423" s="38"/>
      <c r="K423" s="38"/>
      <c r="L423" s="41"/>
      <c r="M423" s="192"/>
      <c r="N423" s="193"/>
      <c r="O423" s="66"/>
      <c r="P423" s="66"/>
      <c r="Q423" s="66"/>
      <c r="R423" s="66"/>
      <c r="S423" s="66"/>
      <c r="T423" s="67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T423" s="19" t="s">
        <v>183</v>
      </c>
      <c r="AU423" s="19" t="s">
        <v>83</v>
      </c>
    </row>
    <row r="424" spans="1:65" s="13" customFormat="1" ht="11.25">
      <c r="B424" s="194"/>
      <c r="C424" s="195"/>
      <c r="D424" s="196" t="s">
        <v>185</v>
      </c>
      <c r="E424" s="197" t="s">
        <v>21</v>
      </c>
      <c r="F424" s="198" t="s">
        <v>104</v>
      </c>
      <c r="G424" s="195"/>
      <c r="H424" s="199">
        <v>138.59800000000001</v>
      </c>
      <c r="I424" s="200"/>
      <c r="J424" s="195"/>
      <c r="K424" s="195"/>
      <c r="L424" s="201"/>
      <c r="M424" s="202"/>
      <c r="N424" s="203"/>
      <c r="O424" s="203"/>
      <c r="P424" s="203"/>
      <c r="Q424" s="203"/>
      <c r="R424" s="203"/>
      <c r="S424" s="203"/>
      <c r="T424" s="204"/>
      <c r="AT424" s="205" t="s">
        <v>185</v>
      </c>
      <c r="AU424" s="205" t="s">
        <v>83</v>
      </c>
      <c r="AV424" s="13" t="s">
        <v>83</v>
      </c>
      <c r="AW424" s="13" t="s">
        <v>34</v>
      </c>
      <c r="AX424" s="13" t="s">
        <v>81</v>
      </c>
      <c r="AY424" s="205" t="s">
        <v>174</v>
      </c>
    </row>
    <row r="425" spans="1:65" s="2" customFormat="1" ht="49.15" customHeight="1">
      <c r="A425" s="36"/>
      <c r="B425" s="37"/>
      <c r="C425" s="176" t="s">
        <v>722</v>
      </c>
      <c r="D425" s="176" t="s">
        <v>176</v>
      </c>
      <c r="E425" s="177" t="s">
        <v>723</v>
      </c>
      <c r="F425" s="178" t="s">
        <v>724</v>
      </c>
      <c r="G425" s="179" t="s">
        <v>189</v>
      </c>
      <c r="H425" s="180">
        <v>9.1999999999999993</v>
      </c>
      <c r="I425" s="181"/>
      <c r="J425" s="182">
        <f>ROUND(I425*H425,2)</f>
        <v>0</v>
      </c>
      <c r="K425" s="178" t="s">
        <v>180</v>
      </c>
      <c r="L425" s="41"/>
      <c r="M425" s="183" t="s">
        <v>21</v>
      </c>
      <c r="N425" s="184" t="s">
        <v>44</v>
      </c>
      <c r="O425" s="66"/>
      <c r="P425" s="185">
        <f>O425*H425</f>
        <v>0</v>
      </c>
      <c r="Q425" s="185">
        <v>1.7600000000000001E-3</v>
      </c>
      <c r="R425" s="185">
        <f>Q425*H425</f>
        <v>1.6191999999999998E-2</v>
      </c>
      <c r="S425" s="185">
        <v>0</v>
      </c>
      <c r="T425" s="186">
        <f>S425*H425</f>
        <v>0</v>
      </c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R425" s="187" t="s">
        <v>181</v>
      </c>
      <c r="AT425" s="187" t="s">
        <v>176</v>
      </c>
      <c r="AU425" s="187" t="s">
        <v>83</v>
      </c>
      <c r="AY425" s="19" t="s">
        <v>174</v>
      </c>
      <c r="BE425" s="188">
        <f>IF(N425="základní",J425,0)</f>
        <v>0</v>
      </c>
      <c r="BF425" s="188">
        <f>IF(N425="snížená",J425,0)</f>
        <v>0</v>
      </c>
      <c r="BG425" s="188">
        <f>IF(N425="zákl. přenesená",J425,0)</f>
        <v>0</v>
      </c>
      <c r="BH425" s="188">
        <f>IF(N425="sníž. přenesená",J425,0)</f>
        <v>0</v>
      </c>
      <c r="BI425" s="188">
        <f>IF(N425="nulová",J425,0)</f>
        <v>0</v>
      </c>
      <c r="BJ425" s="19" t="s">
        <v>81</v>
      </c>
      <c r="BK425" s="188">
        <f>ROUND(I425*H425,2)</f>
        <v>0</v>
      </c>
      <c r="BL425" s="19" t="s">
        <v>181</v>
      </c>
      <c r="BM425" s="187" t="s">
        <v>725</v>
      </c>
    </row>
    <row r="426" spans="1:65" s="2" customFormat="1" ht="11.25">
      <c r="A426" s="36"/>
      <c r="B426" s="37"/>
      <c r="C426" s="38"/>
      <c r="D426" s="189" t="s">
        <v>183</v>
      </c>
      <c r="E426" s="38"/>
      <c r="F426" s="190" t="s">
        <v>726</v>
      </c>
      <c r="G426" s="38"/>
      <c r="H426" s="38"/>
      <c r="I426" s="191"/>
      <c r="J426" s="38"/>
      <c r="K426" s="38"/>
      <c r="L426" s="41"/>
      <c r="M426" s="192"/>
      <c r="N426" s="193"/>
      <c r="O426" s="66"/>
      <c r="P426" s="66"/>
      <c r="Q426" s="66"/>
      <c r="R426" s="66"/>
      <c r="S426" s="66"/>
      <c r="T426" s="67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T426" s="19" t="s">
        <v>183</v>
      </c>
      <c r="AU426" s="19" t="s">
        <v>83</v>
      </c>
    </row>
    <row r="427" spans="1:65" s="16" customFormat="1" ht="11.25">
      <c r="B427" s="228"/>
      <c r="C427" s="229"/>
      <c r="D427" s="196" t="s">
        <v>185</v>
      </c>
      <c r="E427" s="230" t="s">
        <v>21</v>
      </c>
      <c r="F427" s="231" t="s">
        <v>727</v>
      </c>
      <c r="G427" s="229"/>
      <c r="H427" s="230" t="s">
        <v>21</v>
      </c>
      <c r="I427" s="232"/>
      <c r="J427" s="229"/>
      <c r="K427" s="229"/>
      <c r="L427" s="233"/>
      <c r="M427" s="234"/>
      <c r="N427" s="235"/>
      <c r="O427" s="235"/>
      <c r="P427" s="235"/>
      <c r="Q427" s="235"/>
      <c r="R427" s="235"/>
      <c r="S427" s="235"/>
      <c r="T427" s="236"/>
      <c r="AT427" s="237" t="s">
        <v>185</v>
      </c>
      <c r="AU427" s="237" t="s">
        <v>83</v>
      </c>
      <c r="AV427" s="16" t="s">
        <v>81</v>
      </c>
      <c r="AW427" s="16" t="s">
        <v>34</v>
      </c>
      <c r="AX427" s="16" t="s">
        <v>73</v>
      </c>
      <c r="AY427" s="237" t="s">
        <v>174</v>
      </c>
    </row>
    <row r="428" spans="1:65" s="13" customFormat="1" ht="11.25">
      <c r="B428" s="194"/>
      <c r="C428" s="195"/>
      <c r="D428" s="196" t="s">
        <v>185</v>
      </c>
      <c r="E428" s="197" t="s">
        <v>21</v>
      </c>
      <c r="F428" s="198" t="s">
        <v>728</v>
      </c>
      <c r="G428" s="195"/>
      <c r="H428" s="199">
        <v>9.1999999999999993</v>
      </c>
      <c r="I428" s="200"/>
      <c r="J428" s="195"/>
      <c r="K428" s="195"/>
      <c r="L428" s="201"/>
      <c r="M428" s="202"/>
      <c r="N428" s="203"/>
      <c r="O428" s="203"/>
      <c r="P428" s="203"/>
      <c r="Q428" s="203"/>
      <c r="R428" s="203"/>
      <c r="S428" s="203"/>
      <c r="T428" s="204"/>
      <c r="AT428" s="205" t="s">
        <v>185</v>
      </c>
      <c r="AU428" s="205" t="s">
        <v>83</v>
      </c>
      <c r="AV428" s="13" t="s">
        <v>83</v>
      </c>
      <c r="AW428" s="13" t="s">
        <v>34</v>
      </c>
      <c r="AX428" s="13" t="s">
        <v>81</v>
      </c>
      <c r="AY428" s="205" t="s">
        <v>174</v>
      </c>
    </row>
    <row r="429" spans="1:65" s="2" customFormat="1" ht="49.15" customHeight="1">
      <c r="A429" s="36"/>
      <c r="B429" s="37"/>
      <c r="C429" s="176" t="s">
        <v>729</v>
      </c>
      <c r="D429" s="176" t="s">
        <v>176</v>
      </c>
      <c r="E429" s="177" t="s">
        <v>730</v>
      </c>
      <c r="F429" s="178" t="s">
        <v>731</v>
      </c>
      <c r="G429" s="179" t="s">
        <v>189</v>
      </c>
      <c r="H429" s="180">
        <v>7.7</v>
      </c>
      <c r="I429" s="181"/>
      <c r="J429" s="182">
        <f>ROUND(I429*H429,2)</f>
        <v>0</v>
      </c>
      <c r="K429" s="178" t="s">
        <v>180</v>
      </c>
      <c r="L429" s="41"/>
      <c r="M429" s="183" t="s">
        <v>21</v>
      </c>
      <c r="N429" s="184" t="s">
        <v>44</v>
      </c>
      <c r="O429" s="66"/>
      <c r="P429" s="185">
        <f>O429*H429</f>
        <v>0</v>
      </c>
      <c r="Q429" s="185">
        <v>3.3899999999999998E-3</v>
      </c>
      <c r="R429" s="185">
        <f>Q429*H429</f>
        <v>2.6102999999999998E-2</v>
      </c>
      <c r="S429" s="185">
        <v>0</v>
      </c>
      <c r="T429" s="186">
        <f>S429*H429</f>
        <v>0</v>
      </c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R429" s="187" t="s">
        <v>181</v>
      </c>
      <c r="AT429" s="187" t="s">
        <v>176</v>
      </c>
      <c r="AU429" s="187" t="s">
        <v>83</v>
      </c>
      <c r="AY429" s="19" t="s">
        <v>174</v>
      </c>
      <c r="BE429" s="188">
        <f>IF(N429="základní",J429,0)</f>
        <v>0</v>
      </c>
      <c r="BF429" s="188">
        <f>IF(N429="snížená",J429,0)</f>
        <v>0</v>
      </c>
      <c r="BG429" s="188">
        <f>IF(N429="zákl. přenesená",J429,0)</f>
        <v>0</v>
      </c>
      <c r="BH429" s="188">
        <f>IF(N429="sníž. přenesená",J429,0)</f>
        <v>0</v>
      </c>
      <c r="BI429" s="188">
        <f>IF(N429="nulová",J429,0)</f>
        <v>0</v>
      </c>
      <c r="BJ429" s="19" t="s">
        <v>81</v>
      </c>
      <c r="BK429" s="188">
        <f>ROUND(I429*H429,2)</f>
        <v>0</v>
      </c>
      <c r="BL429" s="19" t="s">
        <v>181</v>
      </c>
      <c r="BM429" s="187" t="s">
        <v>732</v>
      </c>
    </row>
    <row r="430" spans="1:65" s="2" customFormat="1" ht="11.25">
      <c r="A430" s="36"/>
      <c r="B430" s="37"/>
      <c r="C430" s="38"/>
      <c r="D430" s="189" t="s">
        <v>183</v>
      </c>
      <c r="E430" s="38"/>
      <c r="F430" s="190" t="s">
        <v>733</v>
      </c>
      <c r="G430" s="38"/>
      <c r="H430" s="38"/>
      <c r="I430" s="191"/>
      <c r="J430" s="38"/>
      <c r="K430" s="38"/>
      <c r="L430" s="41"/>
      <c r="M430" s="192"/>
      <c r="N430" s="193"/>
      <c r="O430" s="66"/>
      <c r="P430" s="66"/>
      <c r="Q430" s="66"/>
      <c r="R430" s="66"/>
      <c r="S430" s="66"/>
      <c r="T430" s="67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T430" s="19" t="s">
        <v>183</v>
      </c>
      <c r="AU430" s="19" t="s">
        <v>83</v>
      </c>
    </row>
    <row r="431" spans="1:65" s="13" customFormat="1" ht="11.25">
      <c r="B431" s="194"/>
      <c r="C431" s="195"/>
      <c r="D431" s="196" t="s">
        <v>185</v>
      </c>
      <c r="E431" s="197" t="s">
        <v>21</v>
      </c>
      <c r="F431" s="198" t="s">
        <v>734</v>
      </c>
      <c r="G431" s="195"/>
      <c r="H431" s="199">
        <v>7.7</v>
      </c>
      <c r="I431" s="200"/>
      <c r="J431" s="195"/>
      <c r="K431" s="195"/>
      <c r="L431" s="201"/>
      <c r="M431" s="202"/>
      <c r="N431" s="203"/>
      <c r="O431" s="203"/>
      <c r="P431" s="203"/>
      <c r="Q431" s="203"/>
      <c r="R431" s="203"/>
      <c r="S431" s="203"/>
      <c r="T431" s="204"/>
      <c r="AT431" s="205" t="s">
        <v>185</v>
      </c>
      <c r="AU431" s="205" t="s">
        <v>83</v>
      </c>
      <c r="AV431" s="13" t="s">
        <v>83</v>
      </c>
      <c r="AW431" s="13" t="s">
        <v>34</v>
      </c>
      <c r="AX431" s="13" t="s">
        <v>81</v>
      </c>
      <c r="AY431" s="205" t="s">
        <v>174</v>
      </c>
    </row>
    <row r="432" spans="1:65" s="2" customFormat="1" ht="16.5" customHeight="1">
      <c r="A432" s="36"/>
      <c r="B432" s="37"/>
      <c r="C432" s="238" t="s">
        <v>735</v>
      </c>
      <c r="D432" s="238" t="s">
        <v>297</v>
      </c>
      <c r="E432" s="239" t="s">
        <v>691</v>
      </c>
      <c r="F432" s="240" t="s">
        <v>692</v>
      </c>
      <c r="G432" s="241" t="s">
        <v>179</v>
      </c>
      <c r="H432" s="242">
        <v>6</v>
      </c>
      <c r="I432" s="243"/>
      <c r="J432" s="244">
        <f>ROUND(I432*H432,2)</f>
        <v>0</v>
      </c>
      <c r="K432" s="240" t="s">
        <v>180</v>
      </c>
      <c r="L432" s="245"/>
      <c r="M432" s="246" t="s">
        <v>21</v>
      </c>
      <c r="N432" s="247" t="s">
        <v>44</v>
      </c>
      <c r="O432" s="66"/>
      <c r="P432" s="185">
        <f>O432*H432</f>
        <v>0</v>
      </c>
      <c r="Q432" s="185">
        <v>1.3600000000000001E-3</v>
      </c>
      <c r="R432" s="185">
        <f>Q432*H432</f>
        <v>8.1600000000000006E-3</v>
      </c>
      <c r="S432" s="185">
        <v>0</v>
      </c>
      <c r="T432" s="186">
        <f>S432*H432</f>
        <v>0</v>
      </c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R432" s="187" t="s">
        <v>233</v>
      </c>
      <c r="AT432" s="187" t="s">
        <v>297</v>
      </c>
      <c r="AU432" s="187" t="s">
        <v>83</v>
      </c>
      <c r="AY432" s="19" t="s">
        <v>174</v>
      </c>
      <c r="BE432" s="188">
        <f>IF(N432="základní",J432,0)</f>
        <v>0</v>
      </c>
      <c r="BF432" s="188">
        <f>IF(N432="snížená",J432,0)</f>
        <v>0</v>
      </c>
      <c r="BG432" s="188">
        <f>IF(N432="zákl. přenesená",J432,0)</f>
        <v>0</v>
      </c>
      <c r="BH432" s="188">
        <f>IF(N432="sníž. přenesená",J432,0)</f>
        <v>0</v>
      </c>
      <c r="BI432" s="188">
        <f>IF(N432="nulová",J432,0)</f>
        <v>0</v>
      </c>
      <c r="BJ432" s="19" t="s">
        <v>81</v>
      </c>
      <c r="BK432" s="188">
        <f>ROUND(I432*H432,2)</f>
        <v>0</v>
      </c>
      <c r="BL432" s="19" t="s">
        <v>181</v>
      </c>
      <c r="BM432" s="187" t="s">
        <v>736</v>
      </c>
    </row>
    <row r="433" spans="1:65" s="13" customFormat="1" ht="11.25">
      <c r="B433" s="194"/>
      <c r="C433" s="195"/>
      <c r="D433" s="196" t="s">
        <v>185</v>
      </c>
      <c r="E433" s="197" t="s">
        <v>21</v>
      </c>
      <c r="F433" s="198" t="s">
        <v>737</v>
      </c>
      <c r="G433" s="195"/>
      <c r="H433" s="199">
        <v>6</v>
      </c>
      <c r="I433" s="200"/>
      <c r="J433" s="195"/>
      <c r="K433" s="195"/>
      <c r="L433" s="201"/>
      <c r="M433" s="202"/>
      <c r="N433" s="203"/>
      <c r="O433" s="203"/>
      <c r="P433" s="203"/>
      <c r="Q433" s="203"/>
      <c r="R433" s="203"/>
      <c r="S433" s="203"/>
      <c r="T433" s="204"/>
      <c r="AT433" s="205" t="s">
        <v>185</v>
      </c>
      <c r="AU433" s="205" t="s">
        <v>83</v>
      </c>
      <c r="AV433" s="13" t="s">
        <v>83</v>
      </c>
      <c r="AW433" s="13" t="s">
        <v>34</v>
      </c>
      <c r="AX433" s="13" t="s">
        <v>81</v>
      </c>
      <c r="AY433" s="205" t="s">
        <v>174</v>
      </c>
    </row>
    <row r="434" spans="1:65" s="2" customFormat="1" ht="33" customHeight="1">
      <c r="A434" s="36"/>
      <c r="B434" s="37"/>
      <c r="C434" s="176" t="s">
        <v>738</v>
      </c>
      <c r="D434" s="176" t="s">
        <v>176</v>
      </c>
      <c r="E434" s="177" t="s">
        <v>739</v>
      </c>
      <c r="F434" s="178" t="s">
        <v>740</v>
      </c>
      <c r="G434" s="179" t="s">
        <v>179</v>
      </c>
      <c r="H434" s="180">
        <v>158.88200000000001</v>
      </c>
      <c r="I434" s="181"/>
      <c r="J434" s="182">
        <f>ROUND(I434*H434,2)</f>
        <v>0</v>
      </c>
      <c r="K434" s="178" t="s">
        <v>21</v>
      </c>
      <c r="L434" s="41"/>
      <c r="M434" s="183" t="s">
        <v>21</v>
      </c>
      <c r="N434" s="184" t="s">
        <v>44</v>
      </c>
      <c r="O434" s="66"/>
      <c r="P434" s="185">
        <f>O434*H434</f>
        <v>0</v>
      </c>
      <c r="Q434" s="185">
        <v>2.3099999999999999E-2</v>
      </c>
      <c r="R434" s="185">
        <f>Q434*H434</f>
        <v>3.6701741999999999</v>
      </c>
      <c r="S434" s="185">
        <v>0</v>
      </c>
      <c r="T434" s="186">
        <f>S434*H434</f>
        <v>0</v>
      </c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R434" s="187" t="s">
        <v>181</v>
      </c>
      <c r="AT434" s="187" t="s">
        <v>176</v>
      </c>
      <c r="AU434" s="187" t="s">
        <v>83</v>
      </c>
      <c r="AY434" s="19" t="s">
        <v>174</v>
      </c>
      <c r="BE434" s="188">
        <f>IF(N434="základní",J434,0)</f>
        <v>0</v>
      </c>
      <c r="BF434" s="188">
        <f>IF(N434="snížená",J434,0)</f>
        <v>0</v>
      </c>
      <c r="BG434" s="188">
        <f>IF(N434="zákl. přenesená",J434,0)</f>
        <v>0</v>
      </c>
      <c r="BH434" s="188">
        <f>IF(N434="sníž. přenesená",J434,0)</f>
        <v>0</v>
      </c>
      <c r="BI434" s="188">
        <f>IF(N434="nulová",J434,0)</f>
        <v>0</v>
      </c>
      <c r="BJ434" s="19" t="s">
        <v>81</v>
      </c>
      <c r="BK434" s="188">
        <f>ROUND(I434*H434,2)</f>
        <v>0</v>
      </c>
      <c r="BL434" s="19" t="s">
        <v>181</v>
      </c>
      <c r="BM434" s="187" t="s">
        <v>741</v>
      </c>
    </row>
    <row r="435" spans="1:65" s="13" customFormat="1" ht="11.25">
      <c r="B435" s="194"/>
      <c r="C435" s="195"/>
      <c r="D435" s="196" t="s">
        <v>185</v>
      </c>
      <c r="E435" s="197" t="s">
        <v>21</v>
      </c>
      <c r="F435" s="198" t="s">
        <v>742</v>
      </c>
      <c r="G435" s="195"/>
      <c r="H435" s="199">
        <v>158.88200000000001</v>
      </c>
      <c r="I435" s="200"/>
      <c r="J435" s="195"/>
      <c r="K435" s="195"/>
      <c r="L435" s="201"/>
      <c r="M435" s="202"/>
      <c r="N435" s="203"/>
      <c r="O435" s="203"/>
      <c r="P435" s="203"/>
      <c r="Q435" s="203"/>
      <c r="R435" s="203"/>
      <c r="S435" s="203"/>
      <c r="T435" s="204"/>
      <c r="AT435" s="205" t="s">
        <v>185</v>
      </c>
      <c r="AU435" s="205" t="s">
        <v>83</v>
      </c>
      <c r="AV435" s="13" t="s">
        <v>83</v>
      </c>
      <c r="AW435" s="13" t="s">
        <v>34</v>
      </c>
      <c r="AX435" s="13" t="s">
        <v>81</v>
      </c>
      <c r="AY435" s="205" t="s">
        <v>174</v>
      </c>
    </row>
    <row r="436" spans="1:65" s="2" customFormat="1" ht="37.9" customHeight="1">
      <c r="A436" s="36"/>
      <c r="B436" s="37"/>
      <c r="C436" s="176" t="s">
        <v>743</v>
      </c>
      <c r="D436" s="176" t="s">
        <v>176</v>
      </c>
      <c r="E436" s="177" t="s">
        <v>744</v>
      </c>
      <c r="F436" s="178" t="s">
        <v>745</v>
      </c>
      <c r="G436" s="179" t="s">
        <v>179</v>
      </c>
      <c r="H436" s="180">
        <v>138.59800000000001</v>
      </c>
      <c r="I436" s="181"/>
      <c r="J436" s="182">
        <f>ROUND(I436*H436,2)</f>
        <v>0</v>
      </c>
      <c r="K436" s="178" t="s">
        <v>180</v>
      </c>
      <c r="L436" s="41"/>
      <c r="M436" s="183" t="s">
        <v>21</v>
      </c>
      <c r="N436" s="184" t="s">
        <v>44</v>
      </c>
      <c r="O436" s="66"/>
      <c r="P436" s="185">
        <f>O436*H436</f>
        <v>0</v>
      </c>
      <c r="Q436" s="185">
        <v>3.3800000000000002E-3</v>
      </c>
      <c r="R436" s="185">
        <f>Q436*H436</f>
        <v>0.46846124000000006</v>
      </c>
      <c r="S436" s="185">
        <v>0</v>
      </c>
      <c r="T436" s="186">
        <f>S436*H436</f>
        <v>0</v>
      </c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R436" s="187" t="s">
        <v>181</v>
      </c>
      <c r="AT436" s="187" t="s">
        <v>176</v>
      </c>
      <c r="AU436" s="187" t="s">
        <v>83</v>
      </c>
      <c r="AY436" s="19" t="s">
        <v>174</v>
      </c>
      <c r="BE436" s="188">
        <f>IF(N436="základní",J436,0)</f>
        <v>0</v>
      </c>
      <c r="BF436" s="188">
        <f>IF(N436="snížená",J436,0)</f>
        <v>0</v>
      </c>
      <c r="BG436" s="188">
        <f>IF(N436="zákl. přenesená",J436,0)</f>
        <v>0</v>
      </c>
      <c r="BH436" s="188">
        <f>IF(N436="sníž. přenesená",J436,0)</f>
        <v>0</v>
      </c>
      <c r="BI436" s="188">
        <f>IF(N436="nulová",J436,0)</f>
        <v>0</v>
      </c>
      <c r="BJ436" s="19" t="s">
        <v>81</v>
      </c>
      <c r="BK436" s="188">
        <f>ROUND(I436*H436,2)</f>
        <v>0</v>
      </c>
      <c r="BL436" s="19" t="s">
        <v>181</v>
      </c>
      <c r="BM436" s="187" t="s">
        <v>746</v>
      </c>
    </row>
    <row r="437" spans="1:65" s="2" customFormat="1" ht="11.25">
      <c r="A437" s="36"/>
      <c r="B437" s="37"/>
      <c r="C437" s="38"/>
      <c r="D437" s="189" t="s">
        <v>183</v>
      </c>
      <c r="E437" s="38"/>
      <c r="F437" s="190" t="s">
        <v>747</v>
      </c>
      <c r="G437" s="38"/>
      <c r="H437" s="38"/>
      <c r="I437" s="191"/>
      <c r="J437" s="38"/>
      <c r="K437" s="38"/>
      <c r="L437" s="41"/>
      <c r="M437" s="192"/>
      <c r="N437" s="193"/>
      <c r="O437" s="66"/>
      <c r="P437" s="66"/>
      <c r="Q437" s="66"/>
      <c r="R437" s="66"/>
      <c r="S437" s="66"/>
      <c r="T437" s="67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T437" s="19" t="s">
        <v>183</v>
      </c>
      <c r="AU437" s="19" t="s">
        <v>83</v>
      </c>
    </row>
    <row r="438" spans="1:65" s="13" customFormat="1" ht="11.25">
      <c r="B438" s="194"/>
      <c r="C438" s="195"/>
      <c r="D438" s="196" t="s">
        <v>185</v>
      </c>
      <c r="E438" s="197" t="s">
        <v>21</v>
      </c>
      <c r="F438" s="198" t="s">
        <v>748</v>
      </c>
      <c r="G438" s="195"/>
      <c r="H438" s="199">
        <v>163.916</v>
      </c>
      <c r="I438" s="200"/>
      <c r="J438" s="195"/>
      <c r="K438" s="195"/>
      <c r="L438" s="201"/>
      <c r="M438" s="202"/>
      <c r="N438" s="203"/>
      <c r="O438" s="203"/>
      <c r="P438" s="203"/>
      <c r="Q438" s="203"/>
      <c r="R438" s="203"/>
      <c r="S438" s="203"/>
      <c r="T438" s="204"/>
      <c r="AT438" s="205" t="s">
        <v>185</v>
      </c>
      <c r="AU438" s="205" t="s">
        <v>83</v>
      </c>
      <c r="AV438" s="13" t="s">
        <v>83</v>
      </c>
      <c r="AW438" s="13" t="s">
        <v>34</v>
      </c>
      <c r="AX438" s="13" t="s">
        <v>73</v>
      </c>
      <c r="AY438" s="205" t="s">
        <v>174</v>
      </c>
    </row>
    <row r="439" spans="1:65" s="13" customFormat="1" ht="22.5">
      <c r="B439" s="194"/>
      <c r="C439" s="195"/>
      <c r="D439" s="196" t="s">
        <v>185</v>
      </c>
      <c r="E439" s="197" t="s">
        <v>21</v>
      </c>
      <c r="F439" s="198" t="s">
        <v>749</v>
      </c>
      <c r="G439" s="195"/>
      <c r="H439" s="199">
        <v>-9.8780000000000001</v>
      </c>
      <c r="I439" s="200"/>
      <c r="J439" s="195"/>
      <c r="K439" s="195"/>
      <c r="L439" s="201"/>
      <c r="M439" s="202"/>
      <c r="N439" s="203"/>
      <c r="O439" s="203"/>
      <c r="P439" s="203"/>
      <c r="Q439" s="203"/>
      <c r="R439" s="203"/>
      <c r="S439" s="203"/>
      <c r="T439" s="204"/>
      <c r="AT439" s="205" t="s">
        <v>185</v>
      </c>
      <c r="AU439" s="205" t="s">
        <v>83</v>
      </c>
      <c r="AV439" s="13" t="s">
        <v>83</v>
      </c>
      <c r="AW439" s="13" t="s">
        <v>34</v>
      </c>
      <c r="AX439" s="13" t="s">
        <v>73</v>
      </c>
      <c r="AY439" s="205" t="s">
        <v>174</v>
      </c>
    </row>
    <row r="440" spans="1:65" s="13" customFormat="1" ht="11.25">
      <c r="B440" s="194"/>
      <c r="C440" s="195"/>
      <c r="D440" s="196" t="s">
        <v>185</v>
      </c>
      <c r="E440" s="197" t="s">
        <v>21</v>
      </c>
      <c r="F440" s="198" t="s">
        <v>750</v>
      </c>
      <c r="G440" s="195"/>
      <c r="H440" s="199">
        <v>-15.44</v>
      </c>
      <c r="I440" s="200"/>
      <c r="J440" s="195"/>
      <c r="K440" s="195"/>
      <c r="L440" s="201"/>
      <c r="M440" s="202"/>
      <c r="N440" s="203"/>
      <c r="O440" s="203"/>
      <c r="P440" s="203"/>
      <c r="Q440" s="203"/>
      <c r="R440" s="203"/>
      <c r="S440" s="203"/>
      <c r="T440" s="204"/>
      <c r="AT440" s="205" t="s">
        <v>185</v>
      </c>
      <c r="AU440" s="205" t="s">
        <v>83</v>
      </c>
      <c r="AV440" s="13" t="s">
        <v>83</v>
      </c>
      <c r="AW440" s="13" t="s">
        <v>34</v>
      </c>
      <c r="AX440" s="13" t="s">
        <v>73</v>
      </c>
      <c r="AY440" s="205" t="s">
        <v>174</v>
      </c>
    </row>
    <row r="441" spans="1:65" s="14" customFormat="1" ht="11.25">
      <c r="B441" s="206"/>
      <c r="C441" s="207"/>
      <c r="D441" s="196" t="s">
        <v>185</v>
      </c>
      <c r="E441" s="208" t="s">
        <v>104</v>
      </c>
      <c r="F441" s="209" t="s">
        <v>199</v>
      </c>
      <c r="G441" s="207"/>
      <c r="H441" s="210">
        <v>138.59800000000001</v>
      </c>
      <c r="I441" s="211"/>
      <c r="J441" s="207"/>
      <c r="K441" s="207"/>
      <c r="L441" s="212"/>
      <c r="M441" s="213"/>
      <c r="N441" s="214"/>
      <c r="O441" s="214"/>
      <c r="P441" s="214"/>
      <c r="Q441" s="214"/>
      <c r="R441" s="214"/>
      <c r="S441" s="214"/>
      <c r="T441" s="215"/>
      <c r="AT441" s="216" t="s">
        <v>185</v>
      </c>
      <c r="AU441" s="216" t="s">
        <v>83</v>
      </c>
      <c r="AV441" s="14" t="s">
        <v>193</v>
      </c>
      <c r="AW441" s="14" t="s">
        <v>34</v>
      </c>
      <c r="AX441" s="14" t="s">
        <v>81</v>
      </c>
      <c r="AY441" s="216" t="s">
        <v>174</v>
      </c>
    </row>
    <row r="442" spans="1:65" s="2" customFormat="1" ht="33" customHeight="1">
      <c r="A442" s="36"/>
      <c r="B442" s="37"/>
      <c r="C442" s="176" t="s">
        <v>751</v>
      </c>
      <c r="D442" s="176" t="s">
        <v>176</v>
      </c>
      <c r="E442" s="177" t="s">
        <v>752</v>
      </c>
      <c r="F442" s="178" t="s">
        <v>753</v>
      </c>
      <c r="G442" s="179" t="s">
        <v>400</v>
      </c>
      <c r="H442" s="180">
        <v>1</v>
      </c>
      <c r="I442" s="181"/>
      <c r="J442" s="182">
        <f>ROUND(I442*H442,2)</f>
        <v>0</v>
      </c>
      <c r="K442" s="178" t="s">
        <v>180</v>
      </c>
      <c r="L442" s="41"/>
      <c r="M442" s="183" t="s">
        <v>21</v>
      </c>
      <c r="N442" s="184" t="s">
        <v>44</v>
      </c>
      <c r="O442" s="66"/>
      <c r="P442" s="185">
        <f>O442*H442</f>
        <v>0</v>
      </c>
      <c r="Q442" s="185">
        <v>1.316E-2</v>
      </c>
      <c r="R442" s="185">
        <f>Q442*H442</f>
        <v>1.316E-2</v>
      </c>
      <c r="S442" s="185">
        <v>0</v>
      </c>
      <c r="T442" s="186">
        <f>S442*H442</f>
        <v>0</v>
      </c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R442" s="187" t="s">
        <v>181</v>
      </c>
      <c r="AT442" s="187" t="s">
        <v>176</v>
      </c>
      <c r="AU442" s="187" t="s">
        <v>83</v>
      </c>
      <c r="AY442" s="19" t="s">
        <v>174</v>
      </c>
      <c r="BE442" s="188">
        <f>IF(N442="základní",J442,0)</f>
        <v>0</v>
      </c>
      <c r="BF442" s="188">
        <f>IF(N442="snížená",J442,0)</f>
        <v>0</v>
      </c>
      <c r="BG442" s="188">
        <f>IF(N442="zákl. přenesená",J442,0)</f>
        <v>0</v>
      </c>
      <c r="BH442" s="188">
        <f>IF(N442="sníž. přenesená",J442,0)</f>
        <v>0</v>
      </c>
      <c r="BI442" s="188">
        <f>IF(N442="nulová",J442,0)</f>
        <v>0</v>
      </c>
      <c r="BJ442" s="19" t="s">
        <v>81</v>
      </c>
      <c r="BK442" s="188">
        <f>ROUND(I442*H442,2)</f>
        <v>0</v>
      </c>
      <c r="BL442" s="19" t="s">
        <v>181</v>
      </c>
      <c r="BM442" s="187" t="s">
        <v>754</v>
      </c>
    </row>
    <row r="443" spans="1:65" s="2" customFormat="1" ht="11.25">
      <c r="A443" s="36"/>
      <c r="B443" s="37"/>
      <c r="C443" s="38"/>
      <c r="D443" s="189" t="s">
        <v>183</v>
      </c>
      <c r="E443" s="38"/>
      <c r="F443" s="190" t="s">
        <v>755</v>
      </c>
      <c r="G443" s="38"/>
      <c r="H443" s="38"/>
      <c r="I443" s="191"/>
      <c r="J443" s="38"/>
      <c r="K443" s="38"/>
      <c r="L443" s="41"/>
      <c r="M443" s="192"/>
      <c r="N443" s="193"/>
      <c r="O443" s="66"/>
      <c r="P443" s="66"/>
      <c r="Q443" s="66"/>
      <c r="R443" s="66"/>
      <c r="S443" s="66"/>
      <c r="T443" s="67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T443" s="19" t="s">
        <v>183</v>
      </c>
      <c r="AU443" s="19" t="s">
        <v>83</v>
      </c>
    </row>
    <row r="444" spans="1:65" s="13" customFormat="1" ht="11.25">
      <c r="B444" s="194"/>
      <c r="C444" s="195"/>
      <c r="D444" s="196" t="s">
        <v>185</v>
      </c>
      <c r="E444" s="197" t="s">
        <v>21</v>
      </c>
      <c r="F444" s="198" t="s">
        <v>756</v>
      </c>
      <c r="G444" s="195"/>
      <c r="H444" s="199">
        <v>1</v>
      </c>
      <c r="I444" s="200"/>
      <c r="J444" s="195"/>
      <c r="K444" s="195"/>
      <c r="L444" s="201"/>
      <c r="M444" s="202"/>
      <c r="N444" s="203"/>
      <c r="O444" s="203"/>
      <c r="P444" s="203"/>
      <c r="Q444" s="203"/>
      <c r="R444" s="203"/>
      <c r="S444" s="203"/>
      <c r="T444" s="204"/>
      <c r="AT444" s="205" t="s">
        <v>185</v>
      </c>
      <c r="AU444" s="205" t="s">
        <v>83</v>
      </c>
      <c r="AV444" s="13" t="s">
        <v>83</v>
      </c>
      <c r="AW444" s="13" t="s">
        <v>34</v>
      </c>
      <c r="AX444" s="13" t="s">
        <v>81</v>
      </c>
      <c r="AY444" s="205" t="s">
        <v>174</v>
      </c>
    </row>
    <row r="445" spans="1:65" s="2" customFormat="1" ht="44.25" customHeight="1">
      <c r="A445" s="36"/>
      <c r="B445" s="37"/>
      <c r="C445" s="176" t="s">
        <v>757</v>
      </c>
      <c r="D445" s="176" t="s">
        <v>176</v>
      </c>
      <c r="E445" s="177" t="s">
        <v>758</v>
      </c>
      <c r="F445" s="178" t="s">
        <v>759</v>
      </c>
      <c r="G445" s="179" t="s">
        <v>400</v>
      </c>
      <c r="H445" s="180">
        <v>1</v>
      </c>
      <c r="I445" s="181"/>
      <c r="J445" s="182">
        <f>ROUND(I445*H445,2)</f>
        <v>0</v>
      </c>
      <c r="K445" s="178" t="s">
        <v>180</v>
      </c>
      <c r="L445" s="41"/>
      <c r="M445" s="183" t="s">
        <v>21</v>
      </c>
      <c r="N445" s="184" t="s">
        <v>44</v>
      </c>
      <c r="O445" s="66"/>
      <c r="P445" s="185">
        <f>O445*H445</f>
        <v>0</v>
      </c>
      <c r="Q445" s="185">
        <v>1.4659999999999999E-2</v>
      </c>
      <c r="R445" s="185">
        <f>Q445*H445</f>
        <v>1.4659999999999999E-2</v>
      </c>
      <c r="S445" s="185">
        <v>0</v>
      </c>
      <c r="T445" s="186">
        <f>S445*H445</f>
        <v>0</v>
      </c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R445" s="187" t="s">
        <v>181</v>
      </c>
      <c r="AT445" s="187" t="s">
        <v>176</v>
      </c>
      <c r="AU445" s="187" t="s">
        <v>83</v>
      </c>
      <c r="AY445" s="19" t="s">
        <v>174</v>
      </c>
      <c r="BE445" s="188">
        <f>IF(N445="základní",J445,0)</f>
        <v>0</v>
      </c>
      <c r="BF445" s="188">
        <f>IF(N445="snížená",J445,0)</f>
        <v>0</v>
      </c>
      <c r="BG445" s="188">
        <f>IF(N445="zákl. přenesená",J445,0)</f>
        <v>0</v>
      </c>
      <c r="BH445" s="188">
        <f>IF(N445="sníž. přenesená",J445,0)</f>
        <v>0</v>
      </c>
      <c r="BI445" s="188">
        <f>IF(N445="nulová",J445,0)</f>
        <v>0</v>
      </c>
      <c r="BJ445" s="19" t="s">
        <v>81</v>
      </c>
      <c r="BK445" s="188">
        <f>ROUND(I445*H445,2)</f>
        <v>0</v>
      </c>
      <c r="BL445" s="19" t="s">
        <v>181</v>
      </c>
      <c r="BM445" s="187" t="s">
        <v>760</v>
      </c>
    </row>
    <row r="446" spans="1:65" s="2" customFormat="1" ht="11.25">
      <c r="A446" s="36"/>
      <c r="B446" s="37"/>
      <c r="C446" s="38"/>
      <c r="D446" s="189" t="s">
        <v>183</v>
      </c>
      <c r="E446" s="38"/>
      <c r="F446" s="190" t="s">
        <v>761</v>
      </c>
      <c r="G446" s="38"/>
      <c r="H446" s="38"/>
      <c r="I446" s="191"/>
      <c r="J446" s="38"/>
      <c r="K446" s="38"/>
      <c r="L446" s="41"/>
      <c r="M446" s="192"/>
      <c r="N446" s="193"/>
      <c r="O446" s="66"/>
      <c r="P446" s="66"/>
      <c r="Q446" s="66"/>
      <c r="R446" s="66"/>
      <c r="S446" s="66"/>
      <c r="T446" s="67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T446" s="19" t="s">
        <v>183</v>
      </c>
      <c r="AU446" s="19" t="s">
        <v>83</v>
      </c>
    </row>
    <row r="447" spans="1:65" s="13" customFormat="1" ht="11.25">
      <c r="B447" s="194"/>
      <c r="C447" s="195"/>
      <c r="D447" s="196" t="s">
        <v>185</v>
      </c>
      <c r="E447" s="197" t="s">
        <v>21</v>
      </c>
      <c r="F447" s="198" t="s">
        <v>762</v>
      </c>
      <c r="G447" s="195"/>
      <c r="H447" s="199">
        <v>1</v>
      </c>
      <c r="I447" s="200"/>
      <c r="J447" s="195"/>
      <c r="K447" s="195"/>
      <c r="L447" s="201"/>
      <c r="M447" s="202"/>
      <c r="N447" s="203"/>
      <c r="O447" s="203"/>
      <c r="P447" s="203"/>
      <c r="Q447" s="203"/>
      <c r="R447" s="203"/>
      <c r="S447" s="203"/>
      <c r="T447" s="204"/>
      <c r="AT447" s="205" t="s">
        <v>185</v>
      </c>
      <c r="AU447" s="205" t="s">
        <v>83</v>
      </c>
      <c r="AV447" s="13" t="s">
        <v>83</v>
      </c>
      <c r="AW447" s="13" t="s">
        <v>34</v>
      </c>
      <c r="AX447" s="13" t="s">
        <v>81</v>
      </c>
      <c r="AY447" s="205" t="s">
        <v>174</v>
      </c>
    </row>
    <row r="448" spans="1:65" s="2" customFormat="1" ht="16.5" customHeight="1">
      <c r="A448" s="36"/>
      <c r="B448" s="37"/>
      <c r="C448" s="176" t="s">
        <v>763</v>
      </c>
      <c r="D448" s="176" t="s">
        <v>176</v>
      </c>
      <c r="E448" s="177" t="s">
        <v>764</v>
      </c>
      <c r="F448" s="178" t="s">
        <v>765</v>
      </c>
      <c r="G448" s="179" t="s">
        <v>196</v>
      </c>
      <c r="H448" s="180">
        <v>23.587</v>
      </c>
      <c r="I448" s="181"/>
      <c r="J448" s="182">
        <f>ROUND(I448*H448,2)</f>
        <v>0</v>
      </c>
      <c r="K448" s="178" t="s">
        <v>21</v>
      </c>
      <c r="L448" s="41"/>
      <c r="M448" s="183" t="s">
        <v>21</v>
      </c>
      <c r="N448" s="184" t="s">
        <v>44</v>
      </c>
      <c r="O448" s="66"/>
      <c r="P448" s="185">
        <f>O448*H448</f>
        <v>0</v>
      </c>
      <c r="Q448" s="185">
        <v>2.4</v>
      </c>
      <c r="R448" s="185">
        <f>Q448*H448</f>
        <v>56.608799999999995</v>
      </c>
      <c r="S448" s="185">
        <v>0</v>
      </c>
      <c r="T448" s="186">
        <f>S448*H448</f>
        <v>0</v>
      </c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R448" s="187" t="s">
        <v>181</v>
      </c>
      <c r="AT448" s="187" t="s">
        <v>176</v>
      </c>
      <c r="AU448" s="187" t="s">
        <v>83</v>
      </c>
      <c r="AY448" s="19" t="s">
        <v>174</v>
      </c>
      <c r="BE448" s="188">
        <f>IF(N448="základní",J448,0)</f>
        <v>0</v>
      </c>
      <c r="BF448" s="188">
        <f>IF(N448="snížená",J448,0)</f>
        <v>0</v>
      </c>
      <c r="BG448" s="188">
        <f>IF(N448="zákl. přenesená",J448,0)</f>
        <v>0</v>
      </c>
      <c r="BH448" s="188">
        <f>IF(N448="sníž. přenesená",J448,0)</f>
        <v>0</v>
      </c>
      <c r="BI448" s="188">
        <f>IF(N448="nulová",J448,0)</f>
        <v>0</v>
      </c>
      <c r="BJ448" s="19" t="s">
        <v>81</v>
      </c>
      <c r="BK448" s="188">
        <f>ROUND(I448*H448,2)</f>
        <v>0</v>
      </c>
      <c r="BL448" s="19" t="s">
        <v>181</v>
      </c>
      <c r="BM448" s="187" t="s">
        <v>766</v>
      </c>
    </row>
    <row r="449" spans="1:65" s="13" customFormat="1" ht="11.25">
      <c r="B449" s="194"/>
      <c r="C449" s="195"/>
      <c r="D449" s="196" t="s">
        <v>185</v>
      </c>
      <c r="E449" s="197" t="s">
        <v>21</v>
      </c>
      <c r="F449" s="198" t="s">
        <v>767</v>
      </c>
      <c r="G449" s="195"/>
      <c r="H449" s="199">
        <v>23.036000000000001</v>
      </c>
      <c r="I449" s="200"/>
      <c r="J449" s="195"/>
      <c r="K449" s="195"/>
      <c r="L449" s="201"/>
      <c r="M449" s="202"/>
      <c r="N449" s="203"/>
      <c r="O449" s="203"/>
      <c r="P449" s="203"/>
      <c r="Q449" s="203"/>
      <c r="R449" s="203"/>
      <c r="S449" s="203"/>
      <c r="T449" s="204"/>
      <c r="AT449" s="205" t="s">
        <v>185</v>
      </c>
      <c r="AU449" s="205" t="s">
        <v>83</v>
      </c>
      <c r="AV449" s="13" t="s">
        <v>83</v>
      </c>
      <c r="AW449" s="13" t="s">
        <v>34</v>
      </c>
      <c r="AX449" s="13" t="s">
        <v>73</v>
      </c>
      <c r="AY449" s="205" t="s">
        <v>174</v>
      </c>
    </row>
    <row r="450" spans="1:65" s="13" customFormat="1" ht="11.25">
      <c r="B450" s="194"/>
      <c r="C450" s="195"/>
      <c r="D450" s="196" t="s">
        <v>185</v>
      </c>
      <c r="E450" s="197" t="s">
        <v>21</v>
      </c>
      <c r="F450" s="198" t="s">
        <v>768</v>
      </c>
      <c r="G450" s="195"/>
      <c r="H450" s="199">
        <v>0.55100000000000005</v>
      </c>
      <c r="I450" s="200"/>
      <c r="J450" s="195"/>
      <c r="K450" s="195"/>
      <c r="L450" s="201"/>
      <c r="M450" s="202"/>
      <c r="N450" s="203"/>
      <c r="O450" s="203"/>
      <c r="P450" s="203"/>
      <c r="Q450" s="203"/>
      <c r="R450" s="203"/>
      <c r="S450" s="203"/>
      <c r="T450" s="204"/>
      <c r="AT450" s="205" t="s">
        <v>185</v>
      </c>
      <c r="AU450" s="205" t="s">
        <v>83</v>
      </c>
      <c r="AV450" s="13" t="s">
        <v>83</v>
      </c>
      <c r="AW450" s="13" t="s">
        <v>34</v>
      </c>
      <c r="AX450" s="13" t="s">
        <v>73</v>
      </c>
      <c r="AY450" s="205" t="s">
        <v>174</v>
      </c>
    </row>
    <row r="451" spans="1:65" s="14" customFormat="1" ht="11.25">
      <c r="B451" s="206"/>
      <c r="C451" s="207"/>
      <c r="D451" s="196" t="s">
        <v>185</v>
      </c>
      <c r="E451" s="208" t="s">
        <v>21</v>
      </c>
      <c r="F451" s="209" t="s">
        <v>199</v>
      </c>
      <c r="G451" s="207"/>
      <c r="H451" s="210">
        <v>23.587</v>
      </c>
      <c r="I451" s="211"/>
      <c r="J451" s="207"/>
      <c r="K451" s="207"/>
      <c r="L451" s="212"/>
      <c r="M451" s="213"/>
      <c r="N451" s="214"/>
      <c r="O451" s="214"/>
      <c r="P451" s="214"/>
      <c r="Q451" s="214"/>
      <c r="R451" s="214"/>
      <c r="S451" s="214"/>
      <c r="T451" s="215"/>
      <c r="AT451" s="216" t="s">
        <v>185</v>
      </c>
      <c r="AU451" s="216" t="s">
        <v>83</v>
      </c>
      <c r="AV451" s="14" t="s">
        <v>193</v>
      </c>
      <c r="AW451" s="14" t="s">
        <v>34</v>
      </c>
      <c r="AX451" s="14" t="s">
        <v>81</v>
      </c>
      <c r="AY451" s="216" t="s">
        <v>174</v>
      </c>
    </row>
    <row r="452" spans="1:65" s="2" customFormat="1" ht="24.2" customHeight="1">
      <c r="A452" s="36"/>
      <c r="B452" s="37"/>
      <c r="C452" s="176" t="s">
        <v>769</v>
      </c>
      <c r="D452" s="176" t="s">
        <v>176</v>
      </c>
      <c r="E452" s="177" t="s">
        <v>770</v>
      </c>
      <c r="F452" s="178" t="s">
        <v>771</v>
      </c>
      <c r="G452" s="179" t="s">
        <v>179</v>
      </c>
      <c r="H452" s="180">
        <v>131.04</v>
      </c>
      <c r="I452" s="181"/>
      <c r="J452" s="182">
        <f>ROUND(I452*H452,2)</f>
        <v>0</v>
      </c>
      <c r="K452" s="178" t="s">
        <v>21</v>
      </c>
      <c r="L452" s="41"/>
      <c r="M452" s="183" t="s">
        <v>21</v>
      </c>
      <c r="N452" s="184" t="s">
        <v>44</v>
      </c>
      <c r="O452" s="66"/>
      <c r="P452" s="185">
        <f>O452*H452</f>
        <v>0</v>
      </c>
      <c r="Q452" s="185">
        <v>0</v>
      </c>
      <c r="R452" s="185">
        <f>Q452*H452</f>
        <v>0</v>
      </c>
      <c r="S452" s="185">
        <v>0</v>
      </c>
      <c r="T452" s="186">
        <f>S452*H452</f>
        <v>0</v>
      </c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R452" s="187" t="s">
        <v>181</v>
      </c>
      <c r="AT452" s="187" t="s">
        <v>176</v>
      </c>
      <c r="AU452" s="187" t="s">
        <v>83</v>
      </c>
      <c r="AY452" s="19" t="s">
        <v>174</v>
      </c>
      <c r="BE452" s="188">
        <f>IF(N452="základní",J452,0)</f>
        <v>0</v>
      </c>
      <c r="BF452" s="188">
        <f>IF(N452="snížená",J452,0)</f>
        <v>0</v>
      </c>
      <c r="BG452" s="188">
        <f>IF(N452="zákl. přenesená",J452,0)</f>
        <v>0</v>
      </c>
      <c r="BH452" s="188">
        <f>IF(N452="sníž. přenesená",J452,0)</f>
        <v>0</v>
      </c>
      <c r="BI452" s="188">
        <f>IF(N452="nulová",J452,0)</f>
        <v>0</v>
      </c>
      <c r="BJ452" s="19" t="s">
        <v>81</v>
      </c>
      <c r="BK452" s="188">
        <f>ROUND(I452*H452,2)</f>
        <v>0</v>
      </c>
      <c r="BL452" s="19" t="s">
        <v>181</v>
      </c>
      <c r="BM452" s="187" t="s">
        <v>772</v>
      </c>
    </row>
    <row r="453" spans="1:65" s="13" customFormat="1" ht="11.25">
      <c r="B453" s="194"/>
      <c r="C453" s="195"/>
      <c r="D453" s="196" t="s">
        <v>185</v>
      </c>
      <c r="E453" s="197" t="s">
        <v>21</v>
      </c>
      <c r="F453" s="198" t="s">
        <v>773</v>
      </c>
      <c r="G453" s="195"/>
      <c r="H453" s="199">
        <v>131.04</v>
      </c>
      <c r="I453" s="200"/>
      <c r="J453" s="195"/>
      <c r="K453" s="195"/>
      <c r="L453" s="201"/>
      <c r="M453" s="202"/>
      <c r="N453" s="203"/>
      <c r="O453" s="203"/>
      <c r="P453" s="203"/>
      <c r="Q453" s="203"/>
      <c r="R453" s="203"/>
      <c r="S453" s="203"/>
      <c r="T453" s="204"/>
      <c r="AT453" s="205" t="s">
        <v>185</v>
      </c>
      <c r="AU453" s="205" t="s">
        <v>83</v>
      </c>
      <c r="AV453" s="13" t="s">
        <v>83</v>
      </c>
      <c r="AW453" s="13" t="s">
        <v>34</v>
      </c>
      <c r="AX453" s="13" t="s">
        <v>81</v>
      </c>
      <c r="AY453" s="205" t="s">
        <v>174</v>
      </c>
    </row>
    <row r="454" spans="1:65" s="2" customFormat="1" ht="33" customHeight="1">
      <c r="A454" s="36"/>
      <c r="B454" s="37"/>
      <c r="C454" s="176" t="s">
        <v>774</v>
      </c>
      <c r="D454" s="176" t="s">
        <v>176</v>
      </c>
      <c r="E454" s="177" t="s">
        <v>775</v>
      </c>
      <c r="F454" s="178" t="s">
        <v>776</v>
      </c>
      <c r="G454" s="179" t="s">
        <v>179</v>
      </c>
      <c r="H454" s="180">
        <v>145.72499999999999</v>
      </c>
      <c r="I454" s="181"/>
      <c r="J454" s="182">
        <f>ROUND(I454*H454,2)</f>
        <v>0</v>
      </c>
      <c r="K454" s="178" t="s">
        <v>180</v>
      </c>
      <c r="L454" s="41"/>
      <c r="M454" s="183" t="s">
        <v>21</v>
      </c>
      <c r="N454" s="184" t="s">
        <v>44</v>
      </c>
      <c r="O454" s="66"/>
      <c r="P454" s="185">
        <f>O454*H454</f>
        <v>0</v>
      </c>
      <c r="Q454" s="185">
        <v>7.4260000000000007E-2</v>
      </c>
      <c r="R454" s="185">
        <f>Q454*H454</f>
        <v>10.821538500000001</v>
      </c>
      <c r="S454" s="185">
        <v>0</v>
      </c>
      <c r="T454" s="186">
        <f>S454*H454</f>
        <v>0</v>
      </c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R454" s="187" t="s">
        <v>181</v>
      </c>
      <c r="AT454" s="187" t="s">
        <v>176</v>
      </c>
      <c r="AU454" s="187" t="s">
        <v>83</v>
      </c>
      <c r="AY454" s="19" t="s">
        <v>174</v>
      </c>
      <c r="BE454" s="188">
        <f>IF(N454="základní",J454,0)</f>
        <v>0</v>
      </c>
      <c r="BF454" s="188">
        <f>IF(N454="snížená",J454,0)</f>
        <v>0</v>
      </c>
      <c r="BG454" s="188">
        <f>IF(N454="zákl. přenesená",J454,0)</f>
        <v>0</v>
      </c>
      <c r="BH454" s="188">
        <f>IF(N454="sníž. přenesená",J454,0)</f>
        <v>0</v>
      </c>
      <c r="BI454" s="188">
        <f>IF(N454="nulová",J454,0)</f>
        <v>0</v>
      </c>
      <c r="BJ454" s="19" t="s">
        <v>81</v>
      </c>
      <c r="BK454" s="188">
        <f>ROUND(I454*H454,2)</f>
        <v>0</v>
      </c>
      <c r="BL454" s="19" t="s">
        <v>181</v>
      </c>
      <c r="BM454" s="187" t="s">
        <v>777</v>
      </c>
    </row>
    <row r="455" spans="1:65" s="2" customFormat="1" ht="11.25">
      <c r="A455" s="36"/>
      <c r="B455" s="37"/>
      <c r="C455" s="38"/>
      <c r="D455" s="189" t="s">
        <v>183</v>
      </c>
      <c r="E455" s="38"/>
      <c r="F455" s="190" t="s">
        <v>778</v>
      </c>
      <c r="G455" s="38"/>
      <c r="H455" s="38"/>
      <c r="I455" s="191"/>
      <c r="J455" s="38"/>
      <c r="K455" s="38"/>
      <c r="L455" s="41"/>
      <c r="M455" s="192"/>
      <c r="N455" s="193"/>
      <c r="O455" s="66"/>
      <c r="P455" s="66"/>
      <c r="Q455" s="66"/>
      <c r="R455" s="66"/>
      <c r="S455" s="66"/>
      <c r="T455" s="67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T455" s="19" t="s">
        <v>183</v>
      </c>
      <c r="AU455" s="19" t="s">
        <v>83</v>
      </c>
    </row>
    <row r="456" spans="1:65" s="13" customFormat="1" ht="11.25">
      <c r="B456" s="194"/>
      <c r="C456" s="195"/>
      <c r="D456" s="196" t="s">
        <v>185</v>
      </c>
      <c r="E456" s="197" t="s">
        <v>21</v>
      </c>
      <c r="F456" s="198" t="s">
        <v>779</v>
      </c>
      <c r="G456" s="195"/>
      <c r="H456" s="199">
        <v>1.125</v>
      </c>
      <c r="I456" s="200"/>
      <c r="J456" s="195"/>
      <c r="K456" s="195"/>
      <c r="L456" s="201"/>
      <c r="M456" s="202"/>
      <c r="N456" s="203"/>
      <c r="O456" s="203"/>
      <c r="P456" s="203"/>
      <c r="Q456" s="203"/>
      <c r="R456" s="203"/>
      <c r="S456" s="203"/>
      <c r="T456" s="204"/>
      <c r="AT456" s="205" t="s">
        <v>185</v>
      </c>
      <c r="AU456" s="205" t="s">
        <v>83</v>
      </c>
      <c r="AV456" s="13" t="s">
        <v>83</v>
      </c>
      <c r="AW456" s="13" t="s">
        <v>34</v>
      </c>
      <c r="AX456" s="13" t="s">
        <v>73</v>
      </c>
      <c r="AY456" s="205" t="s">
        <v>174</v>
      </c>
    </row>
    <row r="457" spans="1:65" s="13" customFormat="1" ht="11.25">
      <c r="B457" s="194"/>
      <c r="C457" s="195"/>
      <c r="D457" s="196" t="s">
        <v>185</v>
      </c>
      <c r="E457" s="197" t="s">
        <v>21</v>
      </c>
      <c r="F457" s="198" t="s">
        <v>780</v>
      </c>
      <c r="G457" s="195"/>
      <c r="H457" s="199">
        <v>144.6</v>
      </c>
      <c r="I457" s="200"/>
      <c r="J457" s="195"/>
      <c r="K457" s="195"/>
      <c r="L457" s="201"/>
      <c r="M457" s="202"/>
      <c r="N457" s="203"/>
      <c r="O457" s="203"/>
      <c r="P457" s="203"/>
      <c r="Q457" s="203"/>
      <c r="R457" s="203"/>
      <c r="S457" s="203"/>
      <c r="T457" s="204"/>
      <c r="AT457" s="205" t="s">
        <v>185</v>
      </c>
      <c r="AU457" s="205" t="s">
        <v>83</v>
      </c>
      <c r="AV457" s="13" t="s">
        <v>83</v>
      </c>
      <c r="AW457" s="13" t="s">
        <v>34</v>
      </c>
      <c r="AX457" s="13" t="s">
        <v>73</v>
      </c>
      <c r="AY457" s="205" t="s">
        <v>174</v>
      </c>
    </row>
    <row r="458" spans="1:65" s="14" customFormat="1" ht="11.25">
      <c r="B458" s="206"/>
      <c r="C458" s="207"/>
      <c r="D458" s="196" t="s">
        <v>185</v>
      </c>
      <c r="E458" s="208" t="s">
        <v>21</v>
      </c>
      <c r="F458" s="209" t="s">
        <v>199</v>
      </c>
      <c r="G458" s="207"/>
      <c r="H458" s="210">
        <v>145.72499999999999</v>
      </c>
      <c r="I458" s="211"/>
      <c r="J458" s="207"/>
      <c r="K458" s="207"/>
      <c r="L458" s="212"/>
      <c r="M458" s="213"/>
      <c r="N458" s="214"/>
      <c r="O458" s="214"/>
      <c r="P458" s="214"/>
      <c r="Q458" s="214"/>
      <c r="R458" s="214"/>
      <c r="S458" s="214"/>
      <c r="T458" s="215"/>
      <c r="AT458" s="216" t="s">
        <v>185</v>
      </c>
      <c r="AU458" s="216" t="s">
        <v>83</v>
      </c>
      <c r="AV458" s="14" t="s">
        <v>193</v>
      </c>
      <c r="AW458" s="14" t="s">
        <v>34</v>
      </c>
      <c r="AX458" s="14" t="s">
        <v>81</v>
      </c>
      <c r="AY458" s="216" t="s">
        <v>174</v>
      </c>
    </row>
    <row r="459" spans="1:65" s="2" customFormat="1" ht="24.2" customHeight="1">
      <c r="A459" s="36"/>
      <c r="B459" s="37"/>
      <c r="C459" s="176" t="s">
        <v>781</v>
      </c>
      <c r="D459" s="176" t="s">
        <v>176</v>
      </c>
      <c r="E459" s="177" t="s">
        <v>782</v>
      </c>
      <c r="F459" s="178" t="s">
        <v>783</v>
      </c>
      <c r="G459" s="179" t="s">
        <v>179</v>
      </c>
      <c r="H459" s="180">
        <v>127.98</v>
      </c>
      <c r="I459" s="181"/>
      <c r="J459" s="182">
        <f>ROUND(I459*H459,2)</f>
        <v>0</v>
      </c>
      <c r="K459" s="178" t="s">
        <v>180</v>
      </c>
      <c r="L459" s="41"/>
      <c r="M459" s="183" t="s">
        <v>21</v>
      </c>
      <c r="N459" s="184" t="s">
        <v>44</v>
      </c>
      <c r="O459" s="66"/>
      <c r="P459" s="185">
        <f>O459*H459</f>
        <v>0</v>
      </c>
      <c r="Q459" s="185">
        <v>6.7019999999999996E-2</v>
      </c>
      <c r="R459" s="185">
        <f>Q459*H459</f>
        <v>8.5772195999999994</v>
      </c>
      <c r="S459" s="185">
        <v>0</v>
      </c>
      <c r="T459" s="186">
        <f>S459*H459</f>
        <v>0</v>
      </c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R459" s="187" t="s">
        <v>181</v>
      </c>
      <c r="AT459" s="187" t="s">
        <v>176</v>
      </c>
      <c r="AU459" s="187" t="s">
        <v>83</v>
      </c>
      <c r="AY459" s="19" t="s">
        <v>174</v>
      </c>
      <c r="BE459" s="188">
        <f>IF(N459="základní",J459,0)</f>
        <v>0</v>
      </c>
      <c r="BF459" s="188">
        <f>IF(N459="snížená",J459,0)</f>
        <v>0</v>
      </c>
      <c r="BG459" s="188">
        <f>IF(N459="zákl. přenesená",J459,0)</f>
        <v>0</v>
      </c>
      <c r="BH459" s="188">
        <f>IF(N459="sníž. přenesená",J459,0)</f>
        <v>0</v>
      </c>
      <c r="BI459" s="188">
        <f>IF(N459="nulová",J459,0)</f>
        <v>0</v>
      </c>
      <c r="BJ459" s="19" t="s">
        <v>81</v>
      </c>
      <c r="BK459" s="188">
        <f>ROUND(I459*H459,2)</f>
        <v>0</v>
      </c>
      <c r="BL459" s="19" t="s">
        <v>181</v>
      </c>
      <c r="BM459" s="187" t="s">
        <v>784</v>
      </c>
    </row>
    <row r="460" spans="1:65" s="2" customFormat="1" ht="11.25">
      <c r="A460" s="36"/>
      <c r="B460" s="37"/>
      <c r="C460" s="38"/>
      <c r="D460" s="189" t="s">
        <v>183</v>
      </c>
      <c r="E460" s="38"/>
      <c r="F460" s="190" t="s">
        <v>785</v>
      </c>
      <c r="G460" s="38"/>
      <c r="H460" s="38"/>
      <c r="I460" s="191"/>
      <c r="J460" s="38"/>
      <c r="K460" s="38"/>
      <c r="L460" s="41"/>
      <c r="M460" s="192"/>
      <c r="N460" s="193"/>
      <c r="O460" s="66"/>
      <c r="P460" s="66"/>
      <c r="Q460" s="66"/>
      <c r="R460" s="66"/>
      <c r="S460" s="66"/>
      <c r="T460" s="67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T460" s="19" t="s">
        <v>183</v>
      </c>
      <c r="AU460" s="19" t="s">
        <v>83</v>
      </c>
    </row>
    <row r="461" spans="1:65" s="2" customFormat="1" ht="33" customHeight="1">
      <c r="A461" s="36"/>
      <c r="B461" s="37"/>
      <c r="C461" s="176" t="s">
        <v>786</v>
      </c>
      <c r="D461" s="176" t="s">
        <v>176</v>
      </c>
      <c r="E461" s="177" t="s">
        <v>787</v>
      </c>
      <c r="F461" s="178" t="s">
        <v>788</v>
      </c>
      <c r="G461" s="179" t="s">
        <v>179</v>
      </c>
      <c r="H461" s="180">
        <v>25.6</v>
      </c>
      <c r="I461" s="181"/>
      <c r="J461" s="182">
        <f>ROUND(I461*H461,2)</f>
        <v>0</v>
      </c>
      <c r="K461" s="178" t="s">
        <v>180</v>
      </c>
      <c r="L461" s="41"/>
      <c r="M461" s="183" t="s">
        <v>21</v>
      </c>
      <c r="N461" s="184" t="s">
        <v>44</v>
      </c>
      <c r="O461" s="66"/>
      <c r="P461" s="185">
        <f>O461*H461</f>
        <v>0</v>
      </c>
      <c r="Q461" s="185">
        <v>0.28361999999999998</v>
      </c>
      <c r="R461" s="185">
        <f>Q461*H461</f>
        <v>7.2606719999999996</v>
      </c>
      <c r="S461" s="185">
        <v>0</v>
      </c>
      <c r="T461" s="186">
        <f>S461*H461</f>
        <v>0</v>
      </c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R461" s="187" t="s">
        <v>181</v>
      </c>
      <c r="AT461" s="187" t="s">
        <v>176</v>
      </c>
      <c r="AU461" s="187" t="s">
        <v>83</v>
      </c>
      <c r="AY461" s="19" t="s">
        <v>174</v>
      </c>
      <c r="BE461" s="188">
        <f>IF(N461="základní",J461,0)</f>
        <v>0</v>
      </c>
      <c r="BF461" s="188">
        <f>IF(N461="snížená",J461,0)</f>
        <v>0</v>
      </c>
      <c r="BG461" s="188">
        <f>IF(N461="zákl. přenesená",J461,0)</f>
        <v>0</v>
      </c>
      <c r="BH461" s="188">
        <f>IF(N461="sníž. přenesená",J461,0)</f>
        <v>0</v>
      </c>
      <c r="BI461" s="188">
        <f>IF(N461="nulová",J461,0)</f>
        <v>0</v>
      </c>
      <c r="BJ461" s="19" t="s">
        <v>81</v>
      </c>
      <c r="BK461" s="188">
        <f>ROUND(I461*H461,2)</f>
        <v>0</v>
      </c>
      <c r="BL461" s="19" t="s">
        <v>181</v>
      </c>
      <c r="BM461" s="187" t="s">
        <v>789</v>
      </c>
    </row>
    <row r="462" spans="1:65" s="2" customFormat="1" ht="11.25">
      <c r="A462" s="36"/>
      <c r="B462" s="37"/>
      <c r="C462" s="38"/>
      <c r="D462" s="189" t="s">
        <v>183</v>
      </c>
      <c r="E462" s="38"/>
      <c r="F462" s="190" t="s">
        <v>790</v>
      </c>
      <c r="G462" s="38"/>
      <c r="H462" s="38"/>
      <c r="I462" s="191"/>
      <c r="J462" s="38"/>
      <c r="K462" s="38"/>
      <c r="L462" s="41"/>
      <c r="M462" s="192"/>
      <c r="N462" s="193"/>
      <c r="O462" s="66"/>
      <c r="P462" s="66"/>
      <c r="Q462" s="66"/>
      <c r="R462" s="66"/>
      <c r="S462" s="66"/>
      <c r="T462" s="67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T462" s="19" t="s">
        <v>183</v>
      </c>
      <c r="AU462" s="19" t="s">
        <v>83</v>
      </c>
    </row>
    <row r="463" spans="1:65" s="13" customFormat="1" ht="11.25">
      <c r="B463" s="194"/>
      <c r="C463" s="195"/>
      <c r="D463" s="196" t="s">
        <v>185</v>
      </c>
      <c r="E463" s="197" t="s">
        <v>21</v>
      </c>
      <c r="F463" s="198" t="s">
        <v>791</v>
      </c>
      <c r="G463" s="195"/>
      <c r="H463" s="199">
        <v>25.6</v>
      </c>
      <c r="I463" s="200"/>
      <c r="J463" s="195"/>
      <c r="K463" s="195"/>
      <c r="L463" s="201"/>
      <c r="M463" s="202"/>
      <c r="N463" s="203"/>
      <c r="O463" s="203"/>
      <c r="P463" s="203"/>
      <c r="Q463" s="203"/>
      <c r="R463" s="203"/>
      <c r="S463" s="203"/>
      <c r="T463" s="204"/>
      <c r="AT463" s="205" t="s">
        <v>185</v>
      </c>
      <c r="AU463" s="205" t="s">
        <v>83</v>
      </c>
      <c r="AV463" s="13" t="s">
        <v>83</v>
      </c>
      <c r="AW463" s="13" t="s">
        <v>34</v>
      </c>
      <c r="AX463" s="13" t="s">
        <v>81</v>
      </c>
      <c r="AY463" s="205" t="s">
        <v>174</v>
      </c>
    </row>
    <row r="464" spans="1:65" s="2" customFormat="1" ht="37.9" customHeight="1">
      <c r="A464" s="36"/>
      <c r="B464" s="37"/>
      <c r="C464" s="176" t="s">
        <v>792</v>
      </c>
      <c r="D464" s="176" t="s">
        <v>176</v>
      </c>
      <c r="E464" s="177" t="s">
        <v>793</v>
      </c>
      <c r="F464" s="178" t="s">
        <v>794</v>
      </c>
      <c r="G464" s="179" t="s">
        <v>400</v>
      </c>
      <c r="H464" s="180">
        <v>2</v>
      </c>
      <c r="I464" s="181"/>
      <c r="J464" s="182">
        <f>ROUND(I464*H464,2)</f>
        <v>0</v>
      </c>
      <c r="K464" s="178" t="s">
        <v>21</v>
      </c>
      <c r="L464" s="41"/>
      <c r="M464" s="183" t="s">
        <v>21</v>
      </c>
      <c r="N464" s="184" t="s">
        <v>44</v>
      </c>
      <c r="O464" s="66"/>
      <c r="P464" s="185">
        <f>O464*H464</f>
        <v>0</v>
      </c>
      <c r="Q464" s="185">
        <v>4.684E-2</v>
      </c>
      <c r="R464" s="185">
        <f>Q464*H464</f>
        <v>9.3679999999999999E-2</v>
      </c>
      <c r="S464" s="185">
        <v>0</v>
      </c>
      <c r="T464" s="186">
        <f>S464*H464</f>
        <v>0</v>
      </c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R464" s="187" t="s">
        <v>181</v>
      </c>
      <c r="AT464" s="187" t="s">
        <v>176</v>
      </c>
      <c r="AU464" s="187" t="s">
        <v>83</v>
      </c>
      <c r="AY464" s="19" t="s">
        <v>174</v>
      </c>
      <c r="BE464" s="188">
        <f>IF(N464="základní",J464,0)</f>
        <v>0</v>
      </c>
      <c r="BF464" s="188">
        <f>IF(N464="snížená",J464,0)</f>
        <v>0</v>
      </c>
      <c r="BG464" s="188">
        <f>IF(N464="zákl. přenesená",J464,0)</f>
        <v>0</v>
      </c>
      <c r="BH464" s="188">
        <f>IF(N464="sníž. přenesená",J464,0)</f>
        <v>0</v>
      </c>
      <c r="BI464" s="188">
        <f>IF(N464="nulová",J464,0)</f>
        <v>0</v>
      </c>
      <c r="BJ464" s="19" t="s">
        <v>81</v>
      </c>
      <c r="BK464" s="188">
        <f>ROUND(I464*H464,2)</f>
        <v>0</v>
      </c>
      <c r="BL464" s="19" t="s">
        <v>181</v>
      </c>
      <c r="BM464" s="187" t="s">
        <v>795</v>
      </c>
    </row>
    <row r="465" spans="1:65" s="2" customFormat="1" ht="37.9" customHeight="1">
      <c r="A465" s="36"/>
      <c r="B465" s="37"/>
      <c r="C465" s="238" t="s">
        <v>796</v>
      </c>
      <c r="D465" s="238" t="s">
        <v>297</v>
      </c>
      <c r="E465" s="239" t="s">
        <v>797</v>
      </c>
      <c r="F465" s="240" t="s">
        <v>798</v>
      </c>
      <c r="G465" s="241" t="s">
        <v>400</v>
      </c>
      <c r="H465" s="242">
        <v>2</v>
      </c>
      <c r="I465" s="243"/>
      <c r="J465" s="244">
        <f>ROUND(I465*H465,2)</f>
        <v>0</v>
      </c>
      <c r="K465" s="240" t="s">
        <v>21</v>
      </c>
      <c r="L465" s="245"/>
      <c r="M465" s="246" t="s">
        <v>21</v>
      </c>
      <c r="N465" s="247" t="s">
        <v>44</v>
      </c>
      <c r="O465" s="66"/>
      <c r="P465" s="185">
        <f>O465*H465</f>
        <v>0</v>
      </c>
      <c r="Q465" s="185">
        <v>1.553E-2</v>
      </c>
      <c r="R465" s="185">
        <f>Q465*H465</f>
        <v>3.1060000000000001E-2</v>
      </c>
      <c r="S465" s="185">
        <v>0</v>
      </c>
      <c r="T465" s="186">
        <f>S465*H465</f>
        <v>0</v>
      </c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R465" s="187" t="s">
        <v>233</v>
      </c>
      <c r="AT465" s="187" t="s">
        <v>297</v>
      </c>
      <c r="AU465" s="187" t="s">
        <v>83</v>
      </c>
      <c r="AY465" s="19" t="s">
        <v>174</v>
      </c>
      <c r="BE465" s="188">
        <f>IF(N465="základní",J465,0)</f>
        <v>0</v>
      </c>
      <c r="BF465" s="188">
        <f>IF(N465="snížená",J465,0)</f>
        <v>0</v>
      </c>
      <c r="BG465" s="188">
        <f>IF(N465="zákl. přenesená",J465,0)</f>
        <v>0</v>
      </c>
      <c r="BH465" s="188">
        <f>IF(N465="sníž. přenesená",J465,0)</f>
        <v>0</v>
      </c>
      <c r="BI465" s="188">
        <f>IF(N465="nulová",J465,0)</f>
        <v>0</v>
      </c>
      <c r="BJ465" s="19" t="s">
        <v>81</v>
      </c>
      <c r="BK465" s="188">
        <f>ROUND(I465*H465,2)</f>
        <v>0</v>
      </c>
      <c r="BL465" s="19" t="s">
        <v>181</v>
      </c>
      <c r="BM465" s="187" t="s">
        <v>799</v>
      </c>
    </row>
    <row r="466" spans="1:65" s="2" customFormat="1" ht="24.2" customHeight="1">
      <c r="A466" s="36"/>
      <c r="B466" s="37"/>
      <c r="C466" s="176" t="s">
        <v>800</v>
      </c>
      <c r="D466" s="176" t="s">
        <v>176</v>
      </c>
      <c r="E466" s="177" t="s">
        <v>801</v>
      </c>
      <c r="F466" s="178" t="s">
        <v>802</v>
      </c>
      <c r="G466" s="179" t="s">
        <v>400</v>
      </c>
      <c r="H466" s="180">
        <v>6</v>
      </c>
      <c r="I466" s="181"/>
      <c r="J466" s="182">
        <f>ROUND(I466*H466,2)</f>
        <v>0</v>
      </c>
      <c r="K466" s="178" t="s">
        <v>180</v>
      </c>
      <c r="L466" s="41"/>
      <c r="M466" s="183" t="s">
        <v>21</v>
      </c>
      <c r="N466" s="184" t="s">
        <v>44</v>
      </c>
      <c r="O466" s="66"/>
      <c r="P466" s="185">
        <f>O466*H466</f>
        <v>0</v>
      </c>
      <c r="Q466" s="185">
        <v>0</v>
      </c>
      <c r="R466" s="185">
        <f>Q466*H466</f>
        <v>0</v>
      </c>
      <c r="S466" s="185">
        <v>0</v>
      </c>
      <c r="T466" s="186">
        <f>S466*H466</f>
        <v>0</v>
      </c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R466" s="187" t="s">
        <v>181</v>
      </c>
      <c r="AT466" s="187" t="s">
        <v>176</v>
      </c>
      <c r="AU466" s="187" t="s">
        <v>83</v>
      </c>
      <c r="AY466" s="19" t="s">
        <v>174</v>
      </c>
      <c r="BE466" s="188">
        <f>IF(N466="základní",J466,0)</f>
        <v>0</v>
      </c>
      <c r="BF466" s="188">
        <f>IF(N466="snížená",J466,0)</f>
        <v>0</v>
      </c>
      <c r="BG466" s="188">
        <f>IF(N466="zákl. přenesená",J466,0)</f>
        <v>0</v>
      </c>
      <c r="BH466" s="188">
        <f>IF(N466="sníž. přenesená",J466,0)</f>
        <v>0</v>
      </c>
      <c r="BI466" s="188">
        <f>IF(N466="nulová",J466,0)</f>
        <v>0</v>
      </c>
      <c r="BJ466" s="19" t="s">
        <v>81</v>
      </c>
      <c r="BK466" s="188">
        <f>ROUND(I466*H466,2)</f>
        <v>0</v>
      </c>
      <c r="BL466" s="19" t="s">
        <v>181</v>
      </c>
      <c r="BM466" s="187" t="s">
        <v>803</v>
      </c>
    </row>
    <row r="467" spans="1:65" s="2" customFormat="1" ht="11.25">
      <c r="A467" s="36"/>
      <c r="B467" s="37"/>
      <c r="C467" s="38"/>
      <c r="D467" s="189" t="s">
        <v>183</v>
      </c>
      <c r="E467" s="38"/>
      <c r="F467" s="190" t="s">
        <v>804</v>
      </c>
      <c r="G467" s="38"/>
      <c r="H467" s="38"/>
      <c r="I467" s="191"/>
      <c r="J467" s="38"/>
      <c r="K467" s="38"/>
      <c r="L467" s="41"/>
      <c r="M467" s="192"/>
      <c r="N467" s="193"/>
      <c r="O467" s="66"/>
      <c r="P467" s="66"/>
      <c r="Q467" s="66"/>
      <c r="R467" s="66"/>
      <c r="S467" s="66"/>
      <c r="T467" s="67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T467" s="19" t="s">
        <v>183</v>
      </c>
      <c r="AU467" s="19" t="s">
        <v>83</v>
      </c>
    </row>
    <row r="468" spans="1:65" s="13" customFormat="1" ht="11.25">
      <c r="B468" s="194"/>
      <c r="C468" s="195"/>
      <c r="D468" s="196" t="s">
        <v>185</v>
      </c>
      <c r="E468" s="197" t="s">
        <v>21</v>
      </c>
      <c r="F468" s="198" t="s">
        <v>805</v>
      </c>
      <c r="G468" s="195"/>
      <c r="H468" s="199">
        <v>6</v>
      </c>
      <c r="I468" s="200"/>
      <c r="J468" s="195"/>
      <c r="K468" s="195"/>
      <c r="L468" s="201"/>
      <c r="M468" s="202"/>
      <c r="N468" s="203"/>
      <c r="O468" s="203"/>
      <c r="P468" s="203"/>
      <c r="Q468" s="203"/>
      <c r="R468" s="203"/>
      <c r="S468" s="203"/>
      <c r="T468" s="204"/>
      <c r="AT468" s="205" t="s">
        <v>185</v>
      </c>
      <c r="AU468" s="205" t="s">
        <v>83</v>
      </c>
      <c r="AV468" s="13" t="s">
        <v>83</v>
      </c>
      <c r="AW468" s="13" t="s">
        <v>34</v>
      </c>
      <c r="AX468" s="13" t="s">
        <v>81</v>
      </c>
      <c r="AY468" s="205" t="s">
        <v>174</v>
      </c>
    </row>
    <row r="469" spans="1:65" s="2" customFormat="1" ht="16.5" customHeight="1">
      <c r="A469" s="36"/>
      <c r="B469" s="37"/>
      <c r="C469" s="238" t="s">
        <v>806</v>
      </c>
      <c r="D469" s="238" t="s">
        <v>297</v>
      </c>
      <c r="E469" s="239" t="s">
        <v>807</v>
      </c>
      <c r="F469" s="240" t="s">
        <v>808</v>
      </c>
      <c r="G469" s="241" t="s">
        <v>400</v>
      </c>
      <c r="H469" s="242">
        <v>3</v>
      </c>
      <c r="I469" s="243"/>
      <c r="J469" s="244">
        <f>ROUND(I469*H469,2)</f>
        <v>0</v>
      </c>
      <c r="K469" s="240" t="s">
        <v>21</v>
      </c>
      <c r="L469" s="245"/>
      <c r="M469" s="246" t="s">
        <v>21</v>
      </c>
      <c r="N469" s="247" t="s">
        <v>44</v>
      </c>
      <c r="O469" s="66"/>
      <c r="P469" s="185">
        <f>O469*H469</f>
        <v>0</v>
      </c>
      <c r="Q469" s="185">
        <v>0</v>
      </c>
      <c r="R469" s="185">
        <f>Q469*H469</f>
        <v>0</v>
      </c>
      <c r="S469" s="185">
        <v>0</v>
      </c>
      <c r="T469" s="186">
        <f>S469*H469</f>
        <v>0</v>
      </c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R469" s="187" t="s">
        <v>233</v>
      </c>
      <c r="AT469" s="187" t="s">
        <v>297</v>
      </c>
      <c r="AU469" s="187" t="s">
        <v>83</v>
      </c>
      <c r="AY469" s="19" t="s">
        <v>174</v>
      </c>
      <c r="BE469" s="188">
        <f>IF(N469="základní",J469,0)</f>
        <v>0</v>
      </c>
      <c r="BF469" s="188">
        <f>IF(N469="snížená",J469,0)</f>
        <v>0</v>
      </c>
      <c r="BG469" s="188">
        <f>IF(N469="zákl. přenesená",J469,0)</f>
        <v>0</v>
      </c>
      <c r="BH469" s="188">
        <f>IF(N469="sníž. přenesená",J469,0)</f>
        <v>0</v>
      </c>
      <c r="BI469" s="188">
        <f>IF(N469="nulová",J469,0)</f>
        <v>0</v>
      </c>
      <c r="BJ469" s="19" t="s">
        <v>81</v>
      </c>
      <c r="BK469" s="188">
        <f>ROUND(I469*H469,2)</f>
        <v>0</v>
      </c>
      <c r="BL469" s="19" t="s">
        <v>181</v>
      </c>
      <c r="BM469" s="187" t="s">
        <v>809</v>
      </c>
    </row>
    <row r="470" spans="1:65" s="2" customFormat="1" ht="16.5" customHeight="1">
      <c r="A470" s="36"/>
      <c r="B470" s="37"/>
      <c r="C470" s="238" t="s">
        <v>810</v>
      </c>
      <c r="D470" s="238" t="s">
        <v>297</v>
      </c>
      <c r="E470" s="239" t="s">
        <v>811</v>
      </c>
      <c r="F470" s="240" t="s">
        <v>812</v>
      </c>
      <c r="G470" s="241" t="s">
        <v>400</v>
      </c>
      <c r="H470" s="242">
        <v>3</v>
      </c>
      <c r="I470" s="243"/>
      <c r="J470" s="244">
        <f>ROUND(I470*H470,2)</f>
        <v>0</v>
      </c>
      <c r="K470" s="240" t="s">
        <v>21</v>
      </c>
      <c r="L470" s="245"/>
      <c r="M470" s="246" t="s">
        <v>21</v>
      </c>
      <c r="N470" s="247" t="s">
        <v>44</v>
      </c>
      <c r="O470" s="66"/>
      <c r="P470" s="185">
        <f>O470*H470</f>
        <v>0</v>
      </c>
      <c r="Q470" s="185">
        <v>0</v>
      </c>
      <c r="R470" s="185">
        <f>Q470*H470</f>
        <v>0</v>
      </c>
      <c r="S470" s="185">
        <v>0</v>
      </c>
      <c r="T470" s="186">
        <f>S470*H470</f>
        <v>0</v>
      </c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R470" s="187" t="s">
        <v>233</v>
      </c>
      <c r="AT470" s="187" t="s">
        <v>297</v>
      </c>
      <c r="AU470" s="187" t="s">
        <v>83</v>
      </c>
      <c r="AY470" s="19" t="s">
        <v>174</v>
      </c>
      <c r="BE470" s="188">
        <f>IF(N470="základní",J470,0)</f>
        <v>0</v>
      </c>
      <c r="BF470" s="188">
        <f>IF(N470="snížená",J470,0)</f>
        <v>0</v>
      </c>
      <c r="BG470" s="188">
        <f>IF(N470="zákl. přenesená",J470,0)</f>
        <v>0</v>
      </c>
      <c r="BH470" s="188">
        <f>IF(N470="sníž. přenesená",J470,0)</f>
        <v>0</v>
      </c>
      <c r="BI470" s="188">
        <f>IF(N470="nulová",J470,0)</f>
        <v>0</v>
      </c>
      <c r="BJ470" s="19" t="s">
        <v>81</v>
      </c>
      <c r="BK470" s="188">
        <f>ROUND(I470*H470,2)</f>
        <v>0</v>
      </c>
      <c r="BL470" s="19" t="s">
        <v>181</v>
      </c>
      <c r="BM470" s="187" t="s">
        <v>813</v>
      </c>
    </row>
    <row r="471" spans="1:65" s="12" customFormat="1" ht="22.9" customHeight="1">
      <c r="B471" s="160"/>
      <c r="C471" s="161"/>
      <c r="D471" s="162" t="s">
        <v>72</v>
      </c>
      <c r="E471" s="174" t="s">
        <v>233</v>
      </c>
      <c r="F471" s="174" t="s">
        <v>814</v>
      </c>
      <c r="G471" s="161"/>
      <c r="H471" s="161"/>
      <c r="I471" s="164"/>
      <c r="J471" s="175">
        <f>BK471</f>
        <v>0</v>
      </c>
      <c r="K471" s="161"/>
      <c r="L471" s="166"/>
      <c r="M471" s="167"/>
      <c r="N471" s="168"/>
      <c r="O471" s="168"/>
      <c r="P471" s="169">
        <f>SUM(P472:P488)</f>
        <v>0</v>
      </c>
      <c r="Q471" s="168"/>
      <c r="R471" s="169">
        <f>SUM(R472:R488)</f>
        <v>0.92548200000000003</v>
      </c>
      <c r="S471" s="168"/>
      <c r="T471" s="170">
        <f>SUM(T472:T488)</f>
        <v>0</v>
      </c>
      <c r="AR471" s="171" t="s">
        <v>81</v>
      </c>
      <c r="AT471" s="172" t="s">
        <v>72</v>
      </c>
      <c r="AU471" s="172" t="s">
        <v>81</v>
      </c>
      <c r="AY471" s="171" t="s">
        <v>174</v>
      </c>
      <c r="BK471" s="173">
        <f>SUM(BK472:BK488)</f>
        <v>0</v>
      </c>
    </row>
    <row r="472" spans="1:65" s="2" customFormat="1" ht="44.25" customHeight="1">
      <c r="A472" s="36"/>
      <c r="B472" s="37"/>
      <c r="C472" s="176" t="s">
        <v>815</v>
      </c>
      <c r="D472" s="176" t="s">
        <v>176</v>
      </c>
      <c r="E472" s="177" t="s">
        <v>816</v>
      </c>
      <c r="F472" s="178" t="s">
        <v>817</v>
      </c>
      <c r="G472" s="179" t="s">
        <v>189</v>
      </c>
      <c r="H472" s="180">
        <v>68.2</v>
      </c>
      <c r="I472" s="181"/>
      <c r="J472" s="182">
        <f>ROUND(I472*H472,2)</f>
        <v>0</v>
      </c>
      <c r="K472" s="178" t="s">
        <v>180</v>
      </c>
      <c r="L472" s="41"/>
      <c r="M472" s="183" t="s">
        <v>21</v>
      </c>
      <c r="N472" s="184" t="s">
        <v>44</v>
      </c>
      <c r="O472" s="66"/>
      <c r="P472" s="185">
        <f>O472*H472</f>
        <v>0</v>
      </c>
      <c r="Q472" s="185">
        <v>2.7599999999999999E-3</v>
      </c>
      <c r="R472" s="185">
        <f>Q472*H472</f>
        <v>0.18823200000000001</v>
      </c>
      <c r="S472" s="185">
        <v>0</v>
      </c>
      <c r="T472" s="186">
        <f>S472*H472</f>
        <v>0</v>
      </c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R472" s="187" t="s">
        <v>181</v>
      </c>
      <c r="AT472" s="187" t="s">
        <v>176</v>
      </c>
      <c r="AU472" s="187" t="s">
        <v>83</v>
      </c>
      <c r="AY472" s="19" t="s">
        <v>174</v>
      </c>
      <c r="BE472" s="188">
        <f>IF(N472="základní",J472,0)</f>
        <v>0</v>
      </c>
      <c r="BF472" s="188">
        <f>IF(N472="snížená",J472,0)</f>
        <v>0</v>
      </c>
      <c r="BG472" s="188">
        <f>IF(N472="zákl. přenesená",J472,0)</f>
        <v>0</v>
      </c>
      <c r="BH472" s="188">
        <f>IF(N472="sníž. přenesená",J472,0)</f>
        <v>0</v>
      </c>
      <c r="BI472" s="188">
        <f>IF(N472="nulová",J472,0)</f>
        <v>0</v>
      </c>
      <c r="BJ472" s="19" t="s">
        <v>81</v>
      </c>
      <c r="BK472" s="188">
        <f>ROUND(I472*H472,2)</f>
        <v>0</v>
      </c>
      <c r="BL472" s="19" t="s">
        <v>181</v>
      </c>
      <c r="BM472" s="187" t="s">
        <v>818</v>
      </c>
    </row>
    <row r="473" spans="1:65" s="2" customFormat="1" ht="11.25">
      <c r="A473" s="36"/>
      <c r="B473" s="37"/>
      <c r="C473" s="38"/>
      <c r="D473" s="189" t="s">
        <v>183</v>
      </c>
      <c r="E473" s="38"/>
      <c r="F473" s="190" t="s">
        <v>819</v>
      </c>
      <c r="G473" s="38"/>
      <c r="H473" s="38"/>
      <c r="I473" s="191"/>
      <c r="J473" s="38"/>
      <c r="K473" s="38"/>
      <c r="L473" s="41"/>
      <c r="M473" s="192"/>
      <c r="N473" s="193"/>
      <c r="O473" s="66"/>
      <c r="P473" s="66"/>
      <c r="Q473" s="66"/>
      <c r="R473" s="66"/>
      <c r="S473" s="66"/>
      <c r="T473" s="67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T473" s="19" t="s">
        <v>183</v>
      </c>
      <c r="AU473" s="19" t="s">
        <v>83</v>
      </c>
    </row>
    <row r="474" spans="1:65" s="13" customFormat="1" ht="11.25">
      <c r="B474" s="194"/>
      <c r="C474" s="195"/>
      <c r="D474" s="196" t="s">
        <v>185</v>
      </c>
      <c r="E474" s="197" t="s">
        <v>21</v>
      </c>
      <c r="F474" s="198" t="s">
        <v>820</v>
      </c>
      <c r="G474" s="195"/>
      <c r="H474" s="199">
        <v>68.2</v>
      </c>
      <c r="I474" s="200"/>
      <c r="J474" s="195"/>
      <c r="K474" s="195"/>
      <c r="L474" s="201"/>
      <c r="M474" s="202"/>
      <c r="N474" s="203"/>
      <c r="O474" s="203"/>
      <c r="P474" s="203"/>
      <c r="Q474" s="203"/>
      <c r="R474" s="203"/>
      <c r="S474" s="203"/>
      <c r="T474" s="204"/>
      <c r="AT474" s="205" t="s">
        <v>185</v>
      </c>
      <c r="AU474" s="205" t="s">
        <v>83</v>
      </c>
      <c r="AV474" s="13" t="s">
        <v>83</v>
      </c>
      <c r="AW474" s="13" t="s">
        <v>34</v>
      </c>
      <c r="AX474" s="13" t="s">
        <v>81</v>
      </c>
      <c r="AY474" s="205" t="s">
        <v>174</v>
      </c>
    </row>
    <row r="475" spans="1:65" s="2" customFormat="1" ht="37.9" customHeight="1">
      <c r="A475" s="36"/>
      <c r="B475" s="37"/>
      <c r="C475" s="176" t="s">
        <v>821</v>
      </c>
      <c r="D475" s="176" t="s">
        <v>176</v>
      </c>
      <c r="E475" s="177" t="s">
        <v>822</v>
      </c>
      <c r="F475" s="178" t="s">
        <v>823</v>
      </c>
      <c r="G475" s="179" t="s">
        <v>400</v>
      </c>
      <c r="H475" s="180">
        <v>23</v>
      </c>
      <c r="I475" s="181"/>
      <c r="J475" s="182">
        <f>ROUND(I475*H475,2)</f>
        <v>0</v>
      </c>
      <c r="K475" s="178" t="s">
        <v>180</v>
      </c>
      <c r="L475" s="41"/>
      <c r="M475" s="183" t="s">
        <v>21</v>
      </c>
      <c r="N475" s="184" t="s">
        <v>44</v>
      </c>
      <c r="O475" s="66"/>
      <c r="P475" s="185">
        <f>O475*H475</f>
        <v>0</v>
      </c>
      <c r="Q475" s="185">
        <v>0</v>
      </c>
      <c r="R475" s="185">
        <f>Q475*H475</f>
        <v>0</v>
      </c>
      <c r="S475" s="185">
        <v>0</v>
      </c>
      <c r="T475" s="186">
        <f>S475*H475</f>
        <v>0</v>
      </c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R475" s="187" t="s">
        <v>181</v>
      </c>
      <c r="AT475" s="187" t="s">
        <v>176</v>
      </c>
      <c r="AU475" s="187" t="s">
        <v>83</v>
      </c>
      <c r="AY475" s="19" t="s">
        <v>174</v>
      </c>
      <c r="BE475" s="188">
        <f>IF(N475="základní",J475,0)</f>
        <v>0</v>
      </c>
      <c r="BF475" s="188">
        <f>IF(N475="snížená",J475,0)</f>
        <v>0</v>
      </c>
      <c r="BG475" s="188">
        <f>IF(N475="zákl. přenesená",J475,0)</f>
        <v>0</v>
      </c>
      <c r="BH475" s="188">
        <f>IF(N475="sníž. přenesená",J475,0)</f>
        <v>0</v>
      </c>
      <c r="BI475" s="188">
        <f>IF(N475="nulová",J475,0)</f>
        <v>0</v>
      </c>
      <c r="BJ475" s="19" t="s">
        <v>81</v>
      </c>
      <c r="BK475" s="188">
        <f>ROUND(I475*H475,2)</f>
        <v>0</v>
      </c>
      <c r="BL475" s="19" t="s">
        <v>181</v>
      </c>
      <c r="BM475" s="187" t="s">
        <v>824</v>
      </c>
    </row>
    <row r="476" spans="1:65" s="2" customFormat="1" ht="11.25">
      <c r="A476" s="36"/>
      <c r="B476" s="37"/>
      <c r="C476" s="38"/>
      <c r="D476" s="189" t="s">
        <v>183</v>
      </c>
      <c r="E476" s="38"/>
      <c r="F476" s="190" t="s">
        <v>825</v>
      </c>
      <c r="G476" s="38"/>
      <c r="H476" s="38"/>
      <c r="I476" s="191"/>
      <c r="J476" s="38"/>
      <c r="K476" s="38"/>
      <c r="L476" s="41"/>
      <c r="M476" s="192"/>
      <c r="N476" s="193"/>
      <c r="O476" s="66"/>
      <c r="P476" s="66"/>
      <c r="Q476" s="66"/>
      <c r="R476" s="66"/>
      <c r="S476" s="66"/>
      <c r="T476" s="67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T476" s="19" t="s">
        <v>183</v>
      </c>
      <c r="AU476" s="19" t="s">
        <v>83</v>
      </c>
    </row>
    <row r="477" spans="1:65" s="2" customFormat="1" ht="16.5" customHeight="1">
      <c r="A477" s="36"/>
      <c r="B477" s="37"/>
      <c r="C477" s="238" t="s">
        <v>826</v>
      </c>
      <c r="D477" s="238" t="s">
        <v>297</v>
      </c>
      <c r="E477" s="239" t="s">
        <v>827</v>
      </c>
      <c r="F477" s="240" t="s">
        <v>828</v>
      </c>
      <c r="G477" s="241" t="s">
        <v>400</v>
      </c>
      <c r="H477" s="242">
        <v>23</v>
      </c>
      <c r="I477" s="243"/>
      <c r="J477" s="244">
        <f>ROUND(I477*H477,2)</f>
        <v>0</v>
      </c>
      <c r="K477" s="240" t="s">
        <v>21</v>
      </c>
      <c r="L477" s="245"/>
      <c r="M477" s="246" t="s">
        <v>21</v>
      </c>
      <c r="N477" s="247" t="s">
        <v>44</v>
      </c>
      <c r="O477" s="66"/>
      <c r="P477" s="185">
        <f>O477*H477</f>
        <v>0</v>
      </c>
      <c r="Q477" s="185">
        <v>5.4000000000000001E-4</v>
      </c>
      <c r="R477" s="185">
        <f>Q477*H477</f>
        <v>1.242E-2</v>
      </c>
      <c r="S477" s="185">
        <v>0</v>
      </c>
      <c r="T477" s="186">
        <f>S477*H477</f>
        <v>0</v>
      </c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R477" s="187" t="s">
        <v>233</v>
      </c>
      <c r="AT477" s="187" t="s">
        <v>297</v>
      </c>
      <c r="AU477" s="187" t="s">
        <v>83</v>
      </c>
      <c r="AY477" s="19" t="s">
        <v>174</v>
      </c>
      <c r="BE477" s="188">
        <f>IF(N477="základní",J477,0)</f>
        <v>0</v>
      </c>
      <c r="BF477" s="188">
        <f>IF(N477="snížená",J477,0)</f>
        <v>0</v>
      </c>
      <c r="BG477" s="188">
        <f>IF(N477="zákl. přenesená",J477,0)</f>
        <v>0</v>
      </c>
      <c r="BH477" s="188">
        <f>IF(N477="sníž. přenesená",J477,0)</f>
        <v>0</v>
      </c>
      <c r="BI477" s="188">
        <f>IF(N477="nulová",J477,0)</f>
        <v>0</v>
      </c>
      <c r="BJ477" s="19" t="s">
        <v>81</v>
      </c>
      <c r="BK477" s="188">
        <f>ROUND(I477*H477,2)</f>
        <v>0</v>
      </c>
      <c r="BL477" s="19" t="s">
        <v>181</v>
      </c>
      <c r="BM477" s="187" t="s">
        <v>829</v>
      </c>
    </row>
    <row r="478" spans="1:65" s="2" customFormat="1" ht="37.9" customHeight="1">
      <c r="A478" s="36"/>
      <c r="B478" s="37"/>
      <c r="C478" s="176" t="s">
        <v>830</v>
      </c>
      <c r="D478" s="176" t="s">
        <v>176</v>
      </c>
      <c r="E478" s="177" t="s">
        <v>831</v>
      </c>
      <c r="F478" s="178" t="s">
        <v>832</v>
      </c>
      <c r="G478" s="179" t="s">
        <v>400</v>
      </c>
      <c r="H478" s="180">
        <v>1</v>
      </c>
      <c r="I478" s="181"/>
      <c r="J478" s="182">
        <f>ROUND(I478*H478,2)</f>
        <v>0</v>
      </c>
      <c r="K478" s="178" t="s">
        <v>180</v>
      </c>
      <c r="L478" s="41"/>
      <c r="M478" s="183" t="s">
        <v>21</v>
      </c>
      <c r="N478" s="184" t="s">
        <v>44</v>
      </c>
      <c r="O478" s="66"/>
      <c r="P478" s="185">
        <f>O478*H478</f>
        <v>0</v>
      </c>
      <c r="Q478" s="185">
        <v>1.0000000000000001E-5</v>
      </c>
      <c r="R478" s="185">
        <f>Q478*H478</f>
        <v>1.0000000000000001E-5</v>
      </c>
      <c r="S478" s="185">
        <v>0</v>
      </c>
      <c r="T478" s="186">
        <f>S478*H478</f>
        <v>0</v>
      </c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R478" s="187" t="s">
        <v>181</v>
      </c>
      <c r="AT478" s="187" t="s">
        <v>176</v>
      </c>
      <c r="AU478" s="187" t="s">
        <v>83</v>
      </c>
      <c r="AY478" s="19" t="s">
        <v>174</v>
      </c>
      <c r="BE478" s="188">
        <f>IF(N478="základní",J478,0)</f>
        <v>0</v>
      </c>
      <c r="BF478" s="188">
        <f>IF(N478="snížená",J478,0)</f>
        <v>0</v>
      </c>
      <c r="BG478" s="188">
        <f>IF(N478="zákl. přenesená",J478,0)</f>
        <v>0</v>
      </c>
      <c r="BH478" s="188">
        <f>IF(N478="sníž. přenesená",J478,0)</f>
        <v>0</v>
      </c>
      <c r="BI478" s="188">
        <f>IF(N478="nulová",J478,0)</f>
        <v>0</v>
      </c>
      <c r="BJ478" s="19" t="s">
        <v>81</v>
      </c>
      <c r="BK478" s="188">
        <f>ROUND(I478*H478,2)</f>
        <v>0</v>
      </c>
      <c r="BL478" s="19" t="s">
        <v>181</v>
      </c>
      <c r="BM478" s="187" t="s">
        <v>833</v>
      </c>
    </row>
    <row r="479" spans="1:65" s="2" customFormat="1" ht="11.25">
      <c r="A479" s="36"/>
      <c r="B479" s="37"/>
      <c r="C479" s="38"/>
      <c r="D479" s="189" t="s">
        <v>183</v>
      </c>
      <c r="E479" s="38"/>
      <c r="F479" s="190" t="s">
        <v>834</v>
      </c>
      <c r="G479" s="38"/>
      <c r="H479" s="38"/>
      <c r="I479" s="191"/>
      <c r="J479" s="38"/>
      <c r="K479" s="38"/>
      <c r="L479" s="41"/>
      <c r="M479" s="192"/>
      <c r="N479" s="193"/>
      <c r="O479" s="66"/>
      <c r="P479" s="66"/>
      <c r="Q479" s="66"/>
      <c r="R479" s="66"/>
      <c r="S479" s="66"/>
      <c r="T479" s="67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T479" s="19" t="s">
        <v>183</v>
      </c>
      <c r="AU479" s="19" t="s">
        <v>83</v>
      </c>
    </row>
    <row r="480" spans="1:65" s="2" customFormat="1" ht="16.5" customHeight="1">
      <c r="A480" s="36"/>
      <c r="B480" s="37"/>
      <c r="C480" s="238" t="s">
        <v>835</v>
      </c>
      <c r="D480" s="238" t="s">
        <v>297</v>
      </c>
      <c r="E480" s="239" t="s">
        <v>836</v>
      </c>
      <c r="F480" s="240" t="s">
        <v>837</v>
      </c>
      <c r="G480" s="241" t="s">
        <v>400</v>
      </c>
      <c r="H480" s="242">
        <v>1</v>
      </c>
      <c r="I480" s="243"/>
      <c r="J480" s="244">
        <f>ROUND(I480*H480,2)</f>
        <v>0</v>
      </c>
      <c r="K480" s="240" t="s">
        <v>180</v>
      </c>
      <c r="L480" s="245"/>
      <c r="M480" s="246" t="s">
        <v>21</v>
      </c>
      <c r="N480" s="247" t="s">
        <v>44</v>
      </c>
      <c r="O480" s="66"/>
      <c r="P480" s="185">
        <f>O480*H480</f>
        <v>0</v>
      </c>
      <c r="Q480" s="185">
        <v>1.5399999999999999E-3</v>
      </c>
      <c r="R480" s="185">
        <f>Q480*H480</f>
        <v>1.5399999999999999E-3</v>
      </c>
      <c r="S480" s="185">
        <v>0</v>
      </c>
      <c r="T480" s="186">
        <f>S480*H480</f>
        <v>0</v>
      </c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R480" s="187" t="s">
        <v>233</v>
      </c>
      <c r="AT480" s="187" t="s">
        <v>297</v>
      </c>
      <c r="AU480" s="187" t="s">
        <v>83</v>
      </c>
      <c r="AY480" s="19" t="s">
        <v>174</v>
      </c>
      <c r="BE480" s="188">
        <f>IF(N480="základní",J480,0)</f>
        <v>0</v>
      </c>
      <c r="BF480" s="188">
        <f>IF(N480="snížená",J480,0)</f>
        <v>0</v>
      </c>
      <c r="BG480" s="188">
        <f>IF(N480="zákl. přenesená",J480,0)</f>
        <v>0</v>
      </c>
      <c r="BH480" s="188">
        <f>IF(N480="sníž. přenesená",J480,0)</f>
        <v>0</v>
      </c>
      <c r="BI480" s="188">
        <f>IF(N480="nulová",J480,0)</f>
        <v>0</v>
      </c>
      <c r="BJ480" s="19" t="s">
        <v>81</v>
      </c>
      <c r="BK480" s="188">
        <f>ROUND(I480*H480,2)</f>
        <v>0</v>
      </c>
      <c r="BL480" s="19" t="s">
        <v>181</v>
      </c>
      <c r="BM480" s="187" t="s">
        <v>838</v>
      </c>
    </row>
    <row r="481" spans="1:65" s="2" customFormat="1" ht="49.15" customHeight="1">
      <c r="A481" s="36"/>
      <c r="B481" s="37"/>
      <c r="C481" s="176" t="s">
        <v>839</v>
      </c>
      <c r="D481" s="176" t="s">
        <v>176</v>
      </c>
      <c r="E481" s="177" t="s">
        <v>840</v>
      </c>
      <c r="F481" s="178" t="s">
        <v>841</v>
      </c>
      <c r="G481" s="179" t="s">
        <v>400</v>
      </c>
      <c r="H481" s="180">
        <v>3</v>
      </c>
      <c r="I481" s="181"/>
      <c r="J481" s="182">
        <f>ROUND(I481*H481,2)</f>
        <v>0</v>
      </c>
      <c r="K481" s="178" t="s">
        <v>180</v>
      </c>
      <c r="L481" s="41"/>
      <c r="M481" s="183" t="s">
        <v>21</v>
      </c>
      <c r="N481" s="184" t="s">
        <v>44</v>
      </c>
      <c r="O481" s="66"/>
      <c r="P481" s="185">
        <f>O481*H481</f>
        <v>0</v>
      </c>
      <c r="Q481" s="185">
        <v>3.406E-2</v>
      </c>
      <c r="R481" s="185">
        <f>Q481*H481</f>
        <v>0.10217999999999999</v>
      </c>
      <c r="S481" s="185">
        <v>0</v>
      </c>
      <c r="T481" s="186">
        <f>S481*H481</f>
        <v>0</v>
      </c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R481" s="187" t="s">
        <v>181</v>
      </c>
      <c r="AT481" s="187" t="s">
        <v>176</v>
      </c>
      <c r="AU481" s="187" t="s">
        <v>83</v>
      </c>
      <c r="AY481" s="19" t="s">
        <v>174</v>
      </c>
      <c r="BE481" s="188">
        <f>IF(N481="základní",J481,0)</f>
        <v>0</v>
      </c>
      <c r="BF481" s="188">
        <f>IF(N481="snížená",J481,0)</f>
        <v>0</v>
      </c>
      <c r="BG481" s="188">
        <f>IF(N481="zákl. přenesená",J481,0)</f>
        <v>0</v>
      </c>
      <c r="BH481" s="188">
        <f>IF(N481="sníž. přenesená",J481,0)</f>
        <v>0</v>
      </c>
      <c r="BI481" s="188">
        <f>IF(N481="nulová",J481,0)</f>
        <v>0</v>
      </c>
      <c r="BJ481" s="19" t="s">
        <v>81</v>
      </c>
      <c r="BK481" s="188">
        <f>ROUND(I481*H481,2)</f>
        <v>0</v>
      </c>
      <c r="BL481" s="19" t="s">
        <v>181</v>
      </c>
      <c r="BM481" s="187" t="s">
        <v>842</v>
      </c>
    </row>
    <row r="482" spans="1:65" s="2" customFormat="1" ht="11.25">
      <c r="A482" s="36"/>
      <c r="B482" s="37"/>
      <c r="C482" s="38"/>
      <c r="D482" s="189" t="s">
        <v>183</v>
      </c>
      <c r="E482" s="38"/>
      <c r="F482" s="190" t="s">
        <v>843</v>
      </c>
      <c r="G482" s="38"/>
      <c r="H482" s="38"/>
      <c r="I482" s="191"/>
      <c r="J482" s="38"/>
      <c r="K482" s="38"/>
      <c r="L482" s="41"/>
      <c r="M482" s="192"/>
      <c r="N482" s="193"/>
      <c r="O482" s="66"/>
      <c r="P482" s="66"/>
      <c r="Q482" s="66"/>
      <c r="R482" s="66"/>
      <c r="S482" s="66"/>
      <c r="T482" s="67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T482" s="19" t="s">
        <v>183</v>
      </c>
      <c r="AU482" s="19" t="s">
        <v>83</v>
      </c>
    </row>
    <row r="483" spans="1:65" s="2" customFormat="1" ht="24.2" customHeight="1">
      <c r="A483" s="36"/>
      <c r="B483" s="37"/>
      <c r="C483" s="176" t="s">
        <v>844</v>
      </c>
      <c r="D483" s="176" t="s">
        <v>176</v>
      </c>
      <c r="E483" s="177" t="s">
        <v>845</v>
      </c>
      <c r="F483" s="178" t="s">
        <v>846</v>
      </c>
      <c r="G483" s="179" t="s">
        <v>400</v>
      </c>
      <c r="H483" s="180">
        <v>1</v>
      </c>
      <c r="I483" s="181"/>
      <c r="J483" s="182">
        <f>ROUND(I483*H483,2)</f>
        <v>0</v>
      </c>
      <c r="K483" s="178" t="s">
        <v>180</v>
      </c>
      <c r="L483" s="41"/>
      <c r="M483" s="183" t="s">
        <v>21</v>
      </c>
      <c r="N483" s="184" t="s">
        <v>44</v>
      </c>
      <c r="O483" s="66"/>
      <c r="P483" s="185">
        <f>O483*H483</f>
        <v>0</v>
      </c>
      <c r="Q483" s="185">
        <v>0.12422</v>
      </c>
      <c r="R483" s="185">
        <f>Q483*H483</f>
        <v>0.12422</v>
      </c>
      <c r="S483" s="185">
        <v>0</v>
      </c>
      <c r="T483" s="186">
        <f>S483*H483</f>
        <v>0</v>
      </c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R483" s="187" t="s">
        <v>181</v>
      </c>
      <c r="AT483" s="187" t="s">
        <v>176</v>
      </c>
      <c r="AU483" s="187" t="s">
        <v>83</v>
      </c>
      <c r="AY483" s="19" t="s">
        <v>174</v>
      </c>
      <c r="BE483" s="188">
        <f>IF(N483="základní",J483,0)</f>
        <v>0</v>
      </c>
      <c r="BF483" s="188">
        <f>IF(N483="snížená",J483,0)</f>
        <v>0</v>
      </c>
      <c r="BG483" s="188">
        <f>IF(N483="zákl. přenesená",J483,0)</f>
        <v>0</v>
      </c>
      <c r="BH483" s="188">
        <f>IF(N483="sníž. přenesená",J483,0)</f>
        <v>0</v>
      </c>
      <c r="BI483" s="188">
        <f>IF(N483="nulová",J483,0)</f>
        <v>0</v>
      </c>
      <c r="BJ483" s="19" t="s">
        <v>81</v>
      </c>
      <c r="BK483" s="188">
        <f>ROUND(I483*H483,2)</f>
        <v>0</v>
      </c>
      <c r="BL483" s="19" t="s">
        <v>181</v>
      </c>
      <c r="BM483" s="187" t="s">
        <v>847</v>
      </c>
    </row>
    <row r="484" spans="1:65" s="2" customFormat="1" ht="11.25">
      <c r="A484" s="36"/>
      <c r="B484" s="37"/>
      <c r="C484" s="38"/>
      <c r="D484" s="189" t="s">
        <v>183</v>
      </c>
      <c r="E484" s="38"/>
      <c r="F484" s="190" t="s">
        <v>848</v>
      </c>
      <c r="G484" s="38"/>
      <c r="H484" s="38"/>
      <c r="I484" s="191"/>
      <c r="J484" s="38"/>
      <c r="K484" s="38"/>
      <c r="L484" s="41"/>
      <c r="M484" s="192"/>
      <c r="N484" s="193"/>
      <c r="O484" s="66"/>
      <c r="P484" s="66"/>
      <c r="Q484" s="66"/>
      <c r="R484" s="66"/>
      <c r="S484" s="66"/>
      <c r="T484" s="67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T484" s="19" t="s">
        <v>183</v>
      </c>
      <c r="AU484" s="19" t="s">
        <v>83</v>
      </c>
    </row>
    <row r="485" spans="1:65" s="2" customFormat="1" ht="16.5" customHeight="1">
      <c r="A485" s="36"/>
      <c r="B485" s="37"/>
      <c r="C485" s="176" t="s">
        <v>849</v>
      </c>
      <c r="D485" s="176" t="s">
        <v>176</v>
      </c>
      <c r="E485" s="177" t="s">
        <v>850</v>
      </c>
      <c r="F485" s="178" t="s">
        <v>851</v>
      </c>
      <c r="G485" s="179" t="s">
        <v>400</v>
      </c>
      <c r="H485" s="180">
        <v>1</v>
      </c>
      <c r="I485" s="181"/>
      <c r="J485" s="182">
        <f>ROUND(I485*H485,2)</f>
        <v>0</v>
      </c>
      <c r="K485" s="178" t="s">
        <v>21</v>
      </c>
      <c r="L485" s="41"/>
      <c r="M485" s="183" t="s">
        <v>21</v>
      </c>
      <c r="N485" s="184" t="s">
        <v>44</v>
      </c>
      <c r="O485" s="66"/>
      <c r="P485" s="185">
        <f>O485*H485</f>
        <v>0</v>
      </c>
      <c r="Q485" s="185">
        <v>0.12422</v>
      </c>
      <c r="R485" s="185">
        <f>Q485*H485</f>
        <v>0.12422</v>
      </c>
      <c r="S485" s="185">
        <v>0</v>
      </c>
      <c r="T485" s="186">
        <f>S485*H485</f>
        <v>0</v>
      </c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R485" s="187" t="s">
        <v>181</v>
      </c>
      <c r="AT485" s="187" t="s">
        <v>176</v>
      </c>
      <c r="AU485" s="187" t="s">
        <v>83</v>
      </c>
      <c r="AY485" s="19" t="s">
        <v>174</v>
      </c>
      <c r="BE485" s="188">
        <f>IF(N485="základní",J485,0)</f>
        <v>0</v>
      </c>
      <c r="BF485" s="188">
        <f>IF(N485="snížená",J485,0)</f>
        <v>0</v>
      </c>
      <c r="BG485" s="188">
        <f>IF(N485="zákl. přenesená",J485,0)</f>
        <v>0</v>
      </c>
      <c r="BH485" s="188">
        <f>IF(N485="sníž. přenesená",J485,0)</f>
        <v>0</v>
      </c>
      <c r="BI485" s="188">
        <f>IF(N485="nulová",J485,0)</f>
        <v>0</v>
      </c>
      <c r="BJ485" s="19" t="s">
        <v>81</v>
      </c>
      <c r="BK485" s="188">
        <f>ROUND(I485*H485,2)</f>
        <v>0</v>
      </c>
      <c r="BL485" s="19" t="s">
        <v>181</v>
      </c>
      <c r="BM485" s="187" t="s">
        <v>852</v>
      </c>
    </row>
    <row r="486" spans="1:65" s="2" customFormat="1" ht="24.2" customHeight="1">
      <c r="A486" s="36"/>
      <c r="B486" s="37"/>
      <c r="C486" s="176" t="s">
        <v>853</v>
      </c>
      <c r="D486" s="176" t="s">
        <v>176</v>
      </c>
      <c r="E486" s="177" t="s">
        <v>854</v>
      </c>
      <c r="F486" s="178" t="s">
        <v>855</v>
      </c>
      <c r="G486" s="179" t="s">
        <v>400</v>
      </c>
      <c r="H486" s="180">
        <v>1</v>
      </c>
      <c r="I486" s="181"/>
      <c r="J486" s="182">
        <f>ROUND(I486*H486,2)</f>
        <v>0</v>
      </c>
      <c r="K486" s="178" t="s">
        <v>21</v>
      </c>
      <c r="L486" s="41"/>
      <c r="M486" s="183" t="s">
        <v>21</v>
      </c>
      <c r="N486" s="184" t="s">
        <v>44</v>
      </c>
      <c r="O486" s="66"/>
      <c r="P486" s="185">
        <f>O486*H486</f>
        <v>0</v>
      </c>
      <c r="Q486" s="185">
        <v>0.12422</v>
      </c>
      <c r="R486" s="185">
        <f>Q486*H486</f>
        <v>0.12422</v>
      </c>
      <c r="S486" s="185">
        <v>0</v>
      </c>
      <c r="T486" s="186">
        <f>S486*H486</f>
        <v>0</v>
      </c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R486" s="187" t="s">
        <v>181</v>
      </c>
      <c r="AT486" s="187" t="s">
        <v>176</v>
      </c>
      <c r="AU486" s="187" t="s">
        <v>83</v>
      </c>
      <c r="AY486" s="19" t="s">
        <v>174</v>
      </c>
      <c r="BE486" s="188">
        <f>IF(N486="základní",J486,0)</f>
        <v>0</v>
      </c>
      <c r="BF486" s="188">
        <f>IF(N486="snížená",J486,0)</f>
        <v>0</v>
      </c>
      <c r="BG486" s="188">
        <f>IF(N486="zákl. přenesená",J486,0)</f>
        <v>0</v>
      </c>
      <c r="BH486" s="188">
        <f>IF(N486="sníž. přenesená",J486,0)</f>
        <v>0</v>
      </c>
      <c r="BI486" s="188">
        <f>IF(N486="nulová",J486,0)</f>
        <v>0</v>
      </c>
      <c r="BJ486" s="19" t="s">
        <v>81</v>
      </c>
      <c r="BK486" s="188">
        <f>ROUND(I486*H486,2)</f>
        <v>0</v>
      </c>
      <c r="BL486" s="19" t="s">
        <v>181</v>
      </c>
      <c r="BM486" s="187" t="s">
        <v>856</v>
      </c>
    </row>
    <row r="487" spans="1:65" s="2" customFormat="1" ht="33" customHeight="1">
      <c r="A487" s="36"/>
      <c r="B487" s="37"/>
      <c r="C487" s="176" t="s">
        <v>857</v>
      </c>
      <c r="D487" s="176" t="s">
        <v>176</v>
      </c>
      <c r="E487" s="177" t="s">
        <v>858</v>
      </c>
      <c r="F487" s="178" t="s">
        <v>859</v>
      </c>
      <c r="G487" s="179" t="s">
        <v>860</v>
      </c>
      <c r="H487" s="180">
        <v>1</v>
      </c>
      <c r="I487" s="181"/>
      <c r="J487" s="182">
        <f>ROUND(I487*H487,2)</f>
        <v>0</v>
      </c>
      <c r="K487" s="178" t="s">
        <v>21</v>
      </c>
      <c r="L487" s="41"/>
      <c r="M487" s="183" t="s">
        <v>21</v>
      </c>
      <c r="N487" s="184" t="s">
        <v>44</v>
      </c>
      <c r="O487" s="66"/>
      <c r="P487" s="185">
        <f>O487*H487</f>
        <v>0</v>
      </c>
      <c r="Q487" s="185">
        <v>0.12422</v>
      </c>
      <c r="R487" s="185">
        <f>Q487*H487</f>
        <v>0.12422</v>
      </c>
      <c r="S487" s="185">
        <v>0</v>
      </c>
      <c r="T487" s="186">
        <f>S487*H487</f>
        <v>0</v>
      </c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R487" s="187" t="s">
        <v>181</v>
      </c>
      <c r="AT487" s="187" t="s">
        <v>176</v>
      </c>
      <c r="AU487" s="187" t="s">
        <v>83</v>
      </c>
      <c r="AY487" s="19" t="s">
        <v>174</v>
      </c>
      <c r="BE487" s="188">
        <f>IF(N487="základní",J487,0)</f>
        <v>0</v>
      </c>
      <c r="BF487" s="188">
        <f>IF(N487="snížená",J487,0)</f>
        <v>0</v>
      </c>
      <c r="BG487" s="188">
        <f>IF(N487="zákl. přenesená",J487,0)</f>
        <v>0</v>
      </c>
      <c r="BH487" s="188">
        <f>IF(N487="sníž. přenesená",J487,0)</f>
        <v>0</v>
      </c>
      <c r="BI487" s="188">
        <f>IF(N487="nulová",J487,0)</f>
        <v>0</v>
      </c>
      <c r="BJ487" s="19" t="s">
        <v>81</v>
      </c>
      <c r="BK487" s="188">
        <f>ROUND(I487*H487,2)</f>
        <v>0</v>
      </c>
      <c r="BL487" s="19" t="s">
        <v>181</v>
      </c>
      <c r="BM487" s="187" t="s">
        <v>861</v>
      </c>
    </row>
    <row r="488" spans="1:65" s="2" customFormat="1" ht="44.25" customHeight="1">
      <c r="A488" s="36"/>
      <c r="B488" s="37"/>
      <c r="C488" s="176" t="s">
        <v>862</v>
      </c>
      <c r="D488" s="176" t="s">
        <v>176</v>
      </c>
      <c r="E488" s="177" t="s">
        <v>863</v>
      </c>
      <c r="F488" s="178" t="s">
        <v>864</v>
      </c>
      <c r="G488" s="179" t="s">
        <v>860</v>
      </c>
      <c r="H488" s="180">
        <v>1</v>
      </c>
      <c r="I488" s="181"/>
      <c r="J488" s="182">
        <f>ROUND(I488*H488,2)</f>
        <v>0</v>
      </c>
      <c r="K488" s="178" t="s">
        <v>21</v>
      </c>
      <c r="L488" s="41"/>
      <c r="M488" s="183" t="s">
        <v>21</v>
      </c>
      <c r="N488" s="184" t="s">
        <v>44</v>
      </c>
      <c r="O488" s="66"/>
      <c r="P488" s="185">
        <f>O488*H488</f>
        <v>0</v>
      </c>
      <c r="Q488" s="185">
        <v>0.12422</v>
      </c>
      <c r="R488" s="185">
        <f>Q488*H488</f>
        <v>0.12422</v>
      </c>
      <c r="S488" s="185">
        <v>0</v>
      </c>
      <c r="T488" s="186">
        <f>S488*H488</f>
        <v>0</v>
      </c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R488" s="187" t="s">
        <v>181</v>
      </c>
      <c r="AT488" s="187" t="s">
        <v>176</v>
      </c>
      <c r="AU488" s="187" t="s">
        <v>83</v>
      </c>
      <c r="AY488" s="19" t="s">
        <v>174</v>
      </c>
      <c r="BE488" s="188">
        <f>IF(N488="základní",J488,0)</f>
        <v>0</v>
      </c>
      <c r="BF488" s="188">
        <f>IF(N488="snížená",J488,0)</f>
        <v>0</v>
      </c>
      <c r="BG488" s="188">
        <f>IF(N488="zákl. přenesená",J488,0)</f>
        <v>0</v>
      </c>
      <c r="BH488" s="188">
        <f>IF(N488="sníž. přenesená",J488,0)</f>
        <v>0</v>
      </c>
      <c r="BI488" s="188">
        <f>IF(N488="nulová",J488,0)</f>
        <v>0</v>
      </c>
      <c r="BJ488" s="19" t="s">
        <v>81</v>
      </c>
      <c r="BK488" s="188">
        <f>ROUND(I488*H488,2)</f>
        <v>0</v>
      </c>
      <c r="BL488" s="19" t="s">
        <v>181</v>
      </c>
      <c r="BM488" s="187" t="s">
        <v>865</v>
      </c>
    </row>
    <row r="489" spans="1:65" s="12" customFormat="1" ht="22.9" customHeight="1">
      <c r="B489" s="160"/>
      <c r="C489" s="161"/>
      <c r="D489" s="162" t="s">
        <v>72</v>
      </c>
      <c r="E489" s="174" t="s">
        <v>240</v>
      </c>
      <c r="F489" s="174" t="s">
        <v>866</v>
      </c>
      <c r="G489" s="161"/>
      <c r="H489" s="161"/>
      <c r="I489" s="164"/>
      <c r="J489" s="175">
        <f>BK489</f>
        <v>0</v>
      </c>
      <c r="K489" s="161"/>
      <c r="L489" s="166"/>
      <c r="M489" s="167"/>
      <c r="N489" s="168"/>
      <c r="O489" s="168"/>
      <c r="P489" s="169">
        <f>SUM(P490:P556)</f>
        <v>0</v>
      </c>
      <c r="Q489" s="168"/>
      <c r="R489" s="169">
        <f>SUM(R490:R556)</f>
        <v>15.87850845</v>
      </c>
      <c r="S489" s="168"/>
      <c r="T489" s="170">
        <f>SUM(T490:T556)</f>
        <v>10.714770999999999</v>
      </c>
      <c r="AR489" s="171" t="s">
        <v>81</v>
      </c>
      <c r="AT489" s="172" t="s">
        <v>72</v>
      </c>
      <c r="AU489" s="172" t="s">
        <v>81</v>
      </c>
      <c r="AY489" s="171" t="s">
        <v>174</v>
      </c>
      <c r="BK489" s="173">
        <f>SUM(BK490:BK556)</f>
        <v>0</v>
      </c>
    </row>
    <row r="490" spans="1:65" s="2" customFormat="1" ht="49.15" customHeight="1">
      <c r="A490" s="36"/>
      <c r="B490" s="37"/>
      <c r="C490" s="176" t="s">
        <v>867</v>
      </c>
      <c r="D490" s="176" t="s">
        <v>176</v>
      </c>
      <c r="E490" s="177" t="s">
        <v>868</v>
      </c>
      <c r="F490" s="178" t="s">
        <v>869</v>
      </c>
      <c r="G490" s="179" t="s">
        <v>189</v>
      </c>
      <c r="H490" s="180">
        <v>30.1</v>
      </c>
      <c r="I490" s="181"/>
      <c r="J490" s="182">
        <f>ROUND(I490*H490,2)</f>
        <v>0</v>
      </c>
      <c r="K490" s="178" t="s">
        <v>180</v>
      </c>
      <c r="L490" s="41"/>
      <c r="M490" s="183" t="s">
        <v>21</v>
      </c>
      <c r="N490" s="184" t="s">
        <v>44</v>
      </c>
      <c r="O490" s="66"/>
      <c r="P490" s="185">
        <f>O490*H490</f>
        <v>0</v>
      </c>
      <c r="Q490" s="185">
        <v>0.14066999999999999</v>
      </c>
      <c r="R490" s="185">
        <f>Q490*H490</f>
        <v>4.2341670000000002</v>
      </c>
      <c r="S490" s="185">
        <v>0</v>
      </c>
      <c r="T490" s="186">
        <f>S490*H490</f>
        <v>0</v>
      </c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R490" s="187" t="s">
        <v>181</v>
      </c>
      <c r="AT490" s="187" t="s">
        <v>176</v>
      </c>
      <c r="AU490" s="187" t="s">
        <v>83</v>
      </c>
      <c r="AY490" s="19" t="s">
        <v>174</v>
      </c>
      <c r="BE490" s="188">
        <f>IF(N490="základní",J490,0)</f>
        <v>0</v>
      </c>
      <c r="BF490" s="188">
        <f>IF(N490="snížená",J490,0)</f>
        <v>0</v>
      </c>
      <c r="BG490" s="188">
        <f>IF(N490="zákl. přenesená",J490,0)</f>
        <v>0</v>
      </c>
      <c r="BH490" s="188">
        <f>IF(N490="sníž. přenesená",J490,0)</f>
        <v>0</v>
      </c>
      <c r="BI490" s="188">
        <f>IF(N490="nulová",J490,0)</f>
        <v>0</v>
      </c>
      <c r="BJ490" s="19" t="s">
        <v>81</v>
      </c>
      <c r="BK490" s="188">
        <f>ROUND(I490*H490,2)</f>
        <v>0</v>
      </c>
      <c r="BL490" s="19" t="s">
        <v>181</v>
      </c>
      <c r="BM490" s="187" t="s">
        <v>870</v>
      </c>
    </row>
    <row r="491" spans="1:65" s="2" customFormat="1" ht="11.25">
      <c r="A491" s="36"/>
      <c r="B491" s="37"/>
      <c r="C491" s="38"/>
      <c r="D491" s="189" t="s">
        <v>183</v>
      </c>
      <c r="E491" s="38"/>
      <c r="F491" s="190" t="s">
        <v>871</v>
      </c>
      <c r="G491" s="38"/>
      <c r="H491" s="38"/>
      <c r="I491" s="191"/>
      <c r="J491" s="38"/>
      <c r="K491" s="38"/>
      <c r="L491" s="41"/>
      <c r="M491" s="192"/>
      <c r="N491" s="193"/>
      <c r="O491" s="66"/>
      <c r="P491" s="66"/>
      <c r="Q491" s="66"/>
      <c r="R491" s="66"/>
      <c r="S491" s="66"/>
      <c r="T491" s="67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T491" s="19" t="s">
        <v>183</v>
      </c>
      <c r="AU491" s="19" t="s">
        <v>83</v>
      </c>
    </row>
    <row r="492" spans="1:65" s="13" customFormat="1" ht="11.25">
      <c r="B492" s="194"/>
      <c r="C492" s="195"/>
      <c r="D492" s="196" t="s">
        <v>185</v>
      </c>
      <c r="E492" s="197" t="s">
        <v>21</v>
      </c>
      <c r="F492" s="198" t="s">
        <v>872</v>
      </c>
      <c r="G492" s="195"/>
      <c r="H492" s="199">
        <v>30.1</v>
      </c>
      <c r="I492" s="200"/>
      <c r="J492" s="195"/>
      <c r="K492" s="195"/>
      <c r="L492" s="201"/>
      <c r="M492" s="202"/>
      <c r="N492" s="203"/>
      <c r="O492" s="203"/>
      <c r="P492" s="203"/>
      <c r="Q492" s="203"/>
      <c r="R492" s="203"/>
      <c r="S492" s="203"/>
      <c r="T492" s="204"/>
      <c r="AT492" s="205" t="s">
        <v>185</v>
      </c>
      <c r="AU492" s="205" t="s">
        <v>83</v>
      </c>
      <c r="AV492" s="13" t="s">
        <v>83</v>
      </c>
      <c r="AW492" s="13" t="s">
        <v>34</v>
      </c>
      <c r="AX492" s="13" t="s">
        <v>81</v>
      </c>
      <c r="AY492" s="205" t="s">
        <v>174</v>
      </c>
    </row>
    <row r="493" spans="1:65" s="2" customFormat="1" ht="21.75" customHeight="1">
      <c r="A493" s="36"/>
      <c r="B493" s="37"/>
      <c r="C493" s="238" t="s">
        <v>873</v>
      </c>
      <c r="D493" s="238" t="s">
        <v>297</v>
      </c>
      <c r="E493" s="239" t="s">
        <v>874</v>
      </c>
      <c r="F493" s="240" t="s">
        <v>875</v>
      </c>
      <c r="G493" s="241" t="s">
        <v>189</v>
      </c>
      <c r="H493" s="242">
        <v>30.702000000000002</v>
      </c>
      <c r="I493" s="243"/>
      <c r="J493" s="244">
        <f>ROUND(I493*H493,2)</f>
        <v>0</v>
      </c>
      <c r="K493" s="240" t="s">
        <v>180</v>
      </c>
      <c r="L493" s="245"/>
      <c r="M493" s="246" t="s">
        <v>21</v>
      </c>
      <c r="N493" s="247" t="s">
        <v>44</v>
      </c>
      <c r="O493" s="66"/>
      <c r="P493" s="185">
        <f>O493*H493</f>
        <v>0</v>
      </c>
      <c r="Q493" s="185">
        <v>0.09</v>
      </c>
      <c r="R493" s="185">
        <f>Q493*H493</f>
        <v>2.7631800000000002</v>
      </c>
      <c r="S493" s="185">
        <v>0</v>
      </c>
      <c r="T493" s="186">
        <f>S493*H493</f>
        <v>0</v>
      </c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R493" s="187" t="s">
        <v>233</v>
      </c>
      <c r="AT493" s="187" t="s">
        <v>297</v>
      </c>
      <c r="AU493" s="187" t="s">
        <v>83</v>
      </c>
      <c r="AY493" s="19" t="s">
        <v>174</v>
      </c>
      <c r="BE493" s="188">
        <f>IF(N493="základní",J493,0)</f>
        <v>0</v>
      </c>
      <c r="BF493" s="188">
        <f>IF(N493="snížená",J493,0)</f>
        <v>0</v>
      </c>
      <c r="BG493" s="188">
        <f>IF(N493="zákl. přenesená",J493,0)</f>
        <v>0</v>
      </c>
      <c r="BH493" s="188">
        <f>IF(N493="sníž. přenesená",J493,0)</f>
        <v>0</v>
      </c>
      <c r="BI493" s="188">
        <f>IF(N493="nulová",J493,0)</f>
        <v>0</v>
      </c>
      <c r="BJ493" s="19" t="s">
        <v>81</v>
      </c>
      <c r="BK493" s="188">
        <f>ROUND(I493*H493,2)</f>
        <v>0</v>
      </c>
      <c r="BL493" s="19" t="s">
        <v>181</v>
      </c>
      <c r="BM493" s="187" t="s">
        <v>876</v>
      </c>
    </row>
    <row r="494" spans="1:65" s="13" customFormat="1" ht="11.25">
      <c r="B494" s="194"/>
      <c r="C494" s="195"/>
      <c r="D494" s="196" t="s">
        <v>185</v>
      </c>
      <c r="E494" s="195"/>
      <c r="F494" s="198" t="s">
        <v>877</v>
      </c>
      <c r="G494" s="195"/>
      <c r="H494" s="199">
        <v>30.702000000000002</v>
      </c>
      <c r="I494" s="200"/>
      <c r="J494" s="195"/>
      <c r="K494" s="195"/>
      <c r="L494" s="201"/>
      <c r="M494" s="202"/>
      <c r="N494" s="203"/>
      <c r="O494" s="203"/>
      <c r="P494" s="203"/>
      <c r="Q494" s="203"/>
      <c r="R494" s="203"/>
      <c r="S494" s="203"/>
      <c r="T494" s="204"/>
      <c r="AT494" s="205" t="s">
        <v>185</v>
      </c>
      <c r="AU494" s="205" t="s">
        <v>83</v>
      </c>
      <c r="AV494" s="13" t="s">
        <v>83</v>
      </c>
      <c r="AW494" s="13" t="s">
        <v>4</v>
      </c>
      <c r="AX494" s="13" t="s">
        <v>81</v>
      </c>
      <c r="AY494" s="205" t="s">
        <v>174</v>
      </c>
    </row>
    <row r="495" spans="1:65" s="2" customFormat="1" ht="44.25" customHeight="1">
      <c r="A495" s="36"/>
      <c r="B495" s="37"/>
      <c r="C495" s="176" t="s">
        <v>878</v>
      </c>
      <c r="D495" s="176" t="s">
        <v>176</v>
      </c>
      <c r="E495" s="177" t="s">
        <v>879</v>
      </c>
      <c r="F495" s="178" t="s">
        <v>880</v>
      </c>
      <c r="G495" s="179" t="s">
        <v>189</v>
      </c>
      <c r="H495" s="180">
        <v>6</v>
      </c>
      <c r="I495" s="181"/>
      <c r="J495" s="182">
        <f>ROUND(I495*H495,2)</f>
        <v>0</v>
      </c>
      <c r="K495" s="178" t="s">
        <v>180</v>
      </c>
      <c r="L495" s="41"/>
      <c r="M495" s="183" t="s">
        <v>21</v>
      </c>
      <c r="N495" s="184" t="s">
        <v>44</v>
      </c>
      <c r="O495" s="66"/>
      <c r="P495" s="185">
        <f>O495*H495</f>
        <v>0</v>
      </c>
      <c r="Q495" s="185">
        <v>0.10095</v>
      </c>
      <c r="R495" s="185">
        <f>Q495*H495</f>
        <v>0.60570000000000002</v>
      </c>
      <c r="S495" s="185">
        <v>0</v>
      </c>
      <c r="T495" s="186">
        <f>S495*H495</f>
        <v>0</v>
      </c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R495" s="187" t="s">
        <v>181</v>
      </c>
      <c r="AT495" s="187" t="s">
        <v>176</v>
      </c>
      <c r="AU495" s="187" t="s">
        <v>83</v>
      </c>
      <c r="AY495" s="19" t="s">
        <v>174</v>
      </c>
      <c r="BE495" s="188">
        <f>IF(N495="základní",J495,0)</f>
        <v>0</v>
      </c>
      <c r="BF495" s="188">
        <f>IF(N495="snížená",J495,0)</f>
        <v>0</v>
      </c>
      <c r="BG495" s="188">
        <f>IF(N495="zákl. přenesená",J495,0)</f>
        <v>0</v>
      </c>
      <c r="BH495" s="188">
        <f>IF(N495="sníž. přenesená",J495,0)</f>
        <v>0</v>
      </c>
      <c r="BI495" s="188">
        <f>IF(N495="nulová",J495,0)</f>
        <v>0</v>
      </c>
      <c r="BJ495" s="19" t="s">
        <v>81</v>
      </c>
      <c r="BK495" s="188">
        <f>ROUND(I495*H495,2)</f>
        <v>0</v>
      </c>
      <c r="BL495" s="19" t="s">
        <v>181</v>
      </c>
      <c r="BM495" s="187" t="s">
        <v>881</v>
      </c>
    </row>
    <row r="496" spans="1:65" s="2" customFormat="1" ht="11.25">
      <c r="A496" s="36"/>
      <c r="B496" s="37"/>
      <c r="C496" s="38"/>
      <c r="D496" s="189" t="s">
        <v>183</v>
      </c>
      <c r="E496" s="38"/>
      <c r="F496" s="190" t="s">
        <v>882</v>
      </c>
      <c r="G496" s="38"/>
      <c r="H496" s="38"/>
      <c r="I496" s="191"/>
      <c r="J496" s="38"/>
      <c r="K496" s="38"/>
      <c r="L496" s="41"/>
      <c r="M496" s="192"/>
      <c r="N496" s="193"/>
      <c r="O496" s="66"/>
      <c r="P496" s="66"/>
      <c r="Q496" s="66"/>
      <c r="R496" s="66"/>
      <c r="S496" s="66"/>
      <c r="T496" s="67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T496" s="19" t="s">
        <v>183</v>
      </c>
      <c r="AU496" s="19" t="s">
        <v>83</v>
      </c>
    </row>
    <row r="497" spans="1:65" s="13" customFormat="1" ht="11.25">
      <c r="B497" s="194"/>
      <c r="C497" s="195"/>
      <c r="D497" s="196" t="s">
        <v>185</v>
      </c>
      <c r="E497" s="197" t="s">
        <v>21</v>
      </c>
      <c r="F497" s="198" t="s">
        <v>883</v>
      </c>
      <c r="G497" s="195"/>
      <c r="H497" s="199">
        <v>6</v>
      </c>
      <c r="I497" s="200"/>
      <c r="J497" s="195"/>
      <c r="K497" s="195"/>
      <c r="L497" s="201"/>
      <c r="M497" s="202"/>
      <c r="N497" s="203"/>
      <c r="O497" s="203"/>
      <c r="P497" s="203"/>
      <c r="Q497" s="203"/>
      <c r="R497" s="203"/>
      <c r="S497" s="203"/>
      <c r="T497" s="204"/>
      <c r="AT497" s="205" t="s">
        <v>185</v>
      </c>
      <c r="AU497" s="205" t="s">
        <v>83</v>
      </c>
      <c r="AV497" s="13" t="s">
        <v>83</v>
      </c>
      <c r="AW497" s="13" t="s">
        <v>34</v>
      </c>
      <c r="AX497" s="13" t="s">
        <v>81</v>
      </c>
      <c r="AY497" s="205" t="s">
        <v>174</v>
      </c>
    </row>
    <row r="498" spans="1:65" s="2" customFormat="1" ht="16.5" customHeight="1">
      <c r="A498" s="36"/>
      <c r="B498" s="37"/>
      <c r="C498" s="238" t="s">
        <v>884</v>
      </c>
      <c r="D498" s="238" t="s">
        <v>297</v>
      </c>
      <c r="E498" s="239" t="s">
        <v>885</v>
      </c>
      <c r="F498" s="240" t="s">
        <v>886</v>
      </c>
      <c r="G498" s="241" t="s">
        <v>189</v>
      </c>
      <c r="H498" s="242">
        <v>6</v>
      </c>
      <c r="I498" s="243"/>
      <c r="J498" s="244">
        <f>ROUND(I498*H498,2)</f>
        <v>0</v>
      </c>
      <c r="K498" s="240" t="s">
        <v>180</v>
      </c>
      <c r="L498" s="245"/>
      <c r="M498" s="246" t="s">
        <v>21</v>
      </c>
      <c r="N498" s="247" t="s">
        <v>44</v>
      </c>
      <c r="O498" s="66"/>
      <c r="P498" s="185">
        <f>O498*H498</f>
        <v>0</v>
      </c>
      <c r="Q498" s="185">
        <v>2.8000000000000001E-2</v>
      </c>
      <c r="R498" s="185">
        <f>Q498*H498</f>
        <v>0.16800000000000001</v>
      </c>
      <c r="S498" s="185">
        <v>0</v>
      </c>
      <c r="T498" s="186">
        <f>S498*H498</f>
        <v>0</v>
      </c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R498" s="187" t="s">
        <v>233</v>
      </c>
      <c r="AT498" s="187" t="s">
        <v>297</v>
      </c>
      <c r="AU498" s="187" t="s">
        <v>83</v>
      </c>
      <c r="AY498" s="19" t="s">
        <v>174</v>
      </c>
      <c r="BE498" s="188">
        <f>IF(N498="základní",J498,0)</f>
        <v>0</v>
      </c>
      <c r="BF498" s="188">
        <f>IF(N498="snížená",J498,0)</f>
        <v>0</v>
      </c>
      <c r="BG498" s="188">
        <f>IF(N498="zákl. přenesená",J498,0)</f>
        <v>0</v>
      </c>
      <c r="BH498" s="188">
        <f>IF(N498="sníž. přenesená",J498,0)</f>
        <v>0</v>
      </c>
      <c r="BI498" s="188">
        <f>IF(N498="nulová",J498,0)</f>
        <v>0</v>
      </c>
      <c r="BJ498" s="19" t="s">
        <v>81</v>
      </c>
      <c r="BK498" s="188">
        <f>ROUND(I498*H498,2)</f>
        <v>0</v>
      </c>
      <c r="BL498" s="19" t="s">
        <v>181</v>
      </c>
      <c r="BM498" s="187" t="s">
        <v>887</v>
      </c>
    </row>
    <row r="499" spans="1:65" s="2" customFormat="1" ht="24.2" customHeight="1">
      <c r="A499" s="36"/>
      <c r="B499" s="37"/>
      <c r="C499" s="176" t="s">
        <v>888</v>
      </c>
      <c r="D499" s="176" t="s">
        <v>176</v>
      </c>
      <c r="E499" s="177" t="s">
        <v>889</v>
      </c>
      <c r="F499" s="178" t="s">
        <v>890</v>
      </c>
      <c r="G499" s="179" t="s">
        <v>189</v>
      </c>
      <c r="H499" s="180">
        <v>18.5</v>
      </c>
      <c r="I499" s="181"/>
      <c r="J499" s="182">
        <f>ROUND(I499*H499,2)</f>
        <v>0</v>
      </c>
      <c r="K499" s="178" t="s">
        <v>180</v>
      </c>
      <c r="L499" s="41"/>
      <c r="M499" s="183" t="s">
        <v>21</v>
      </c>
      <c r="N499" s="184" t="s">
        <v>44</v>
      </c>
      <c r="O499" s="66"/>
      <c r="P499" s="185">
        <f>O499*H499</f>
        <v>0</v>
      </c>
      <c r="Q499" s="185">
        <v>0</v>
      </c>
      <c r="R499" s="185">
        <f>Q499*H499</f>
        <v>0</v>
      </c>
      <c r="S499" s="185">
        <v>0</v>
      </c>
      <c r="T499" s="186">
        <f>S499*H499</f>
        <v>0</v>
      </c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R499" s="187" t="s">
        <v>181</v>
      </c>
      <c r="AT499" s="187" t="s">
        <v>176</v>
      </c>
      <c r="AU499" s="187" t="s">
        <v>83</v>
      </c>
      <c r="AY499" s="19" t="s">
        <v>174</v>
      </c>
      <c r="BE499" s="188">
        <f>IF(N499="základní",J499,0)</f>
        <v>0</v>
      </c>
      <c r="BF499" s="188">
        <f>IF(N499="snížená",J499,0)</f>
        <v>0</v>
      </c>
      <c r="BG499" s="188">
        <f>IF(N499="zákl. přenesená",J499,0)</f>
        <v>0</v>
      </c>
      <c r="BH499" s="188">
        <f>IF(N499="sníž. přenesená",J499,0)</f>
        <v>0</v>
      </c>
      <c r="BI499" s="188">
        <f>IF(N499="nulová",J499,0)</f>
        <v>0</v>
      </c>
      <c r="BJ499" s="19" t="s">
        <v>81</v>
      </c>
      <c r="BK499" s="188">
        <f>ROUND(I499*H499,2)</f>
        <v>0</v>
      </c>
      <c r="BL499" s="19" t="s">
        <v>181</v>
      </c>
      <c r="BM499" s="187" t="s">
        <v>891</v>
      </c>
    </row>
    <row r="500" spans="1:65" s="2" customFormat="1" ht="11.25">
      <c r="A500" s="36"/>
      <c r="B500" s="37"/>
      <c r="C500" s="38"/>
      <c r="D500" s="189" t="s">
        <v>183</v>
      </c>
      <c r="E500" s="38"/>
      <c r="F500" s="190" t="s">
        <v>892</v>
      </c>
      <c r="G500" s="38"/>
      <c r="H500" s="38"/>
      <c r="I500" s="191"/>
      <c r="J500" s="38"/>
      <c r="K500" s="38"/>
      <c r="L500" s="41"/>
      <c r="M500" s="192"/>
      <c r="N500" s="193"/>
      <c r="O500" s="66"/>
      <c r="P500" s="66"/>
      <c r="Q500" s="66"/>
      <c r="R500" s="66"/>
      <c r="S500" s="66"/>
      <c r="T500" s="67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T500" s="19" t="s">
        <v>183</v>
      </c>
      <c r="AU500" s="19" t="s">
        <v>83</v>
      </c>
    </row>
    <row r="501" spans="1:65" s="13" customFormat="1" ht="11.25">
      <c r="B501" s="194"/>
      <c r="C501" s="195"/>
      <c r="D501" s="196" t="s">
        <v>185</v>
      </c>
      <c r="E501" s="197" t="s">
        <v>21</v>
      </c>
      <c r="F501" s="198" t="s">
        <v>893</v>
      </c>
      <c r="G501" s="195"/>
      <c r="H501" s="199">
        <v>18.5</v>
      </c>
      <c r="I501" s="200"/>
      <c r="J501" s="195"/>
      <c r="K501" s="195"/>
      <c r="L501" s="201"/>
      <c r="M501" s="202"/>
      <c r="N501" s="203"/>
      <c r="O501" s="203"/>
      <c r="P501" s="203"/>
      <c r="Q501" s="203"/>
      <c r="R501" s="203"/>
      <c r="S501" s="203"/>
      <c r="T501" s="204"/>
      <c r="AT501" s="205" t="s">
        <v>185</v>
      </c>
      <c r="AU501" s="205" t="s">
        <v>83</v>
      </c>
      <c r="AV501" s="13" t="s">
        <v>83</v>
      </c>
      <c r="AW501" s="13" t="s">
        <v>34</v>
      </c>
      <c r="AX501" s="13" t="s">
        <v>81</v>
      </c>
      <c r="AY501" s="205" t="s">
        <v>174</v>
      </c>
    </row>
    <row r="502" spans="1:65" s="2" customFormat="1" ht="33" customHeight="1">
      <c r="A502" s="36"/>
      <c r="B502" s="37"/>
      <c r="C502" s="176" t="s">
        <v>894</v>
      </c>
      <c r="D502" s="176" t="s">
        <v>176</v>
      </c>
      <c r="E502" s="177" t="s">
        <v>895</v>
      </c>
      <c r="F502" s="178" t="s">
        <v>896</v>
      </c>
      <c r="G502" s="179" t="s">
        <v>189</v>
      </c>
      <c r="H502" s="180">
        <v>18.5</v>
      </c>
      <c r="I502" s="181"/>
      <c r="J502" s="182">
        <f>ROUND(I502*H502,2)</f>
        <v>0</v>
      </c>
      <c r="K502" s="178" t="s">
        <v>180</v>
      </c>
      <c r="L502" s="41"/>
      <c r="M502" s="183" t="s">
        <v>21</v>
      </c>
      <c r="N502" s="184" t="s">
        <v>44</v>
      </c>
      <c r="O502" s="66"/>
      <c r="P502" s="185">
        <f>O502*H502</f>
        <v>0</v>
      </c>
      <c r="Q502" s="185">
        <v>0.43540000000000001</v>
      </c>
      <c r="R502" s="185">
        <f>Q502*H502</f>
        <v>8.0548999999999999</v>
      </c>
      <c r="S502" s="185">
        <v>0</v>
      </c>
      <c r="T502" s="186">
        <f>S502*H502</f>
        <v>0</v>
      </c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R502" s="187" t="s">
        <v>181</v>
      </c>
      <c r="AT502" s="187" t="s">
        <v>176</v>
      </c>
      <c r="AU502" s="187" t="s">
        <v>83</v>
      </c>
      <c r="AY502" s="19" t="s">
        <v>174</v>
      </c>
      <c r="BE502" s="188">
        <f>IF(N502="základní",J502,0)</f>
        <v>0</v>
      </c>
      <c r="BF502" s="188">
        <f>IF(N502="snížená",J502,0)</f>
        <v>0</v>
      </c>
      <c r="BG502" s="188">
        <f>IF(N502="zákl. přenesená",J502,0)</f>
        <v>0</v>
      </c>
      <c r="BH502" s="188">
        <f>IF(N502="sníž. přenesená",J502,0)</f>
        <v>0</v>
      </c>
      <c r="BI502" s="188">
        <f>IF(N502="nulová",J502,0)</f>
        <v>0</v>
      </c>
      <c r="BJ502" s="19" t="s">
        <v>81</v>
      </c>
      <c r="BK502" s="188">
        <f>ROUND(I502*H502,2)</f>
        <v>0</v>
      </c>
      <c r="BL502" s="19" t="s">
        <v>181</v>
      </c>
      <c r="BM502" s="187" t="s">
        <v>897</v>
      </c>
    </row>
    <row r="503" spans="1:65" s="2" customFormat="1" ht="11.25">
      <c r="A503" s="36"/>
      <c r="B503" s="37"/>
      <c r="C503" s="38"/>
      <c r="D503" s="189" t="s">
        <v>183</v>
      </c>
      <c r="E503" s="38"/>
      <c r="F503" s="190" t="s">
        <v>898</v>
      </c>
      <c r="G503" s="38"/>
      <c r="H503" s="38"/>
      <c r="I503" s="191"/>
      <c r="J503" s="38"/>
      <c r="K503" s="38"/>
      <c r="L503" s="41"/>
      <c r="M503" s="192"/>
      <c r="N503" s="193"/>
      <c r="O503" s="66"/>
      <c r="P503" s="66"/>
      <c r="Q503" s="66"/>
      <c r="R503" s="66"/>
      <c r="S503" s="66"/>
      <c r="T503" s="67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T503" s="19" t="s">
        <v>183</v>
      </c>
      <c r="AU503" s="19" t="s">
        <v>83</v>
      </c>
    </row>
    <row r="504" spans="1:65" s="13" customFormat="1" ht="11.25">
      <c r="B504" s="194"/>
      <c r="C504" s="195"/>
      <c r="D504" s="196" t="s">
        <v>185</v>
      </c>
      <c r="E504" s="197" t="s">
        <v>21</v>
      </c>
      <c r="F504" s="198" t="s">
        <v>899</v>
      </c>
      <c r="G504" s="195"/>
      <c r="H504" s="199">
        <v>18.5</v>
      </c>
      <c r="I504" s="200"/>
      <c r="J504" s="195"/>
      <c r="K504" s="195"/>
      <c r="L504" s="201"/>
      <c r="M504" s="202"/>
      <c r="N504" s="203"/>
      <c r="O504" s="203"/>
      <c r="P504" s="203"/>
      <c r="Q504" s="203"/>
      <c r="R504" s="203"/>
      <c r="S504" s="203"/>
      <c r="T504" s="204"/>
      <c r="AT504" s="205" t="s">
        <v>185</v>
      </c>
      <c r="AU504" s="205" t="s">
        <v>83</v>
      </c>
      <c r="AV504" s="13" t="s">
        <v>83</v>
      </c>
      <c r="AW504" s="13" t="s">
        <v>34</v>
      </c>
      <c r="AX504" s="13" t="s">
        <v>81</v>
      </c>
      <c r="AY504" s="205" t="s">
        <v>174</v>
      </c>
    </row>
    <row r="505" spans="1:65" s="2" customFormat="1" ht="33" customHeight="1">
      <c r="A505" s="36"/>
      <c r="B505" s="37"/>
      <c r="C505" s="176" t="s">
        <v>900</v>
      </c>
      <c r="D505" s="176" t="s">
        <v>176</v>
      </c>
      <c r="E505" s="177" t="s">
        <v>901</v>
      </c>
      <c r="F505" s="178" t="s">
        <v>902</v>
      </c>
      <c r="G505" s="179" t="s">
        <v>400</v>
      </c>
      <c r="H505" s="180">
        <v>2</v>
      </c>
      <c r="I505" s="181"/>
      <c r="J505" s="182">
        <f>ROUND(I505*H505,2)</f>
        <v>0</v>
      </c>
      <c r="K505" s="178" t="s">
        <v>180</v>
      </c>
      <c r="L505" s="41"/>
      <c r="M505" s="183" t="s">
        <v>21</v>
      </c>
      <c r="N505" s="184" t="s">
        <v>44</v>
      </c>
      <c r="O505" s="66"/>
      <c r="P505" s="185">
        <f>O505*H505</f>
        <v>0</v>
      </c>
      <c r="Q505" s="185">
        <v>2E-3</v>
      </c>
      <c r="R505" s="185">
        <f>Q505*H505</f>
        <v>4.0000000000000001E-3</v>
      </c>
      <c r="S505" s="185">
        <v>0</v>
      </c>
      <c r="T505" s="186">
        <f>S505*H505</f>
        <v>0</v>
      </c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R505" s="187" t="s">
        <v>181</v>
      </c>
      <c r="AT505" s="187" t="s">
        <v>176</v>
      </c>
      <c r="AU505" s="187" t="s">
        <v>83</v>
      </c>
      <c r="AY505" s="19" t="s">
        <v>174</v>
      </c>
      <c r="BE505" s="188">
        <f>IF(N505="základní",J505,0)</f>
        <v>0</v>
      </c>
      <c r="BF505" s="188">
        <f>IF(N505="snížená",J505,0)</f>
        <v>0</v>
      </c>
      <c r="BG505" s="188">
        <f>IF(N505="zákl. přenesená",J505,0)</f>
        <v>0</v>
      </c>
      <c r="BH505" s="188">
        <f>IF(N505="sníž. přenesená",J505,0)</f>
        <v>0</v>
      </c>
      <c r="BI505" s="188">
        <f>IF(N505="nulová",J505,0)</f>
        <v>0</v>
      </c>
      <c r="BJ505" s="19" t="s">
        <v>81</v>
      </c>
      <c r="BK505" s="188">
        <f>ROUND(I505*H505,2)</f>
        <v>0</v>
      </c>
      <c r="BL505" s="19" t="s">
        <v>181</v>
      </c>
      <c r="BM505" s="187" t="s">
        <v>903</v>
      </c>
    </row>
    <row r="506" spans="1:65" s="2" customFormat="1" ht="11.25">
      <c r="A506" s="36"/>
      <c r="B506" s="37"/>
      <c r="C506" s="38"/>
      <c r="D506" s="189" t="s">
        <v>183</v>
      </c>
      <c r="E506" s="38"/>
      <c r="F506" s="190" t="s">
        <v>904</v>
      </c>
      <c r="G506" s="38"/>
      <c r="H506" s="38"/>
      <c r="I506" s="191"/>
      <c r="J506" s="38"/>
      <c r="K506" s="38"/>
      <c r="L506" s="41"/>
      <c r="M506" s="192"/>
      <c r="N506" s="193"/>
      <c r="O506" s="66"/>
      <c r="P506" s="66"/>
      <c r="Q506" s="66"/>
      <c r="R506" s="66"/>
      <c r="S506" s="66"/>
      <c r="T506" s="67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T506" s="19" t="s">
        <v>183</v>
      </c>
      <c r="AU506" s="19" t="s">
        <v>83</v>
      </c>
    </row>
    <row r="507" spans="1:65" s="2" customFormat="1" ht="49.15" customHeight="1">
      <c r="A507" s="36"/>
      <c r="B507" s="37"/>
      <c r="C507" s="176" t="s">
        <v>905</v>
      </c>
      <c r="D507" s="176" t="s">
        <v>176</v>
      </c>
      <c r="E507" s="177" t="s">
        <v>906</v>
      </c>
      <c r="F507" s="178" t="s">
        <v>907</v>
      </c>
      <c r="G507" s="179" t="s">
        <v>179</v>
      </c>
      <c r="H507" s="180">
        <v>271.92</v>
      </c>
      <c r="I507" s="181"/>
      <c r="J507" s="182">
        <f>ROUND(I507*H507,2)</f>
        <v>0</v>
      </c>
      <c r="K507" s="178" t="s">
        <v>180</v>
      </c>
      <c r="L507" s="41"/>
      <c r="M507" s="183" t="s">
        <v>21</v>
      </c>
      <c r="N507" s="184" t="s">
        <v>44</v>
      </c>
      <c r="O507" s="66"/>
      <c r="P507" s="185">
        <f>O507*H507</f>
        <v>0</v>
      </c>
      <c r="Q507" s="185">
        <v>0</v>
      </c>
      <c r="R507" s="185">
        <f>Q507*H507</f>
        <v>0</v>
      </c>
      <c r="S507" s="185">
        <v>0</v>
      </c>
      <c r="T507" s="186">
        <f>S507*H507</f>
        <v>0</v>
      </c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R507" s="187" t="s">
        <v>181</v>
      </c>
      <c r="AT507" s="187" t="s">
        <v>176</v>
      </c>
      <c r="AU507" s="187" t="s">
        <v>83</v>
      </c>
      <c r="AY507" s="19" t="s">
        <v>174</v>
      </c>
      <c r="BE507" s="188">
        <f>IF(N507="základní",J507,0)</f>
        <v>0</v>
      </c>
      <c r="BF507" s="188">
        <f>IF(N507="snížená",J507,0)</f>
        <v>0</v>
      </c>
      <c r="BG507" s="188">
        <f>IF(N507="zákl. přenesená",J507,0)</f>
        <v>0</v>
      </c>
      <c r="BH507" s="188">
        <f>IF(N507="sníž. přenesená",J507,0)</f>
        <v>0</v>
      </c>
      <c r="BI507" s="188">
        <f>IF(N507="nulová",J507,0)</f>
        <v>0</v>
      </c>
      <c r="BJ507" s="19" t="s">
        <v>81</v>
      </c>
      <c r="BK507" s="188">
        <f>ROUND(I507*H507,2)</f>
        <v>0</v>
      </c>
      <c r="BL507" s="19" t="s">
        <v>181</v>
      </c>
      <c r="BM507" s="187" t="s">
        <v>908</v>
      </c>
    </row>
    <row r="508" spans="1:65" s="2" customFormat="1" ht="11.25">
      <c r="A508" s="36"/>
      <c r="B508" s="37"/>
      <c r="C508" s="38"/>
      <c r="D508" s="189" t="s">
        <v>183</v>
      </c>
      <c r="E508" s="38"/>
      <c r="F508" s="190" t="s">
        <v>909</v>
      </c>
      <c r="G508" s="38"/>
      <c r="H508" s="38"/>
      <c r="I508" s="191"/>
      <c r="J508" s="38"/>
      <c r="K508" s="38"/>
      <c r="L508" s="41"/>
      <c r="M508" s="192"/>
      <c r="N508" s="193"/>
      <c r="O508" s="66"/>
      <c r="P508" s="66"/>
      <c r="Q508" s="66"/>
      <c r="R508" s="66"/>
      <c r="S508" s="66"/>
      <c r="T508" s="67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T508" s="19" t="s">
        <v>183</v>
      </c>
      <c r="AU508" s="19" t="s">
        <v>83</v>
      </c>
    </row>
    <row r="509" spans="1:65" s="13" customFormat="1" ht="11.25">
      <c r="B509" s="194"/>
      <c r="C509" s="195"/>
      <c r="D509" s="196" t="s">
        <v>185</v>
      </c>
      <c r="E509" s="197" t="s">
        <v>21</v>
      </c>
      <c r="F509" s="198" t="s">
        <v>910</v>
      </c>
      <c r="G509" s="195"/>
      <c r="H509" s="199">
        <v>271.92</v>
      </c>
      <c r="I509" s="200"/>
      <c r="J509" s="195"/>
      <c r="K509" s="195"/>
      <c r="L509" s="201"/>
      <c r="M509" s="202"/>
      <c r="N509" s="203"/>
      <c r="O509" s="203"/>
      <c r="P509" s="203"/>
      <c r="Q509" s="203"/>
      <c r="R509" s="203"/>
      <c r="S509" s="203"/>
      <c r="T509" s="204"/>
      <c r="AT509" s="205" t="s">
        <v>185</v>
      </c>
      <c r="AU509" s="205" t="s">
        <v>83</v>
      </c>
      <c r="AV509" s="13" t="s">
        <v>83</v>
      </c>
      <c r="AW509" s="13" t="s">
        <v>34</v>
      </c>
      <c r="AX509" s="13" t="s">
        <v>81</v>
      </c>
      <c r="AY509" s="205" t="s">
        <v>174</v>
      </c>
    </row>
    <row r="510" spans="1:65" s="2" customFormat="1" ht="16.5" customHeight="1">
      <c r="A510" s="36"/>
      <c r="B510" s="37"/>
      <c r="C510" s="176" t="s">
        <v>911</v>
      </c>
      <c r="D510" s="176" t="s">
        <v>176</v>
      </c>
      <c r="E510" s="177" t="s">
        <v>912</v>
      </c>
      <c r="F510" s="178" t="s">
        <v>913</v>
      </c>
      <c r="G510" s="179" t="s">
        <v>179</v>
      </c>
      <c r="H510" s="180">
        <v>271.92</v>
      </c>
      <c r="I510" s="181"/>
      <c r="J510" s="182">
        <f>ROUND(I510*H510,2)</f>
        <v>0</v>
      </c>
      <c r="K510" s="178" t="s">
        <v>21</v>
      </c>
      <c r="L510" s="41"/>
      <c r="M510" s="183" t="s">
        <v>21</v>
      </c>
      <c r="N510" s="184" t="s">
        <v>44</v>
      </c>
      <c r="O510" s="66"/>
      <c r="P510" s="185">
        <f>O510*H510</f>
        <v>0</v>
      </c>
      <c r="Q510" s="185">
        <v>0</v>
      </c>
      <c r="R510" s="185">
        <f>Q510*H510</f>
        <v>0</v>
      </c>
      <c r="S510" s="185">
        <v>0</v>
      </c>
      <c r="T510" s="186">
        <f>S510*H510</f>
        <v>0</v>
      </c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R510" s="187" t="s">
        <v>181</v>
      </c>
      <c r="AT510" s="187" t="s">
        <v>176</v>
      </c>
      <c r="AU510" s="187" t="s">
        <v>83</v>
      </c>
      <c r="AY510" s="19" t="s">
        <v>174</v>
      </c>
      <c r="BE510" s="188">
        <f>IF(N510="základní",J510,0)</f>
        <v>0</v>
      </c>
      <c r="BF510" s="188">
        <f>IF(N510="snížená",J510,0)</f>
        <v>0</v>
      </c>
      <c r="BG510" s="188">
        <f>IF(N510="zákl. přenesená",J510,0)</f>
        <v>0</v>
      </c>
      <c r="BH510" s="188">
        <f>IF(N510="sníž. přenesená",J510,0)</f>
        <v>0</v>
      </c>
      <c r="BI510" s="188">
        <f>IF(N510="nulová",J510,0)</f>
        <v>0</v>
      </c>
      <c r="BJ510" s="19" t="s">
        <v>81</v>
      </c>
      <c r="BK510" s="188">
        <f>ROUND(I510*H510,2)</f>
        <v>0</v>
      </c>
      <c r="BL510" s="19" t="s">
        <v>181</v>
      </c>
      <c r="BM510" s="187" t="s">
        <v>914</v>
      </c>
    </row>
    <row r="511" spans="1:65" s="2" customFormat="1" ht="49.15" customHeight="1">
      <c r="A511" s="36"/>
      <c r="B511" s="37"/>
      <c r="C511" s="176" t="s">
        <v>915</v>
      </c>
      <c r="D511" s="176" t="s">
        <v>176</v>
      </c>
      <c r="E511" s="177" t="s">
        <v>916</v>
      </c>
      <c r="F511" s="178" t="s">
        <v>917</v>
      </c>
      <c r="G511" s="179" t="s">
        <v>179</v>
      </c>
      <c r="H511" s="180">
        <v>271.92</v>
      </c>
      <c r="I511" s="181"/>
      <c r="J511" s="182">
        <f>ROUND(I511*H511,2)</f>
        <v>0</v>
      </c>
      <c r="K511" s="178" t="s">
        <v>180</v>
      </c>
      <c r="L511" s="41"/>
      <c r="M511" s="183" t="s">
        <v>21</v>
      </c>
      <c r="N511" s="184" t="s">
        <v>44</v>
      </c>
      <c r="O511" s="66"/>
      <c r="P511" s="185">
        <f>O511*H511</f>
        <v>0</v>
      </c>
      <c r="Q511" s="185">
        <v>0</v>
      </c>
      <c r="R511" s="185">
        <f>Q511*H511</f>
        <v>0</v>
      </c>
      <c r="S511" s="185">
        <v>0</v>
      </c>
      <c r="T511" s="186">
        <f>S511*H511</f>
        <v>0</v>
      </c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R511" s="187" t="s">
        <v>181</v>
      </c>
      <c r="AT511" s="187" t="s">
        <v>176</v>
      </c>
      <c r="AU511" s="187" t="s">
        <v>83</v>
      </c>
      <c r="AY511" s="19" t="s">
        <v>174</v>
      </c>
      <c r="BE511" s="188">
        <f>IF(N511="základní",J511,0)</f>
        <v>0</v>
      </c>
      <c r="BF511" s="188">
        <f>IF(N511="snížená",J511,0)</f>
        <v>0</v>
      </c>
      <c r="BG511" s="188">
        <f>IF(N511="zákl. přenesená",J511,0)</f>
        <v>0</v>
      </c>
      <c r="BH511" s="188">
        <f>IF(N511="sníž. přenesená",J511,0)</f>
        <v>0</v>
      </c>
      <c r="BI511" s="188">
        <f>IF(N511="nulová",J511,0)</f>
        <v>0</v>
      </c>
      <c r="BJ511" s="19" t="s">
        <v>81</v>
      </c>
      <c r="BK511" s="188">
        <f>ROUND(I511*H511,2)</f>
        <v>0</v>
      </c>
      <c r="BL511" s="19" t="s">
        <v>181</v>
      </c>
      <c r="BM511" s="187" t="s">
        <v>918</v>
      </c>
    </row>
    <row r="512" spans="1:65" s="2" customFormat="1" ht="11.25">
      <c r="A512" s="36"/>
      <c r="B512" s="37"/>
      <c r="C512" s="38"/>
      <c r="D512" s="189" t="s">
        <v>183</v>
      </c>
      <c r="E512" s="38"/>
      <c r="F512" s="190" t="s">
        <v>919</v>
      </c>
      <c r="G512" s="38"/>
      <c r="H512" s="38"/>
      <c r="I512" s="191"/>
      <c r="J512" s="38"/>
      <c r="K512" s="38"/>
      <c r="L512" s="41"/>
      <c r="M512" s="192"/>
      <c r="N512" s="193"/>
      <c r="O512" s="66"/>
      <c r="P512" s="66"/>
      <c r="Q512" s="66"/>
      <c r="R512" s="66"/>
      <c r="S512" s="66"/>
      <c r="T512" s="67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T512" s="19" t="s">
        <v>183</v>
      </c>
      <c r="AU512" s="19" t="s">
        <v>83</v>
      </c>
    </row>
    <row r="513" spans="1:65" s="2" customFormat="1" ht="37.9" customHeight="1">
      <c r="A513" s="36"/>
      <c r="B513" s="37"/>
      <c r="C513" s="176" t="s">
        <v>920</v>
      </c>
      <c r="D513" s="176" t="s">
        <v>176</v>
      </c>
      <c r="E513" s="177" t="s">
        <v>921</v>
      </c>
      <c r="F513" s="178" t="s">
        <v>922</v>
      </c>
      <c r="G513" s="179" t="s">
        <v>179</v>
      </c>
      <c r="H513" s="180">
        <v>140</v>
      </c>
      <c r="I513" s="181"/>
      <c r="J513" s="182">
        <f>ROUND(I513*H513,2)</f>
        <v>0</v>
      </c>
      <c r="K513" s="178" t="s">
        <v>180</v>
      </c>
      <c r="L513" s="41"/>
      <c r="M513" s="183" t="s">
        <v>21</v>
      </c>
      <c r="N513" s="184" t="s">
        <v>44</v>
      </c>
      <c r="O513" s="66"/>
      <c r="P513" s="185">
        <f>O513*H513</f>
        <v>0</v>
      </c>
      <c r="Q513" s="185">
        <v>2.1000000000000001E-4</v>
      </c>
      <c r="R513" s="185">
        <f>Q513*H513</f>
        <v>2.9400000000000003E-2</v>
      </c>
      <c r="S513" s="185">
        <v>0</v>
      </c>
      <c r="T513" s="186">
        <f>S513*H513</f>
        <v>0</v>
      </c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R513" s="187" t="s">
        <v>181</v>
      </c>
      <c r="AT513" s="187" t="s">
        <v>176</v>
      </c>
      <c r="AU513" s="187" t="s">
        <v>83</v>
      </c>
      <c r="AY513" s="19" t="s">
        <v>174</v>
      </c>
      <c r="BE513" s="188">
        <f>IF(N513="základní",J513,0)</f>
        <v>0</v>
      </c>
      <c r="BF513" s="188">
        <f>IF(N513="snížená",J513,0)</f>
        <v>0</v>
      </c>
      <c r="BG513" s="188">
        <f>IF(N513="zákl. přenesená",J513,0)</f>
        <v>0</v>
      </c>
      <c r="BH513" s="188">
        <f>IF(N513="sníž. přenesená",J513,0)</f>
        <v>0</v>
      </c>
      <c r="BI513" s="188">
        <f>IF(N513="nulová",J513,0)</f>
        <v>0</v>
      </c>
      <c r="BJ513" s="19" t="s">
        <v>81</v>
      </c>
      <c r="BK513" s="188">
        <f>ROUND(I513*H513,2)</f>
        <v>0</v>
      </c>
      <c r="BL513" s="19" t="s">
        <v>181</v>
      </c>
      <c r="BM513" s="187" t="s">
        <v>923</v>
      </c>
    </row>
    <row r="514" spans="1:65" s="2" customFormat="1" ht="11.25">
      <c r="A514" s="36"/>
      <c r="B514" s="37"/>
      <c r="C514" s="38"/>
      <c r="D514" s="189" t="s">
        <v>183</v>
      </c>
      <c r="E514" s="38"/>
      <c r="F514" s="190" t="s">
        <v>924</v>
      </c>
      <c r="G514" s="38"/>
      <c r="H514" s="38"/>
      <c r="I514" s="191"/>
      <c r="J514" s="38"/>
      <c r="K514" s="38"/>
      <c r="L514" s="41"/>
      <c r="M514" s="192"/>
      <c r="N514" s="193"/>
      <c r="O514" s="66"/>
      <c r="P514" s="66"/>
      <c r="Q514" s="66"/>
      <c r="R514" s="66"/>
      <c r="S514" s="66"/>
      <c r="T514" s="67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T514" s="19" t="s">
        <v>183</v>
      </c>
      <c r="AU514" s="19" t="s">
        <v>83</v>
      </c>
    </row>
    <row r="515" spans="1:65" s="2" customFormat="1" ht="44.25" customHeight="1">
      <c r="A515" s="36"/>
      <c r="B515" s="37"/>
      <c r="C515" s="176" t="s">
        <v>925</v>
      </c>
      <c r="D515" s="176" t="s">
        <v>176</v>
      </c>
      <c r="E515" s="177" t="s">
        <v>926</v>
      </c>
      <c r="F515" s="178" t="s">
        <v>927</v>
      </c>
      <c r="G515" s="179" t="s">
        <v>179</v>
      </c>
      <c r="H515" s="180">
        <v>30.414999999999999</v>
      </c>
      <c r="I515" s="181"/>
      <c r="J515" s="182">
        <f>ROUND(I515*H515,2)</f>
        <v>0</v>
      </c>
      <c r="K515" s="178" t="s">
        <v>180</v>
      </c>
      <c r="L515" s="41"/>
      <c r="M515" s="183" t="s">
        <v>21</v>
      </c>
      <c r="N515" s="184" t="s">
        <v>44</v>
      </c>
      <c r="O515" s="66"/>
      <c r="P515" s="185">
        <f>O515*H515</f>
        <v>0</v>
      </c>
      <c r="Q515" s="185">
        <v>6.3000000000000003E-4</v>
      </c>
      <c r="R515" s="185">
        <f>Q515*H515</f>
        <v>1.916145E-2</v>
      </c>
      <c r="S515" s="185">
        <v>0</v>
      </c>
      <c r="T515" s="186">
        <f>S515*H515</f>
        <v>0</v>
      </c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R515" s="187" t="s">
        <v>181</v>
      </c>
      <c r="AT515" s="187" t="s">
        <v>176</v>
      </c>
      <c r="AU515" s="187" t="s">
        <v>83</v>
      </c>
      <c r="AY515" s="19" t="s">
        <v>174</v>
      </c>
      <c r="BE515" s="188">
        <f>IF(N515="základní",J515,0)</f>
        <v>0</v>
      </c>
      <c r="BF515" s="188">
        <f>IF(N515="snížená",J515,0)</f>
        <v>0</v>
      </c>
      <c r="BG515" s="188">
        <f>IF(N515="zákl. přenesená",J515,0)</f>
        <v>0</v>
      </c>
      <c r="BH515" s="188">
        <f>IF(N515="sníž. přenesená",J515,0)</f>
        <v>0</v>
      </c>
      <c r="BI515" s="188">
        <f>IF(N515="nulová",J515,0)</f>
        <v>0</v>
      </c>
      <c r="BJ515" s="19" t="s">
        <v>81</v>
      </c>
      <c r="BK515" s="188">
        <f>ROUND(I515*H515,2)</f>
        <v>0</v>
      </c>
      <c r="BL515" s="19" t="s">
        <v>181</v>
      </c>
      <c r="BM515" s="187" t="s">
        <v>928</v>
      </c>
    </row>
    <row r="516" spans="1:65" s="2" customFormat="1" ht="11.25">
      <c r="A516" s="36"/>
      <c r="B516" s="37"/>
      <c r="C516" s="38"/>
      <c r="D516" s="189" t="s">
        <v>183</v>
      </c>
      <c r="E516" s="38"/>
      <c r="F516" s="190" t="s">
        <v>929</v>
      </c>
      <c r="G516" s="38"/>
      <c r="H516" s="38"/>
      <c r="I516" s="191"/>
      <c r="J516" s="38"/>
      <c r="K516" s="38"/>
      <c r="L516" s="41"/>
      <c r="M516" s="192"/>
      <c r="N516" s="193"/>
      <c r="O516" s="66"/>
      <c r="P516" s="66"/>
      <c r="Q516" s="66"/>
      <c r="R516" s="66"/>
      <c r="S516" s="66"/>
      <c r="T516" s="67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T516" s="19" t="s">
        <v>183</v>
      </c>
      <c r="AU516" s="19" t="s">
        <v>83</v>
      </c>
    </row>
    <row r="517" spans="1:65" s="13" customFormat="1" ht="11.25">
      <c r="B517" s="194"/>
      <c r="C517" s="195"/>
      <c r="D517" s="196" t="s">
        <v>185</v>
      </c>
      <c r="E517" s="197" t="s">
        <v>21</v>
      </c>
      <c r="F517" s="198" t="s">
        <v>930</v>
      </c>
      <c r="G517" s="195"/>
      <c r="H517" s="199">
        <v>12.66</v>
      </c>
      <c r="I517" s="200"/>
      <c r="J517" s="195"/>
      <c r="K517" s="195"/>
      <c r="L517" s="201"/>
      <c r="M517" s="202"/>
      <c r="N517" s="203"/>
      <c r="O517" s="203"/>
      <c r="P517" s="203"/>
      <c r="Q517" s="203"/>
      <c r="R517" s="203"/>
      <c r="S517" s="203"/>
      <c r="T517" s="204"/>
      <c r="AT517" s="205" t="s">
        <v>185</v>
      </c>
      <c r="AU517" s="205" t="s">
        <v>83</v>
      </c>
      <c r="AV517" s="13" t="s">
        <v>83</v>
      </c>
      <c r="AW517" s="13" t="s">
        <v>34</v>
      </c>
      <c r="AX517" s="13" t="s">
        <v>73</v>
      </c>
      <c r="AY517" s="205" t="s">
        <v>174</v>
      </c>
    </row>
    <row r="518" spans="1:65" s="13" customFormat="1" ht="11.25">
      <c r="B518" s="194"/>
      <c r="C518" s="195"/>
      <c r="D518" s="196" t="s">
        <v>185</v>
      </c>
      <c r="E518" s="197" t="s">
        <v>21</v>
      </c>
      <c r="F518" s="198" t="s">
        <v>931</v>
      </c>
      <c r="G518" s="195"/>
      <c r="H518" s="199">
        <v>17.754999999999999</v>
      </c>
      <c r="I518" s="200"/>
      <c r="J518" s="195"/>
      <c r="K518" s="195"/>
      <c r="L518" s="201"/>
      <c r="M518" s="202"/>
      <c r="N518" s="203"/>
      <c r="O518" s="203"/>
      <c r="P518" s="203"/>
      <c r="Q518" s="203"/>
      <c r="R518" s="203"/>
      <c r="S518" s="203"/>
      <c r="T518" s="204"/>
      <c r="AT518" s="205" t="s">
        <v>185</v>
      </c>
      <c r="AU518" s="205" t="s">
        <v>83</v>
      </c>
      <c r="AV518" s="13" t="s">
        <v>83</v>
      </c>
      <c r="AW518" s="13" t="s">
        <v>34</v>
      </c>
      <c r="AX518" s="13" t="s">
        <v>73</v>
      </c>
      <c r="AY518" s="205" t="s">
        <v>174</v>
      </c>
    </row>
    <row r="519" spans="1:65" s="14" customFormat="1" ht="11.25">
      <c r="B519" s="206"/>
      <c r="C519" s="207"/>
      <c r="D519" s="196" t="s">
        <v>185</v>
      </c>
      <c r="E519" s="208" t="s">
        <v>21</v>
      </c>
      <c r="F519" s="209" t="s">
        <v>199</v>
      </c>
      <c r="G519" s="207"/>
      <c r="H519" s="210">
        <v>30.414999999999999</v>
      </c>
      <c r="I519" s="211"/>
      <c r="J519" s="207"/>
      <c r="K519" s="207"/>
      <c r="L519" s="212"/>
      <c r="M519" s="213"/>
      <c r="N519" s="214"/>
      <c r="O519" s="214"/>
      <c r="P519" s="214"/>
      <c r="Q519" s="214"/>
      <c r="R519" s="214"/>
      <c r="S519" s="214"/>
      <c r="T519" s="215"/>
      <c r="AT519" s="216" t="s">
        <v>185</v>
      </c>
      <c r="AU519" s="216" t="s">
        <v>83</v>
      </c>
      <c r="AV519" s="14" t="s">
        <v>193</v>
      </c>
      <c r="AW519" s="14" t="s">
        <v>34</v>
      </c>
      <c r="AX519" s="14" t="s">
        <v>81</v>
      </c>
      <c r="AY519" s="216" t="s">
        <v>174</v>
      </c>
    </row>
    <row r="520" spans="1:65" s="2" customFormat="1" ht="37.9" customHeight="1">
      <c r="A520" s="36"/>
      <c r="B520" s="37"/>
      <c r="C520" s="176" t="s">
        <v>932</v>
      </c>
      <c r="D520" s="176" t="s">
        <v>176</v>
      </c>
      <c r="E520" s="177" t="s">
        <v>933</v>
      </c>
      <c r="F520" s="178" t="s">
        <v>934</v>
      </c>
      <c r="G520" s="179" t="s">
        <v>196</v>
      </c>
      <c r="H520" s="180">
        <v>0.95899999999999996</v>
      </c>
      <c r="I520" s="181"/>
      <c r="J520" s="182">
        <f>ROUND(I520*H520,2)</f>
        <v>0</v>
      </c>
      <c r="K520" s="178" t="s">
        <v>180</v>
      </c>
      <c r="L520" s="41"/>
      <c r="M520" s="183" t="s">
        <v>21</v>
      </c>
      <c r="N520" s="184" t="s">
        <v>44</v>
      </c>
      <c r="O520" s="66"/>
      <c r="P520" s="185">
        <f>O520*H520</f>
        <v>0</v>
      </c>
      <c r="Q520" s="185">
        <v>0</v>
      </c>
      <c r="R520" s="185">
        <f>Q520*H520</f>
        <v>0</v>
      </c>
      <c r="S520" s="185">
        <v>2.4</v>
      </c>
      <c r="T520" s="186">
        <f>S520*H520</f>
        <v>2.3015999999999996</v>
      </c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R520" s="187" t="s">
        <v>181</v>
      </c>
      <c r="AT520" s="187" t="s">
        <v>176</v>
      </c>
      <c r="AU520" s="187" t="s">
        <v>83</v>
      </c>
      <c r="AY520" s="19" t="s">
        <v>174</v>
      </c>
      <c r="BE520" s="188">
        <f>IF(N520="základní",J520,0)</f>
        <v>0</v>
      </c>
      <c r="BF520" s="188">
        <f>IF(N520="snížená",J520,0)</f>
        <v>0</v>
      </c>
      <c r="BG520" s="188">
        <f>IF(N520="zákl. přenesená",J520,0)</f>
        <v>0</v>
      </c>
      <c r="BH520" s="188">
        <f>IF(N520="sníž. přenesená",J520,0)</f>
        <v>0</v>
      </c>
      <c r="BI520" s="188">
        <f>IF(N520="nulová",J520,0)</f>
        <v>0</v>
      </c>
      <c r="BJ520" s="19" t="s">
        <v>81</v>
      </c>
      <c r="BK520" s="188">
        <f>ROUND(I520*H520,2)</f>
        <v>0</v>
      </c>
      <c r="BL520" s="19" t="s">
        <v>181</v>
      </c>
      <c r="BM520" s="187" t="s">
        <v>935</v>
      </c>
    </row>
    <row r="521" spans="1:65" s="2" customFormat="1" ht="11.25">
      <c r="A521" s="36"/>
      <c r="B521" s="37"/>
      <c r="C521" s="38"/>
      <c r="D521" s="189" t="s">
        <v>183</v>
      </c>
      <c r="E521" s="38"/>
      <c r="F521" s="190" t="s">
        <v>936</v>
      </c>
      <c r="G521" s="38"/>
      <c r="H521" s="38"/>
      <c r="I521" s="191"/>
      <c r="J521" s="38"/>
      <c r="K521" s="38"/>
      <c r="L521" s="41"/>
      <c r="M521" s="192"/>
      <c r="N521" s="193"/>
      <c r="O521" s="66"/>
      <c r="P521" s="66"/>
      <c r="Q521" s="66"/>
      <c r="R521" s="66"/>
      <c r="S521" s="66"/>
      <c r="T521" s="67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T521" s="19" t="s">
        <v>183</v>
      </c>
      <c r="AU521" s="19" t="s">
        <v>83</v>
      </c>
    </row>
    <row r="522" spans="1:65" s="16" customFormat="1" ht="11.25">
      <c r="B522" s="228"/>
      <c r="C522" s="229"/>
      <c r="D522" s="196" t="s">
        <v>185</v>
      </c>
      <c r="E522" s="230" t="s">
        <v>21</v>
      </c>
      <c r="F522" s="231" t="s">
        <v>937</v>
      </c>
      <c r="G522" s="229"/>
      <c r="H522" s="230" t="s">
        <v>21</v>
      </c>
      <c r="I522" s="232"/>
      <c r="J522" s="229"/>
      <c r="K522" s="229"/>
      <c r="L522" s="233"/>
      <c r="M522" s="234"/>
      <c r="N522" s="235"/>
      <c r="O522" s="235"/>
      <c r="P522" s="235"/>
      <c r="Q522" s="235"/>
      <c r="R522" s="235"/>
      <c r="S522" s="235"/>
      <c r="T522" s="236"/>
      <c r="AT522" s="237" t="s">
        <v>185</v>
      </c>
      <c r="AU522" s="237" t="s">
        <v>83</v>
      </c>
      <c r="AV522" s="16" t="s">
        <v>81</v>
      </c>
      <c r="AW522" s="16" t="s">
        <v>34</v>
      </c>
      <c r="AX522" s="16" t="s">
        <v>73</v>
      </c>
      <c r="AY522" s="237" t="s">
        <v>174</v>
      </c>
    </row>
    <row r="523" spans="1:65" s="13" customFormat="1" ht="11.25">
      <c r="B523" s="194"/>
      <c r="C523" s="195"/>
      <c r="D523" s="196" t="s">
        <v>185</v>
      </c>
      <c r="E523" s="197" t="s">
        <v>21</v>
      </c>
      <c r="F523" s="198" t="s">
        <v>938</v>
      </c>
      <c r="G523" s="195"/>
      <c r="H523" s="199">
        <v>0.95899999999999996</v>
      </c>
      <c r="I523" s="200"/>
      <c r="J523" s="195"/>
      <c r="K523" s="195"/>
      <c r="L523" s="201"/>
      <c r="M523" s="202"/>
      <c r="N523" s="203"/>
      <c r="O523" s="203"/>
      <c r="P523" s="203"/>
      <c r="Q523" s="203"/>
      <c r="R523" s="203"/>
      <c r="S523" s="203"/>
      <c r="T523" s="204"/>
      <c r="AT523" s="205" t="s">
        <v>185</v>
      </c>
      <c r="AU523" s="205" t="s">
        <v>83</v>
      </c>
      <c r="AV523" s="13" t="s">
        <v>83</v>
      </c>
      <c r="AW523" s="13" t="s">
        <v>34</v>
      </c>
      <c r="AX523" s="13" t="s">
        <v>81</v>
      </c>
      <c r="AY523" s="205" t="s">
        <v>174</v>
      </c>
    </row>
    <row r="524" spans="1:65" s="2" customFormat="1" ht="24.2" customHeight="1">
      <c r="A524" s="36"/>
      <c r="B524" s="37"/>
      <c r="C524" s="176" t="s">
        <v>939</v>
      </c>
      <c r="D524" s="176" t="s">
        <v>176</v>
      </c>
      <c r="E524" s="177" t="s">
        <v>940</v>
      </c>
      <c r="F524" s="178" t="s">
        <v>941</v>
      </c>
      <c r="G524" s="179" t="s">
        <v>189</v>
      </c>
      <c r="H524" s="180">
        <v>6.35</v>
      </c>
      <c r="I524" s="181"/>
      <c r="J524" s="182">
        <f>ROUND(I524*H524,2)</f>
        <v>0</v>
      </c>
      <c r="K524" s="178" t="s">
        <v>180</v>
      </c>
      <c r="L524" s="41"/>
      <c r="M524" s="183" t="s">
        <v>21</v>
      </c>
      <c r="N524" s="184" t="s">
        <v>44</v>
      </c>
      <c r="O524" s="66"/>
      <c r="P524" s="185">
        <f>O524*H524</f>
        <v>0</v>
      </c>
      <c r="Q524" s="185">
        <v>0</v>
      </c>
      <c r="R524" s="185">
        <f>Q524*H524</f>
        <v>0</v>
      </c>
      <c r="S524" s="185">
        <v>8.9999999999999993E-3</v>
      </c>
      <c r="T524" s="186">
        <f>S524*H524</f>
        <v>5.7149999999999992E-2</v>
      </c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R524" s="187" t="s">
        <v>181</v>
      </c>
      <c r="AT524" s="187" t="s">
        <v>176</v>
      </c>
      <c r="AU524" s="187" t="s">
        <v>83</v>
      </c>
      <c r="AY524" s="19" t="s">
        <v>174</v>
      </c>
      <c r="BE524" s="188">
        <f>IF(N524="základní",J524,0)</f>
        <v>0</v>
      </c>
      <c r="BF524" s="188">
        <f>IF(N524="snížená",J524,0)</f>
        <v>0</v>
      </c>
      <c r="BG524" s="188">
        <f>IF(N524="zákl. přenesená",J524,0)</f>
        <v>0</v>
      </c>
      <c r="BH524" s="188">
        <f>IF(N524="sníž. přenesená",J524,0)</f>
        <v>0</v>
      </c>
      <c r="BI524" s="188">
        <f>IF(N524="nulová",J524,0)</f>
        <v>0</v>
      </c>
      <c r="BJ524" s="19" t="s">
        <v>81</v>
      </c>
      <c r="BK524" s="188">
        <f>ROUND(I524*H524,2)</f>
        <v>0</v>
      </c>
      <c r="BL524" s="19" t="s">
        <v>181</v>
      </c>
      <c r="BM524" s="187" t="s">
        <v>942</v>
      </c>
    </row>
    <row r="525" spans="1:65" s="2" customFormat="1" ht="11.25">
      <c r="A525" s="36"/>
      <c r="B525" s="37"/>
      <c r="C525" s="38"/>
      <c r="D525" s="189" t="s">
        <v>183</v>
      </c>
      <c r="E525" s="38"/>
      <c r="F525" s="190" t="s">
        <v>943</v>
      </c>
      <c r="G525" s="38"/>
      <c r="H525" s="38"/>
      <c r="I525" s="191"/>
      <c r="J525" s="38"/>
      <c r="K525" s="38"/>
      <c r="L525" s="41"/>
      <c r="M525" s="192"/>
      <c r="N525" s="193"/>
      <c r="O525" s="66"/>
      <c r="P525" s="66"/>
      <c r="Q525" s="66"/>
      <c r="R525" s="66"/>
      <c r="S525" s="66"/>
      <c r="T525" s="67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T525" s="19" t="s">
        <v>183</v>
      </c>
      <c r="AU525" s="19" t="s">
        <v>83</v>
      </c>
    </row>
    <row r="526" spans="1:65" s="13" customFormat="1" ht="11.25">
      <c r="B526" s="194"/>
      <c r="C526" s="195"/>
      <c r="D526" s="196" t="s">
        <v>185</v>
      </c>
      <c r="E526" s="197" t="s">
        <v>21</v>
      </c>
      <c r="F526" s="198" t="s">
        <v>944</v>
      </c>
      <c r="G526" s="195"/>
      <c r="H526" s="199">
        <v>6.35</v>
      </c>
      <c r="I526" s="200"/>
      <c r="J526" s="195"/>
      <c r="K526" s="195"/>
      <c r="L526" s="201"/>
      <c r="M526" s="202"/>
      <c r="N526" s="203"/>
      <c r="O526" s="203"/>
      <c r="P526" s="203"/>
      <c r="Q526" s="203"/>
      <c r="R526" s="203"/>
      <c r="S526" s="203"/>
      <c r="T526" s="204"/>
      <c r="AT526" s="205" t="s">
        <v>185</v>
      </c>
      <c r="AU526" s="205" t="s">
        <v>83</v>
      </c>
      <c r="AV526" s="13" t="s">
        <v>83</v>
      </c>
      <c r="AW526" s="13" t="s">
        <v>34</v>
      </c>
      <c r="AX526" s="13" t="s">
        <v>81</v>
      </c>
      <c r="AY526" s="205" t="s">
        <v>174</v>
      </c>
    </row>
    <row r="527" spans="1:65" s="2" customFormat="1" ht="55.5" customHeight="1">
      <c r="A527" s="36"/>
      <c r="B527" s="37"/>
      <c r="C527" s="176" t="s">
        <v>945</v>
      </c>
      <c r="D527" s="176" t="s">
        <v>176</v>
      </c>
      <c r="E527" s="177" t="s">
        <v>946</v>
      </c>
      <c r="F527" s="178" t="s">
        <v>947</v>
      </c>
      <c r="G527" s="179" t="s">
        <v>179</v>
      </c>
      <c r="H527" s="180">
        <v>1.575</v>
      </c>
      <c r="I527" s="181"/>
      <c r="J527" s="182">
        <f>ROUND(I527*H527,2)</f>
        <v>0</v>
      </c>
      <c r="K527" s="178" t="s">
        <v>180</v>
      </c>
      <c r="L527" s="41"/>
      <c r="M527" s="183" t="s">
        <v>21</v>
      </c>
      <c r="N527" s="184" t="s">
        <v>44</v>
      </c>
      <c r="O527" s="66"/>
      <c r="P527" s="185">
        <f>O527*H527</f>
        <v>0</v>
      </c>
      <c r="Q527" s="185">
        <v>0</v>
      </c>
      <c r="R527" s="185">
        <f>Q527*H527</f>
        <v>0</v>
      </c>
      <c r="S527" s="185">
        <v>0.54500000000000004</v>
      </c>
      <c r="T527" s="186">
        <f>S527*H527</f>
        <v>0.858375</v>
      </c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R527" s="187" t="s">
        <v>181</v>
      </c>
      <c r="AT527" s="187" t="s">
        <v>176</v>
      </c>
      <c r="AU527" s="187" t="s">
        <v>83</v>
      </c>
      <c r="AY527" s="19" t="s">
        <v>174</v>
      </c>
      <c r="BE527" s="188">
        <f>IF(N527="základní",J527,0)</f>
        <v>0</v>
      </c>
      <c r="BF527" s="188">
        <f>IF(N527="snížená",J527,0)</f>
        <v>0</v>
      </c>
      <c r="BG527" s="188">
        <f>IF(N527="zákl. přenesená",J527,0)</f>
        <v>0</v>
      </c>
      <c r="BH527" s="188">
        <f>IF(N527="sníž. přenesená",J527,0)</f>
        <v>0</v>
      </c>
      <c r="BI527" s="188">
        <f>IF(N527="nulová",J527,0)</f>
        <v>0</v>
      </c>
      <c r="BJ527" s="19" t="s">
        <v>81</v>
      </c>
      <c r="BK527" s="188">
        <f>ROUND(I527*H527,2)</f>
        <v>0</v>
      </c>
      <c r="BL527" s="19" t="s">
        <v>181</v>
      </c>
      <c r="BM527" s="187" t="s">
        <v>948</v>
      </c>
    </row>
    <row r="528" spans="1:65" s="2" customFormat="1" ht="11.25">
      <c r="A528" s="36"/>
      <c r="B528" s="37"/>
      <c r="C528" s="38"/>
      <c r="D528" s="189" t="s">
        <v>183</v>
      </c>
      <c r="E528" s="38"/>
      <c r="F528" s="190" t="s">
        <v>949</v>
      </c>
      <c r="G528" s="38"/>
      <c r="H528" s="38"/>
      <c r="I528" s="191"/>
      <c r="J528" s="38"/>
      <c r="K528" s="38"/>
      <c r="L528" s="41"/>
      <c r="M528" s="192"/>
      <c r="N528" s="193"/>
      <c r="O528" s="66"/>
      <c r="P528" s="66"/>
      <c r="Q528" s="66"/>
      <c r="R528" s="66"/>
      <c r="S528" s="66"/>
      <c r="T528" s="67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T528" s="19" t="s">
        <v>183</v>
      </c>
      <c r="AU528" s="19" t="s">
        <v>83</v>
      </c>
    </row>
    <row r="529" spans="1:65" s="13" customFormat="1" ht="11.25">
      <c r="B529" s="194"/>
      <c r="C529" s="195"/>
      <c r="D529" s="196" t="s">
        <v>185</v>
      </c>
      <c r="E529" s="197" t="s">
        <v>21</v>
      </c>
      <c r="F529" s="198" t="s">
        <v>950</v>
      </c>
      <c r="G529" s="195"/>
      <c r="H529" s="199">
        <v>1.575</v>
      </c>
      <c r="I529" s="200"/>
      <c r="J529" s="195"/>
      <c r="K529" s="195"/>
      <c r="L529" s="201"/>
      <c r="M529" s="202"/>
      <c r="N529" s="203"/>
      <c r="O529" s="203"/>
      <c r="P529" s="203"/>
      <c r="Q529" s="203"/>
      <c r="R529" s="203"/>
      <c r="S529" s="203"/>
      <c r="T529" s="204"/>
      <c r="AT529" s="205" t="s">
        <v>185</v>
      </c>
      <c r="AU529" s="205" t="s">
        <v>83</v>
      </c>
      <c r="AV529" s="13" t="s">
        <v>83</v>
      </c>
      <c r="AW529" s="13" t="s">
        <v>34</v>
      </c>
      <c r="AX529" s="13" t="s">
        <v>81</v>
      </c>
      <c r="AY529" s="205" t="s">
        <v>174</v>
      </c>
    </row>
    <row r="530" spans="1:65" s="2" customFormat="1" ht="37.9" customHeight="1">
      <c r="A530" s="36"/>
      <c r="B530" s="37"/>
      <c r="C530" s="176" t="s">
        <v>951</v>
      </c>
      <c r="D530" s="176" t="s">
        <v>176</v>
      </c>
      <c r="E530" s="177" t="s">
        <v>952</v>
      </c>
      <c r="F530" s="178" t="s">
        <v>953</v>
      </c>
      <c r="G530" s="179" t="s">
        <v>179</v>
      </c>
      <c r="H530" s="180">
        <v>5.85</v>
      </c>
      <c r="I530" s="181"/>
      <c r="J530" s="182">
        <f>ROUND(I530*H530,2)</f>
        <v>0</v>
      </c>
      <c r="K530" s="178" t="s">
        <v>180</v>
      </c>
      <c r="L530" s="41"/>
      <c r="M530" s="183" t="s">
        <v>21</v>
      </c>
      <c r="N530" s="184" t="s">
        <v>44</v>
      </c>
      <c r="O530" s="66"/>
      <c r="P530" s="185">
        <f>O530*H530</f>
        <v>0</v>
      </c>
      <c r="Q530" s="185">
        <v>0</v>
      </c>
      <c r="R530" s="185">
        <f>Q530*H530</f>
        <v>0</v>
      </c>
      <c r="S530" s="185">
        <v>5.3999999999999999E-2</v>
      </c>
      <c r="T530" s="186">
        <f>S530*H530</f>
        <v>0.31589999999999996</v>
      </c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R530" s="187" t="s">
        <v>181</v>
      </c>
      <c r="AT530" s="187" t="s">
        <v>176</v>
      </c>
      <c r="AU530" s="187" t="s">
        <v>83</v>
      </c>
      <c r="AY530" s="19" t="s">
        <v>174</v>
      </c>
      <c r="BE530" s="188">
        <f>IF(N530="základní",J530,0)</f>
        <v>0</v>
      </c>
      <c r="BF530" s="188">
        <f>IF(N530="snížená",J530,0)</f>
        <v>0</v>
      </c>
      <c r="BG530" s="188">
        <f>IF(N530="zákl. přenesená",J530,0)</f>
        <v>0</v>
      </c>
      <c r="BH530" s="188">
        <f>IF(N530="sníž. přenesená",J530,0)</f>
        <v>0</v>
      </c>
      <c r="BI530" s="188">
        <f>IF(N530="nulová",J530,0)</f>
        <v>0</v>
      </c>
      <c r="BJ530" s="19" t="s">
        <v>81</v>
      </c>
      <c r="BK530" s="188">
        <f>ROUND(I530*H530,2)</f>
        <v>0</v>
      </c>
      <c r="BL530" s="19" t="s">
        <v>181</v>
      </c>
      <c r="BM530" s="187" t="s">
        <v>954</v>
      </c>
    </row>
    <row r="531" spans="1:65" s="2" customFormat="1" ht="11.25">
      <c r="A531" s="36"/>
      <c r="B531" s="37"/>
      <c r="C531" s="38"/>
      <c r="D531" s="189" t="s">
        <v>183</v>
      </c>
      <c r="E531" s="38"/>
      <c r="F531" s="190" t="s">
        <v>955</v>
      </c>
      <c r="G531" s="38"/>
      <c r="H531" s="38"/>
      <c r="I531" s="191"/>
      <c r="J531" s="38"/>
      <c r="K531" s="38"/>
      <c r="L531" s="41"/>
      <c r="M531" s="192"/>
      <c r="N531" s="193"/>
      <c r="O531" s="66"/>
      <c r="P531" s="66"/>
      <c r="Q531" s="66"/>
      <c r="R531" s="66"/>
      <c r="S531" s="66"/>
      <c r="T531" s="67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T531" s="19" t="s">
        <v>183</v>
      </c>
      <c r="AU531" s="19" t="s">
        <v>83</v>
      </c>
    </row>
    <row r="532" spans="1:65" s="13" customFormat="1" ht="11.25">
      <c r="B532" s="194"/>
      <c r="C532" s="195"/>
      <c r="D532" s="196" t="s">
        <v>185</v>
      </c>
      <c r="E532" s="197" t="s">
        <v>21</v>
      </c>
      <c r="F532" s="198" t="s">
        <v>956</v>
      </c>
      <c r="G532" s="195"/>
      <c r="H532" s="199">
        <v>5.85</v>
      </c>
      <c r="I532" s="200"/>
      <c r="J532" s="195"/>
      <c r="K532" s="195"/>
      <c r="L532" s="201"/>
      <c r="M532" s="202"/>
      <c r="N532" s="203"/>
      <c r="O532" s="203"/>
      <c r="P532" s="203"/>
      <c r="Q532" s="203"/>
      <c r="R532" s="203"/>
      <c r="S532" s="203"/>
      <c r="T532" s="204"/>
      <c r="AT532" s="205" t="s">
        <v>185</v>
      </c>
      <c r="AU532" s="205" t="s">
        <v>83</v>
      </c>
      <c r="AV532" s="13" t="s">
        <v>83</v>
      </c>
      <c r="AW532" s="13" t="s">
        <v>34</v>
      </c>
      <c r="AX532" s="13" t="s">
        <v>81</v>
      </c>
      <c r="AY532" s="205" t="s">
        <v>174</v>
      </c>
    </row>
    <row r="533" spans="1:65" s="2" customFormat="1" ht="44.25" customHeight="1">
      <c r="A533" s="36"/>
      <c r="B533" s="37"/>
      <c r="C533" s="176" t="s">
        <v>957</v>
      </c>
      <c r="D533" s="176" t="s">
        <v>176</v>
      </c>
      <c r="E533" s="177" t="s">
        <v>958</v>
      </c>
      <c r="F533" s="178" t="s">
        <v>959</v>
      </c>
      <c r="G533" s="179" t="s">
        <v>179</v>
      </c>
      <c r="H533" s="180">
        <v>1.1339999999999999</v>
      </c>
      <c r="I533" s="181"/>
      <c r="J533" s="182">
        <f>ROUND(I533*H533,2)</f>
        <v>0</v>
      </c>
      <c r="K533" s="178" t="s">
        <v>180</v>
      </c>
      <c r="L533" s="41"/>
      <c r="M533" s="183" t="s">
        <v>21</v>
      </c>
      <c r="N533" s="184" t="s">
        <v>44</v>
      </c>
      <c r="O533" s="66"/>
      <c r="P533" s="185">
        <f>O533*H533</f>
        <v>0</v>
      </c>
      <c r="Q533" s="185">
        <v>0</v>
      </c>
      <c r="R533" s="185">
        <f>Q533*H533</f>
        <v>0</v>
      </c>
      <c r="S533" s="185">
        <v>4.0000000000000001E-3</v>
      </c>
      <c r="T533" s="186">
        <f>S533*H533</f>
        <v>4.5360000000000001E-3</v>
      </c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R533" s="187" t="s">
        <v>181</v>
      </c>
      <c r="AT533" s="187" t="s">
        <v>176</v>
      </c>
      <c r="AU533" s="187" t="s">
        <v>83</v>
      </c>
      <c r="AY533" s="19" t="s">
        <v>174</v>
      </c>
      <c r="BE533" s="188">
        <f>IF(N533="základní",J533,0)</f>
        <v>0</v>
      </c>
      <c r="BF533" s="188">
        <f>IF(N533="snížená",J533,0)</f>
        <v>0</v>
      </c>
      <c r="BG533" s="188">
        <f>IF(N533="zákl. přenesená",J533,0)</f>
        <v>0</v>
      </c>
      <c r="BH533" s="188">
        <f>IF(N533="sníž. přenesená",J533,0)</f>
        <v>0</v>
      </c>
      <c r="BI533" s="188">
        <f>IF(N533="nulová",J533,0)</f>
        <v>0</v>
      </c>
      <c r="BJ533" s="19" t="s">
        <v>81</v>
      </c>
      <c r="BK533" s="188">
        <f>ROUND(I533*H533,2)</f>
        <v>0</v>
      </c>
      <c r="BL533" s="19" t="s">
        <v>181</v>
      </c>
      <c r="BM533" s="187" t="s">
        <v>960</v>
      </c>
    </row>
    <row r="534" spans="1:65" s="2" customFormat="1" ht="11.25">
      <c r="A534" s="36"/>
      <c r="B534" s="37"/>
      <c r="C534" s="38"/>
      <c r="D534" s="189" t="s">
        <v>183</v>
      </c>
      <c r="E534" s="38"/>
      <c r="F534" s="190" t="s">
        <v>961</v>
      </c>
      <c r="G534" s="38"/>
      <c r="H534" s="38"/>
      <c r="I534" s="191"/>
      <c r="J534" s="38"/>
      <c r="K534" s="38"/>
      <c r="L534" s="41"/>
      <c r="M534" s="192"/>
      <c r="N534" s="193"/>
      <c r="O534" s="66"/>
      <c r="P534" s="66"/>
      <c r="Q534" s="66"/>
      <c r="R534" s="66"/>
      <c r="S534" s="66"/>
      <c r="T534" s="67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T534" s="19" t="s">
        <v>183</v>
      </c>
      <c r="AU534" s="19" t="s">
        <v>83</v>
      </c>
    </row>
    <row r="535" spans="1:65" s="13" customFormat="1" ht="11.25">
      <c r="B535" s="194"/>
      <c r="C535" s="195"/>
      <c r="D535" s="196" t="s">
        <v>185</v>
      </c>
      <c r="E535" s="197" t="s">
        <v>21</v>
      </c>
      <c r="F535" s="198" t="s">
        <v>962</v>
      </c>
      <c r="G535" s="195"/>
      <c r="H535" s="199">
        <v>1.1339999999999999</v>
      </c>
      <c r="I535" s="200"/>
      <c r="J535" s="195"/>
      <c r="K535" s="195"/>
      <c r="L535" s="201"/>
      <c r="M535" s="202"/>
      <c r="N535" s="203"/>
      <c r="O535" s="203"/>
      <c r="P535" s="203"/>
      <c r="Q535" s="203"/>
      <c r="R535" s="203"/>
      <c r="S535" s="203"/>
      <c r="T535" s="204"/>
      <c r="AT535" s="205" t="s">
        <v>185</v>
      </c>
      <c r="AU535" s="205" t="s">
        <v>83</v>
      </c>
      <c r="AV535" s="13" t="s">
        <v>83</v>
      </c>
      <c r="AW535" s="13" t="s">
        <v>34</v>
      </c>
      <c r="AX535" s="13" t="s">
        <v>81</v>
      </c>
      <c r="AY535" s="205" t="s">
        <v>174</v>
      </c>
    </row>
    <row r="536" spans="1:65" s="2" customFormat="1" ht="44.25" customHeight="1">
      <c r="A536" s="36"/>
      <c r="B536" s="37"/>
      <c r="C536" s="176" t="s">
        <v>963</v>
      </c>
      <c r="D536" s="176" t="s">
        <v>176</v>
      </c>
      <c r="E536" s="177" t="s">
        <v>964</v>
      </c>
      <c r="F536" s="178" t="s">
        <v>965</v>
      </c>
      <c r="G536" s="179" t="s">
        <v>179</v>
      </c>
      <c r="H536" s="180">
        <v>11.385</v>
      </c>
      <c r="I536" s="181"/>
      <c r="J536" s="182">
        <f>ROUND(I536*H536,2)</f>
        <v>0</v>
      </c>
      <c r="K536" s="178" t="s">
        <v>180</v>
      </c>
      <c r="L536" s="41"/>
      <c r="M536" s="183" t="s">
        <v>21</v>
      </c>
      <c r="N536" s="184" t="s">
        <v>44</v>
      </c>
      <c r="O536" s="66"/>
      <c r="P536" s="185">
        <f>O536*H536</f>
        <v>0</v>
      </c>
      <c r="Q536" s="185">
        <v>0</v>
      </c>
      <c r="R536" s="185">
        <f>Q536*H536</f>
        <v>0</v>
      </c>
      <c r="S536" s="185">
        <v>6.6000000000000003E-2</v>
      </c>
      <c r="T536" s="186">
        <f>S536*H536</f>
        <v>0.75141000000000002</v>
      </c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R536" s="187" t="s">
        <v>181</v>
      </c>
      <c r="AT536" s="187" t="s">
        <v>176</v>
      </c>
      <c r="AU536" s="187" t="s">
        <v>83</v>
      </c>
      <c r="AY536" s="19" t="s">
        <v>174</v>
      </c>
      <c r="BE536" s="188">
        <f>IF(N536="základní",J536,0)</f>
        <v>0</v>
      </c>
      <c r="BF536" s="188">
        <f>IF(N536="snížená",J536,0)</f>
        <v>0</v>
      </c>
      <c r="BG536" s="188">
        <f>IF(N536="zákl. přenesená",J536,0)</f>
        <v>0</v>
      </c>
      <c r="BH536" s="188">
        <f>IF(N536="sníž. přenesená",J536,0)</f>
        <v>0</v>
      </c>
      <c r="BI536" s="188">
        <f>IF(N536="nulová",J536,0)</f>
        <v>0</v>
      </c>
      <c r="BJ536" s="19" t="s">
        <v>81</v>
      </c>
      <c r="BK536" s="188">
        <f>ROUND(I536*H536,2)</f>
        <v>0</v>
      </c>
      <c r="BL536" s="19" t="s">
        <v>181</v>
      </c>
      <c r="BM536" s="187" t="s">
        <v>966</v>
      </c>
    </row>
    <row r="537" spans="1:65" s="2" customFormat="1" ht="11.25">
      <c r="A537" s="36"/>
      <c r="B537" s="37"/>
      <c r="C537" s="38"/>
      <c r="D537" s="189" t="s">
        <v>183</v>
      </c>
      <c r="E537" s="38"/>
      <c r="F537" s="190" t="s">
        <v>967</v>
      </c>
      <c r="G537" s="38"/>
      <c r="H537" s="38"/>
      <c r="I537" s="191"/>
      <c r="J537" s="38"/>
      <c r="K537" s="38"/>
      <c r="L537" s="41"/>
      <c r="M537" s="192"/>
      <c r="N537" s="193"/>
      <c r="O537" s="66"/>
      <c r="P537" s="66"/>
      <c r="Q537" s="66"/>
      <c r="R537" s="66"/>
      <c r="S537" s="66"/>
      <c r="T537" s="67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T537" s="19" t="s">
        <v>183</v>
      </c>
      <c r="AU537" s="19" t="s">
        <v>83</v>
      </c>
    </row>
    <row r="538" spans="1:65" s="13" customFormat="1" ht="11.25">
      <c r="B538" s="194"/>
      <c r="C538" s="195"/>
      <c r="D538" s="196" t="s">
        <v>185</v>
      </c>
      <c r="E538" s="197" t="s">
        <v>21</v>
      </c>
      <c r="F538" s="198" t="s">
        <v>968</v>
      </c>
      <c r="G538" s="195"/>
      <c r="H538" s="199">
        <v>11.385</v>
      </c>
      <c r="I538" s="200"/>
      <c r="J538" s="195"/>
      <c r="K538" s="195"/>
      <c r="L538" s="201"/>
      <c r="M538" s="202"/>
      <c r="N538" s="203"/>
      <c r="O538" s="203"/>
      <c r="P538" s="203"/>
      <c r="Q538" s="203"/>
      <c r="R538" s="203"/>
      <c r="S538" s="203"/>
      <c r="T538" s="204"/>
      <c r="AT538" s="205" t="s">
        <v>185</v>
      </c>
      <c r="AU538" s="205" t="s">
        <v>83</v>
      </c>
      <c r="AV538" s="13" t="s">
        <v>83</v>
      </c>
      <c r="AW538" s="13" t="s">
        <v>34</v>
      </c>
      <c r="AX538" s="13" t="s">
        <v>81</v>
      </c>
      <c r="AY538" s="205" t="s">
        <v>174</v>
      </c>
    </row>
    <row r="539" spans="1:65" s="2" customFormat="1" ht="55.5" customHeight="1">
      <c r="A539" s="36"/>
      <c r="B539" s="37"/>
      <c r="C539" s="176" t="s">
        <v>969</v>
      </c>
      <c r="D539" s="176" t="s">
        <v>176</v>
      </c>
      <c r="E539" s="177" t="s">
        <v>970</v>
      </c>
      <c r="F539" s="178" t="s">
        <v>971</v>
      </c>
      <c r="G539" s="179" t="s">
        <v>400</v>
      </c>
      <c r="H539" s="180">
        <v>7</v>
      </c>
      <c r="I539" s="181"/>
      <c r="J539" s="182">
        <f>ROUND(I539*H539,2)</f>
        <v>0</v>
      </c>
      <c r="K539" s="178" t="s">
        <v>180</v>
      </c>
      <c r="L539" s="41"/>
      <c r="M539" s="183" t="s">
        <v>21</v>
      </c>
      <c r="N539" s="184" t="s">
        <v>44</v>
      </c>
      <c r="O539" s="66"/>
      <c r="P539" s="185">
        <f>O539*H539</f>
        <v>0</v>
      </c>
      <c r="Q539" s="185">
        <v>0</v>
      </c>
      <c r="R539" s="185">
        <f>Q539*H539</f>
        <v>0</v>
      </c>
      <c r="S539" s="185">
        <v>7.3999999999999996E-2</v>
      </c>
      <c r="T539" s="186">
        <f>S539*H539</f>
        <v>0.51800000000000002</v>
      </c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R539" s="187" t="s">
        <v>181</v>
      </c>
      <c r="AT539" s="187" t="s">
        <v>176</v>
      </c>
      <c r="AU539" s="187" t="s">
        <v>83</v>
      </c>
      <c r="AY539" s="19" t="s">
        <v>174</v>
      </c>
      <c r="BE539" s="188">
        <f>IF(N539="základní",J539,0)</f>
        <v>0</v>
      </c>
      <c r="BF539" s="188">
        <f>IF(N539="snížená",J539,0)</f>
        <v>0</v>
      </c>
      <c r="BG539" s="188">
        <f>IF(N539="zákl. přenesená",J539,0)</f>
        <v>0</v>
      </c>
      <c r="BH539" s="188">
        <f>IF(N539="sníž. přenesená",J539,0)</f>
        <v>0</v>
      </c>
      <c r="BI539" s="188">
        <f>IF(N539="nulová",J539,0)</f>
        <v>0</v>
      </c>
      <c r="BJ539" s="19" t="s">
        <v>81</v>
      </c>
      <c r="BK539" s="188">
        <f>ROUND(I539*H539,2)</f>
        <v>0</v>
      </c>
      <c r="BL539" s="19" t="s">
        <v>181</v>
      </c>
      <c r="BM539" s="187" t="s">
        <v>972</v>
      </c>
    </row>
    <row r="540" spans="1:65" s="2" customFormat="1" ht="11.25">
      <c r="A540" s="36"/>
      <c r="B540" s="37"/>
      <c r="C540" s="38"/>
      <c r="D540" s="189" t="s">
        <v>183</v>
      </c>
      <c r="E540" s="38"/>
      <c r="F540" s="190" t="s">
        <v>973</v>
      </c>
      <c r="G540" s="38"/>
      <c r="H540" s="38"/>
      <c r="I540" s="191"/>
      <c r="J540" s="38"/>
      <c r="K540" s="38"/>
      <c r="L540" s="41"/>
      <c r="M540" s="192"/>
      <c r="N540" s="193"/>
      <c r="O540" s="66"/>
      <c r="P540" s="66"/>
      <c r="Q540" s="66"/>
      <c r="R540" s="66"/>
      <c r="S540" s="66"/>
      <c r="T540" s="67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T540" s="19" t="s">
        <v>183</v>
      </c>
      <c r="AU540" s="19" t="s">
        <v>83</v>
      </c>
    </row>
    <row r="541" spans="1:65" s="13" customFormat="1" ht="11.25">
      <c r="B541" s="194"/>
      <c r="C541" s="195"/>
      <c r="D541" s="196" t="s">
        <v>185</v>
      </c>
      <c r="E541" s="197" t="s">
        <v>21</v>
      </c>
      <c r="F541" s="198" t="s">
        <v>974</v>
      </c>
      <c r="G541" s="195"/>
      <c r="H541" s="199">
        <v>1</v>
      </c>
      <c r="I541" s="200"/>
      <c r="J541" s="195"/>
      <c r="K541" s="195"/>
      <c r="L541" s="201"/>
      <c r="M541" s="202"/>
      <c r="N541" s="203"/>
      <c r="O541" s="203"/>
      <c r="P541" s="203"/>
      <c r="Q541" s="203"/>
      <c r="R541" s="203"/>
      <c r="S541" s="203"/>
      <c r="T541" s="204"/>
      <c r="AT541" s="205" t="s">
        <v>185</v>
      </c>
      <c r="AU541" s="205" t="s">
        <v>83</v>
      </c>
      <c r="AV541" s="13" t="s">
        <v>83</v>
      </c>
      <c r="AW541" s="13" t="s">
        <v>34</v>
      </c>
      <c r="AX541" s="13" t="s">
        <v>73</v>
      </c>
      <c r="AY541" s="205" t="s">
        <v>174</v>
      </c>
    </row>
    <row r="542" spans="1:65" s="14" customFormat="1" ht="11.25">
      <c r="B542" s="206"/>
      <c r="C542" s="207"/>
      <c r="D542" s="196" t="s">
        <v>185</v>
      </c>
      <c r="E542" s="208" t="s">
        <v>21</v>
      </c>
      <c r="F542" s="209" t="s">
        <v>199</v>
      </c>
      <c r="G542" s="207"/>
      <c r="H542" s="210">
        <v>1</v>
      </c>
      <c r="I542" s="211"/>
      <c r="J542" s="207"/>
      <c r="K542" s="207"/>
      <c r="L542" s="212"/>
      <c r="M542" s="213"/>
      <c r="N542" s="214"/>
      <c r="O542" s="214"/>
      <c r="P542" s="214"/>
      <c r="Q542" s="214"/>
      <c r="R542" s="214"/>
      <c r="S542" s="214"/>
      <c r="T542" s="215"/>
      <c r="AT542" s="216" t="s">
        <v>185</v>
      </c>
      <c r="AU542" s="216" t="s">
        <v>83</v>
      </c>
      <c r="AV542" s="14" t="s">
        <v>193</v>
      </c>
      <c r="AW542" s="14" t="s">
        <v>34</v>
      </c>
      <c r="AX542" s="14" t="s">
        <v>73</v>
      </c>
      <c r="AY542" s="216" t="s">
        <v>174</v>
      </c>
    </row>
    <row r="543" spans="1:65" s="13" customFormat="1" ht="11.25">
      <c r="B543" s="194"/>
      <c r="C543" s="195"/>
      <c r="D543" s="196" t="s">
        <v>185</v>
      </c>
      <c r="E543" s="197" t="s">
        <v>21</v>
      </c>
      <c r="F543" s="198" t="s">
        <v>975</v>
      </c>
      <c r="G543" s="195"/>
      <c r="H543" s="199">
        <v>3</v>
      </c>
      <c r="I543" s="200"/>
      <c r="J543" s="195"/>
      <c r="K543" s="195"/>
      <c r="L543" s="201"/>
      <c r="M543" s="202"/>
      <c r="N543" s="203"/>
      <c r="O543" s="203"/>
      <c r="P543" s="203"/>
      <c r="Q543" s="203"/>
      <c r="R543" s="203"/>
      <c r="S543" s="203"/>
      <c r="T543" s="204"/>
      <c r="AT543" s="205" t="s">
        <v>185</v>
      </c>
      <c r="AU543" s="205" t="s">
        <v>83</v>
      </c>
      <c r="AV543" s="13" t="s">
        <v>83</v>
      </c>
      <c r="AW543" s="13" t="s">
        <v>34</v>
      </c>
      <c r="AX543" s="13" t="s">
        <v>73</v>
      </c>
      <c r="AY543" s="205" t="s">
        <v>174</v>
      </c>
    </row>
    <row r="544" spans="1:65" s="13" customFormat="1" ht="11.25">
      <c r="B544" s="194"/>
      <c r="C544" s="195"/>
      <c r="D544" s="196" t="s">
        <v>185</v>
      </c>
      <c r="E544" s="197" t="s">
        <v>21</v>
      </c>
      <c r="F544" s="198" t="s">
        <v>976</v>
      </c>
      <c r="G544" s="195"/>
      <c r="H544" s="199">
        <v>3</v>
      </c>
      <c r="I544" s="200"/>
      <c r="J544" s="195"/>
      <c r="K544" s="195"/>
      <c r="L544" s="201"/>
      <c r="M544" s="202"/>
      <c r="N544" s="203"/>
      <c r="O544" s="203"/>
      <c r="P544" s="203"/>
      <c r="Q544" s="203"/>
      <c r="R544" s="203"/>
      <c r="S544" s="203"/>
      <c r="T544" s="204"/>
      <c r="AT544" s="205" t="s">
        <v>185</v>
      </c>
      <c r="AU544" s="205" t="s">
        <v>83</v>
      </c>
      <c r="AV544" s="13" t="s">
        <v>83</v>
      </c>
      <c r="AW544" s="13" t="s">
        <v>34</v>
      </c>
      <c r="AX544" s="13" t="s">
        <v>73</v>
      </c>
      <c r="AY544" s="205" t="s">
        <v>174</v>
      </c>
    </row>
    <row r="545" spans="1:65" s="14" customFormat="1" ht="11.25">
      <c r="B545" s="206"/>
      <c r="C545" s="207"/>
      <c r="D545" s="196" t="s">
        <v>185</v>
      </c>
      <c r="E545" s="208" t="s">
        <v>21</v>
      </c>
      <c r="F545" s="209" t="s">
        <v>199</v>
      </c>
      <c r="G545" s="207"/>
      <c r="H545" s="210">
        <v>6</v>
      </c>
      <c r="I545" s="211"/>
      <c r="J545" s="207"/>
      <c r="K545" s="207"/>
      <c r="L545" s="212"/>
      <c r="M545" s="213"/>
      <c r="N545" s="214"/>
      <c r="O545" s="214"/>
      <c r="P545" s="214"/>
      <c r="Q545" s="214"/>
      <c r="R545" s="214"/>
      <c r="S545" s="214"/>
      <c r="T545" s="215"/>
      <c r="AT545" s="216" t="s">
        <v>185</v>
      </c>
      <c r="AU545" s="216" t="s">
        <v>83</v>
      </c>
      <c r="AV545" s="14" t="s">
        <v>193</v>
      </c>
      <c r="AW545" s="14" t="s">
        <v>34</v>
      </c>
      <c r="AX545" s="14" t="s">
        <v>73</v>
      </c>
      <c r="AY545" s="216" t="s">
        <v>174</v>
      </c>
    </row>
    <row r="546" spans="1:65" s="15" customFormat="1" ht="11.25">
      <c r="B546" s="217"/>
      <c r="C546" s="218"/>
      <c r="D546" s="196" t="s">
        <v>185</v>
      </c>
      <c r="E546" s="219" t="s">
        <v>21</v>
      </c>
      <c r="F546" s="220" t="s">
        <v>223</v>
      </c>
      <c r="G546" s="218"/>
      <c r="H546" s="221">
        <v>7</v>
      </c>
      <c r="I546" s="222"/>
      <c r="J546" s="218"/>
      <c r="K546" s="218"/>
      <c r="L546" s="223"/>
      <c r="M546" s="224"/>
      <c r="N546" s="225"/>
      <c r="O546" s="225"/>
      <c r="P546" s="225"/>
      <c r="Q546" s="225"/>
      <c r="R546" s="225"/>
      <c r="S546" s="225"/>
      <c r="T546" s="226"/>
      <c r="AT546" s="227" t="s">
        <v>185</v>
      </c>
      <c r="AU546" s="227" t="s">
        <v>83</v>
      </c>
      <c r="AV546" s="15" t="s">
        <v>181</v>
      </c>
      <c r="AW546" s="15" t="s">
        <v>34</v>
      </c>
      <c r="AX546" s="15" t="s">
        <v>81</v>
      </c>
      <c r="AY546" s="227" t="s">
        <v>174</v>
      </c>
    </row>
    <row r="547" spans="1:65" s="2" customFormat="1" ht="55.5" customHeight="1">
      <c r="A547" s="36"/>
      <c r="B547" s="37"/>
      <c r="C547" s="176" t="s">
        <v>977</v>
      </c>
      <c r="D547" s="176" t="s">
        <v>176</v>
      </c>
      <c r="E547" s="177" t="s">
        <v>978</v>
      </c>
      <c r="F547" s="178" t="s">
        <v>979</v>
      </c>
      <c r="G547" s="179" t="s">
        <v>400</v>
      </c>
      <c r="H547" s="180">
        <v>1</v>
      </c>
      <c r="I547" s="181"/>
      <c r="J547" s="182">
        <f>ROUND(I547*H547,2)</f>
        <v>0</v>
      </c>
      <c r="K547" s="178" t="s">
        <v>180</v>
      </c>
      <c r="L547" s="41"/>
      <c r="M547" s="183" t="s">
        <v>21</v>
      </c>
      <c r="N547" s="184" t="s">
        <v>44</v>
      </c>
      <c r="O547" s="66"/>
      <c r="P547" s="185">
        <f>O547*H547</f>
        <v>0</v>
      </c>
      <c r="Q547" s="185">
        <v>0</v>
      </c>
      <c r="R547" s="185">
        <f>Q547*H547</f>
        <v>0</v>
      </c>
      <c r="S547" s="185">
        <v>0.20699999999999999</v>
      </c>
      <c r="T547" s="186">
        <f>S547*H547</f>
        <v>0.20699999999999999</v>
      </c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R547" s="187" t="s">
        <v>181</v>
      </c>
      <c r="AT547" s="187" t="s">
        <v>176</v>
      </c>
      <c r="AU547" s="187" t="s">
        <v>83</v>
      </c>
      <c r="AY547" s="19" t="s">
        <v>174</v>
      </c>
      <c r="BE547" s="188">
        <f>IF(N547="základní",J547,0)</f>
        <v>0</v>
      </c>
      <c r="BF547" s="188">
        <f>IF(N547="snížená",J547,0)</f>
        <v>0</v>
      </c>
      <c r="BG547" s="188">
        <f>IF(N547="zákl. přenesená",J547,0)</f>
        <v>0</v>
      </c>
      <c r="BH547" s="188">
        <f>IF(N547="sníž. přenesená",J547,0)</f>
        <v>0</v>
      </c>
      <c r="BI547" s="188">
        <f>IF(N547="nulová",J547,0)</f>
        <v>0</v>
      </c>
      <c r="BJ547" s="19" t="s">
        <v>81</v>
      </c>
      <c r="BK547" s="188">
        <f>ROUND(I547*H547,2)</f>
        <v>0</v>
      </c>
      <c r="BL547" s="19" t="s">
        <v>181</v>
      </c>
      <c r="BM547" s="187" t="s">
        <v>980</v>
      </c>
    </row>
    <row r="548" spans="1:65" s="2" customFormat="1" ht="11.25">
      <c r="A548" s="36"/>
      <c r="B548" s="37"/>
      <c r="C548" s="38"/>
      <c r="D548" s="189" t="s">
        <v>183</v>
      </c>
      <c r="E548" s="38"/>
      <c r="F548" s="190" t="s">
        <v>981</v>
      </c>
      <c r="G548" s="38"/>
      <c r="H548" s="38"/>
      <c r="I548" s="191"/>
      <c r="J548" s="38"/>
      <c r="K548" s="38"/>
      <c r="L548" s="41"/>
      <c r="M548" s="192"/>
      <c r="N548" s="193"/>
      <c r="O548" s="66"/>
      <c r="P548" s="66"/>
      <c r="Q548" s="66"/>
      <c r="R548" s="66"/>
      <c r="S548" s="66"/>
      <c r="T548" s="67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T548" s="19" t="s">
        <v>183</v>
      </c>
      <c r="AU548" s="19" t="s">
        <v>83</v>
      </c>
    </row>
    <row r="549" spans="1:65" s="13" customFormat="1" ht="11.25">
      <c r="B549" s="194"/>
      <c r="C549" s="195"/>
      <c r="D549" s="196" t="s">
        <v>185</v>
      </c>
      <c r="E549" s="197" t="s">
        <v>21</v>
      </c>
      <c r="F549" s="198" t="s">
        <v>982</v>
      </c>
      <c r="G549" s="195"/>
      <c r="H549" s="199">
        <v>1</v>
      </c>
      <c r="I549" s="200"/>
      <c r="J549" s="195"/>
      <c r="K549" s="195"/>
      <c r="L549" s="201"/>
      <c r="M549" s="202"/>
      <c r="N549" s="203"/>
      <c r="O549" s="203"/>
      <c r="P549" s="203"/>
      <c r="Q549" s="203"/>
      <c r="R549" s="203"/>
      <c r="S549" s="203"/>
      <c r="T549" s="204"/>
      <c r="AT549" s="205" t="s">
        <v>185</v>
      </c>
      <c r="AU549" s="205" t="s">
        <v>83</v>
      </c>
      <c r="AV549" s="13" t="s">
        <v>83</v>
      </c>
      <c r="AW549" s="13" t="s">
        <v>34</v>
      </c>
      <c r="AX549" s="13" t="s">
        <v>81</v>
      </c>
      <c r="AY549" s="205" t="s">
        <v>174</v>
      </c>
    </row>
    <row r="550" spans="1:65" s="2" customFormat="1" ht="55.5" customHeight="1">
      <c r="A550" s="36"/>
      <c r="B550" s="37"/>
      <c r="C550" s="176" t="s">
        <v>983</v>
      </c>
      <c r="D550" s="176" t="s">
        <v>176</v>
      </c>
      <c r="E550" s="177" t="s">
        <v>984</v>
      </c>
      <c r="F550" s="178" t="s">
        <v>985</v>
      </c>
      <c r="G550" s="179" t="s">
        <v>196</v>
      </c>
      <c r="H550" s="180">
        <v>2.8079999999999998</v>
      </c>
      <c r="I550" s="181"/>
      <c r="J550" s="182">
        <f>ROUND(I550*H550,2)</f>
        <v>0</v>
      </c>
      <c r="K550" s="178" t="s">
        <v>180</v>
      </c>
      <c r="L550" s="41"/>
      <c r="M550" s="183" t="s">
        <v>21</v>
      </c>
      <c r="N550" s="184" t="s">
        <v>44</v>
      </c>
      <c r="O550" s="66"/>
      <c r="P550" s="185">
        <f>O550*H550</f>
        <v>0</v>
      </c>
      <c r="Q550" s="185">
        <v>0</v>
      </c>
      <c r="R550" s="185">
        <f>Q550*H550</f>
        <v>0</v>
      </c>
      <c r="S550" s="185">
        <v>1.8</v>
      </c>
      <c r="T550" s="186">
        <f>S550*H550</f>
        <v>5.0544000000000002</v>
      </c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R550" s="187" t="s">
        <v>181</v>
      </c>
      <c r="AT550" s="187" t="s">
        <v>176</v>
      </c>
      <c r="AU550" s="187" t="s">
        <v>83</v>
      </c>
      <c r="AY550" s="19" t="s">
        <v>174</v>
      </c>
      <c r="BE550" s="188">
        <f>IF(N550="základní",J550,0)</f>
        <v>0</v>
      </c>
      <c r="BF550" s="188">
        <f>IF(N550="snížená",J550,0)</f>
        <v>0</v>
      </c>
      <c r="BG550" s="188">
        <f>IF(N550="zákl. přenesená",J550,0)</f>
        <v>0</v>
      </c>
      <c r="BH550" s="188">
        <f>IF(N550="sníž. přenesená",J550,0)</f>
        <v>0</v>
      </c>
      <c r="BI550" s="188">
        <f>IF(N550="nulová",J550,0)</f>
        <v>0</v>
      </c>
      <c r="BJ550" s="19" t="s">
        <v>81</v>
      </c>
      <c r="BK550" s="188">
        <f>ROUND(I550*H550,2)</f>
        <v>0</v>
      </c>
      <c r="BL550" s="19" t="s">
        <v>181</v>
      </c>
      <c r="BM550" s="187" t="s">
        <v>986</v>
      </c>
    </row>
    <row r="551" spans="1:65" s="2" customFormat="1" ht="11.25">
      <c r="A551" s="36"/>
      <c r="B551" s="37"/>
      <c r="C551" s="38"/>
      <c r="D551" s="189" t="s">
        <v>183</v>
      </c>
      <c r="E551" s="38"/>
      <c r="F551" s="190" t="s">
        <v>987</v>
      </c>
      <c r="G551" s="38"/>
      <c r="H551" s="38"/>
      <c r="I551" s="191"/>
      <c r="J551" s="38"/>
      <c r="K551" s="38"/>
      <c r="L551" s="41"/>
      <c r="M551" s="192"/>
      <c r="N551" s="193"/>
      <c r="O551" s="66"/>
      <c r="P551" s="66"/>
      <c r="Q551" s="66"/>
      <c r="R551" s="66"/>
      <c r="S551" s="66"/>
      <c r="T551" s="67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T551" s="19" t="s">
        <v>183</v>
      </c>
      <c r="AU551" s="19" t="s">
        <v>83</v>
      </c>
    </row>
    <row r="552" spans="1:65" s="13" customFormat="1" ht="11.25">
      <c r="B552" s="194"/>
      <c r="C552" s="195"/>
      <c r="D552" s="196" t="s">
        <v>185</v>
      </c>
      <c r="E552" s="197" t="s">
        <v>21</v>
      </c>
      <c r="F552" s="198" t="s">
        <v>988</v>
      </c>
      <c r="G552" s="195"/>
      <c r="H552" s="199">
        <v>2.8079999999999998</v>
      </c>
      <c r="I552" s="200"/>
      <c r="J552" s="195"/>
      <c r="K552" s="195"/>
      <c r="L552" s="201"/>
      <c r="M552" s="202"/>
      <c r="N552" s="203"/>
      <c r="O552" s="203"/>
      <c r="P552" s="203"/>
      <c r="Q552" s="203"/>
      <c r="R552" s="203"/>
      <c r="S552" s="203"/>
      <c r="T552" s="204"/>
      <c r="AT552" s="205" t="s">
        <v>185</v>
      </c>
      <c r="AU552" s="205" t="s">
        <v>83</v>
      </c>
      <c r="AV552" s="13" t="s">
        <v>83</v>
      </c>
      <c r="AW552" s="13" t="s">
        <v>34</v>
      </c>
      <c r="AX552" s="13" t="s">
        <v>81</v>
      </c>
      <c r="AY552" s="205" t="s">
        <v>174</v>
      </c>
    </row>
    <row r="553" spans="1:65" s="2" customFormat="1" ht="44.25" customHeight="1">
      <c r="A553" s="36"/>
      <c r="B553" s="37"/>
      <c r="C553" s="176" t="s">
        <v>989</v>
      </c>
      <c r="D553" s="176" t="s">
        <v>176</v>
      </c>
      <c r="E553" s="177" t="s">
        <v>990</v>
      </c>
      <c r="F553" s="178" t="s">
        <v>991</v>
      </c>
      <c r="G553" s="179" t="s">
        <v>189</v>
      </c>
      <c r="H553" s="180">
        <v>6.4</v>
      </c>
      <c r="I553" s="181"/>
      <c r="J553" s="182">
        <f>ROUND(I553*H553,2)</f>
        <v>0</v>
      </c>
      <c r="K553" s="178" t="s">
        <v>180</v>
      </c>
      <c r="L553" s="41"/>
      <c r="M553" s="183" t="s">
        <v>21</v>
      </c>
      <c r="N553" s="184" t="s">
        <v>44</v>
      </c>
      <c r="O553" s="66"/>
      <c r="P553" s="185">
        <f>O553*H553</f>
        <v>0</v>
      </c>
      <c r="Q553" s="185">
        <v>0</v>
      </c>
      <c r="R553" s="185">
        <f>Q553*H553</f>
        <v>0</v>
      </c>
      <c r="S553" s="185">
        <v>0.10100000000000001</v>
      </c>
      <c r="T553" s="186">
        <f>S553*H553</f>
        <v>0.64640000000000009</v>
      </c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R553" s="187" t="s">
        <v>181</v>
      </c>
      <c r="AT553" s="187" t="s">
        <v>176</v>
      </c>
      <c r="AU553" s="187" t="s">
        <v>83</v>
      </c>
      <c r="AY553" s="19" t="s">
        <v>174</v>
      </c>
      <c r="BE553" s="188">
        <f>IF(N553="základní",J553,0)</f>
        <v>0</v>
      </c>
      <c r="BF553" s="188">
        <f>IF(N553="snížená",J553,0)</f>
        <v>0</v>
      </c>
      <c r="BG553" s="188">
        <f>IF(N553="zákl. přenesená",J553,0)</f>
        <v>0</v>
      </c>
      <c r="BH553" s="188">
        <f>IF(N553="sníž. přenesená",J553,0)</f>
        <v>0</v>
      </c>
      <c r="BI553" s="188">
        <f>IF(N553="nulová",J553,0)</f>
        <v>0</v>
      </c>
      <c r="BJ553" s="19" t="s">
        <v>81</v>
      </c>
      <c r="BK553" s="188">
        <f>ROUND(I553*H553,2)</f>
        <v>0</v>
      </c>
      <c r="BL553" s="19" t="s">
        <v>181</v>
      </c>
      <c r="BM553" s="187" t="s">
        <v>992</v>
      </c>
    </row>
    <row r="554" spans="1:65" s="2" customFormat="1" ht="11.25">
      <c r="A554" s="36"/>
      <c r="B554" s="37"/>
      <c r="C554" s="38"/>
      <c r="D554" s="189" t="s">
        <v>183</v>
      </c>
      <c r="E554" s="38"/>
      <c r="F554" s="190" t="s">
        <v>993</v>
      </c>
      <c r="G554" s="38"/>
      <c r="H554" s="38"/>
      <c r="I554" s="191"/>
      <c r="J554" s="38"/>
      <c r="K554" s="38"/>
      <c r="L554" s="41"/>
      <c r="M554" s="192"/>
      <c r="N554" s="193"/>
      <c r="O554" s="66"/>
      <c r="P554" s="66"/>
      <c r="Q554" s="66"/>
      <c r="R554" s="66"/>
      <c r="S554" s="66"/>
      <c r="T554" s="67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T554" s="19" t="s">
        <v>183</v>
      </c>
      <c r="AU554" s="19" t="s">
        <v>83</v>
      </c>
    </row>
    <row r="555" spans="1:65" s="13" customFormat="1" ht="11.25">
      <c r="B555" s="194"/>
      <c r="C555" s="195"/>
      <c r="D555" s="196" t="s">
        <v>185</v>
      </c>
      <c r="E555" s="197" t="s">
        <v>21</v>
      </c>
      <c r="F555" s="198" t="s">
        <v>994</v>
      </c>
      <c r="G555" s="195"/>
      <c r="H555" s="199">
        <v>6.4</v>
      </c>
      <c r="I555" s="200"/>
      <c r="J555" s="195"/>
      <c r="K555" s="195"/>
      <c r="L555" s="201"/>
      <c r="M555" s="202"/>
      <c r="N555" s="203"/>
      <c r="O555" s="203"/>
      <c r="P555" s="203"/>
      <c r="Q555" s="203"/>
      <c r="R555" s="203"/>
      <c r="S555" s="203"/>
      <c r="T555" s="204"/>
      <c r="AT555" s="205" t="s">
        <v>185</v>
      </c>
      <c r="AU555" s="205" t="s">
        <v>83</v>
      </c>
      <c r="AV555" s="13" t="s">
        <v>83</v>
      </c>
      <c r="AW555" s="13" t="s">
        <v>34</v>
      </c>
      <c r="AX555" s="13" t="s">
        <v>81</v>
      </c>
      <c r="AY555" s="205" t="s">
        <v>174</v>
      </c>
    </row>
    <row r="556" spans="1:65" s="2" customFormat="1" ht="16.5" customHeight="1">
      <c r="A556" s="36"/>
      <c r="B556" s="37"/>
      <c r="C556" s="176" t="s">
        <v>995</v>
      </c>
      <c r="D556" s="176" t="s">
        <v>176</v>
      </c>
      <c r="E556" s="177" t="s">
        <v>996</v>
      </c>
      <c r="F556" s="178" t="s">
        <v>997</v>
      </c>
      <c r="G556" s="179" t="s">
        <v>400</v>
      </c>
      <c r="H556" s="180">
        <v>1</v>
      </c>
      <c r="I556" s="181"/>
      <c r="J556" s="182">
        <f>ROUND(I556*H556,2)</f>
        <v>0</v>
      </c>
      <c r="K556" s="178" t="s">
        <v>21</v>
      </c>
      <c r="L556" s="41"/>
      <c r="M556" s="183" t="s">
        <v>21</v>
      </c>
      <c r="N556" s="184" t="s">
        <v>44</v>
      </c>
      <c r="O556" s="66"/>
      <c r="P556" s="185">
        <f>O556*H556</f>
        <v>0</v>
      </c>
      <c r="Q556" s="185">
        <v>0</v>
      </c>
      <c r="R556" s="185">
        <f>Q556*H556</f>
        <v>0</v>
      </c>
      <c r="S556" s="185">
        <v>0</v>
      </c>
      <c r="T556" s="186">
        <f>S556*H556</f>
        <v>0</v>
      </c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R556" s="187" t="s">
        <v>181</v>
      </c>
      <c r="AT556" s="187" t="s">
        <v>176</v>
      </c>
      <c r="AU556" s="187" t="s">
        <v>83</v>
      </c>
      <c r="AY556" s="19" t="s">
        <v>174</v>
      </c>
      <c r="BE556" s="188">
        <f>IF(N556="základní",J556,0)</f>
        <v>0</v>
      </c>
      <c r="BF556" s="188">
        <f>IF(N556="snížená",J556,0)</f>
        <v>0</v>
      </c>
      <c r="BG556" s="188">
        <f>IF(N556="zákl. přenesená",J556,0)</f>
        <v>0</v>
      </c>
      <c r="BH556" s="188">
        <f>IF(N556="sníž. přenesená",J556,0)</f>
        <v>0</v>
      </c>
      <c r="BI556" s="188">
        <f>IF(N556="nulová",J556,0)</f>
        <v>0</v>
      </c>
      <c r="BJ556" s="19" t="s">
        <v>81</v>
      </c>
      <c r="BK556" s="188">
        <f>ROUND(I556*H556,2)</f>
        <v>0</v>
      </c>
      <c r="BL556" s="19" t="s">
        <v>181</v>
      </c>
      <c r="BM556" s="187" t="s">
        <v>998</v>
      </c>
    </row>
    <row r="557" spans="1:65" s="12" customFormat="1" ht="22.9" customHeight="1">
      <c r="B557" s="160"/>
      <c r="C557" s="161"/>
      <c r="D557" s="162" t="s">
        <v>72</v>
      </c>
      <c r="E557" s="174" t="s">
        <v>999</v>
      </c>
      <c r="F557" s="174" t="s">
        <v>1000</v>
      </c>
      <c r="G557" s="161"/>
      <c r="H557" s="161"/>
      <c r="I557" s="164"/>
      <c r="J557" s="175">
        <f>BK557</f>
        <v>0</v>
      </c>
      <c r="K557" s="161"/>
      <c r="L557" s="166"/>
      <c r="M557" s="167"/>
      <c r="N557" s="168"/>
      <c r="O557" s="168"/>
      <c r="P557" s="169">
        <f>SUM(P558:P566)</f>
        <v>0</v>
      </c>
      <c r="Q557" s="168"/>
      <c r="R557" s="169">
        <f>SUM(R558:R566)</f>
        <v>0</v>
      </c>
      <c r="S557" s="168"/>
      <c r="T557" s="170">
        <f>SUM(T558:T566)</f>
        <v>0</v>
      </c>
      <c r="AR557" s="171" t="s">
        <v>81</v>
      </c>
      <c r="AT557" s="172" t="s">
        <v>72</v>
      </c>
      <c r="AU557" s="172" t="s">
        <v>81</v>
      </c>
      <c r="AY557" s="171" t="s">
        <v>174</v>
      </c>
      <c r="BK557" s="173">
        <f>SUM(BK558:BK566)</f>
        <v>0</v>
      </c>
    </row>
    <row r="558" spans="1:65" s="2" customFormat="1" ht="37.9" customHeight="1">
      <c r="A558" s="36"/>
      <c r="B558" s="37"/>
      <c r="C558" s="176" t="s">
        <v>1001</v>
      </c>
      <c r="D558" s="176" t="s">
        <v>176</v>
      </c>
      <c r="E558" s="177" t="s">
        <v>1002</v>
      </c>
      <c r="F558" s="178" t="s">
        <v>1003</v>
      </c>
      <c r="G558" s="179" t="s">
        <v>337</v>
      </c>
      <c r="H558" s="180">
        <v>23.009</v>
      </c>
      <c r="I558" s="181"/>
      <c r="J558" s="182">
        <f>ROUND(I558*H558,2)</f>
        <v>0</v>
      </c>
      <c r="K558" s="178" t="s">
        <v>180</v>
      </c>
      <c r="L558" s="41"/>
      <c r="M558" s="183" t="s">
        <v>21</v>
      </c>
      <c r="N558" s="184" t="s">
        <v>44</v>
      </c>
      <c r="O558" s="66"/>
      <c r="P558" s="185">
        <f>O558*H558</f>
        <v>0</v>
      </c>
      <c r="Q558" s="185">
        <v>0</v>
      </c>
      <c r="R558" s="185">
        <f>Q558*H558</f>
        <v>0</v>
      </c>
      <c r="S558" s="185">
        <v>0</v>
      </c>
      <c r="T558" s="186">
        <f>S558*H558</f>
        <v>0</v>
      </c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R558" s="187" t="s">
        <v>181</v>
      </c>
      <c r="AT558" s="187" t="s">
        <v>176</v>
      </c>
      <c r="AU558" s="187" t="s">
        <v>83</v>
      </c>
      <c r="AY558" s="19" t="s">
        <v>174</v>
      </c>
      <c r="BE558" s="188">
        <f>IF(N558="základní",J558,0)</f>
        <v>0</v>
      </c>
      <c r="BF558" s="188">
        <f>IF(N558="snížená",J558,0)</f>
        <v>0</v>
      </c>
      <c r="BG558" s="188">
        <f>IF(N558="zákl. přenesená",J558,0)</f>
        <v>0</v>
      </c>
      <c r="BH558" s="188">
        <f>IF(N558="sníž. přenesená",J558,0)</f>
        <v>0</v>
      </c>
      <c r="BI558" s="188">
        <f>IF(N558="nulová",J558,0)</f>
        <v>0</v>
      </c>
      <c r="BJ558" s="19" t="s">
        <v>81</v>
      </c>
      <c r="BK558" s="188">
        <f>ROUND(I558*H558,2)</f>
        <v>0</v>
      </c>
      <c r="BL558" s="19" t="s">
        <v>181</v>
      </c>
      <c r="BM558" s="187" t="s">
        <v>1004</v>
      </c>
    </row>
    <row r="559" spans="1:65" s="2" customFormat="1" ht="11.25">
      <c r="A559" s="36"/>
      <c r="B559" s="37"/>
      <c r="C559" s="38"/>
      <c r="D559" s="189" t="s">
        <v>183</v>
      </c>
      <c r="E559" s="38"/>
      <c r="F559" s="190" t="s">
        <v>1005</v>
      </c>
      <c r="G559" s="38"/>
      <c r="H559" s="38"/>
      <c r="I559" s="191"/>
      <c r="J559" s="38"/>
      <c r="K559" s="38"/>
      <c r="L559" s="41"/>
      <c r="M559" s="192"/>
      <c r="N559" s="193"/>
      <c r="O559" s="66"/>
      <c r="P559" s="66"/>
      <c r="Q559" s="66"/>
      <c r="R559" s="66"/>
      <c r="S559" s="66"/>
      <c r="T559" s="67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T559" s="19" t="s">
        <v>183</v>
      </c>
      <c r="AU559" s="19" t="s">
        <v>83</v>
      </c>
    </row>
    <row r="560" spans="1:65" s="2" customFormat="1" ht="33" customHeight="1">
      <c r="A560" s="36"/>
      <c r="B560" s="37"/>
      <c r="C560" s="176" t="s">
        <v>1006</v>
      </c>
      <c r="D560" s="176" t="s">
        <v>176</v>
      </c>
      <c r="E560" s="177" t="s">
        <v>1007</v>
      </c>
      <c r="F560" s="178" t="s">
        <v>1008</v>
      </c>
      <c r="G560" s="179" t="s">
        <v>337</v>
      </c>
      <c r="H560" s="180">
        <v>23.009</v>
      </c>
      <c r="I560" s="181"/>
      <c r="J560" s="182">
        <f>ROUND(I560*H560,2)</f>
        <v>0</v>
      </c>
      <c r="K560" s="178" t="s">
        <v>180</v>
      </c>
      <c r="L560" s="41"/>
      <c r="M560" s="183" t="s">
        <v>21</v>
      </c>
      <c r="N560" s="184" t="s">
        <v>44</v>
      </c>
      <c r="O560" s="66"/>
      <c r="P560" s="185">
        <f>O560*H560</f>
        <v>0</v>
      </c>
      <c r="Q560" s="185">
        <v>0</v>
      </c>
      <c r="R560" s="185">
        <f>Q560*H560</f>
        <v>0</v>
      </c>
      <c r="S560" s="185">
        <v>0</v>
      </c>
      <c r="T560" s="186">
        <f>S560*H560</f>
        <v>0</v>
      </c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R560" s="187" t="s">
        <v>181</v>
      </c>
      <c r="AT560" s="187" t="s">
        <v>176</v>
      </c>
      <c r="AU560" s="187" t="s">
        <v>83</v>
      </c>
      <c r="AY560" s="19" t="s">
        <v>174</v>
      </c>
      <c r="BE560" s="188">
        <f>IF(N560="základní",J560,0)</f>
        <v>0</v>
      </c>
      <c r="BF560" s="188">
        <f>IF(N560="snížená",J560,0)</f>
        <v>0</v>
      </c>
      <c r="BG560" s="188">
        <f>IF(N560="zákl. přenesená",J560,0)</f>
        <v>0</v>
      </c>
      <c r="BH560" s="188">
        <f>IF(N560="sníž. přenesená",J560,0)</f>
        <v>0</v>
      </c>
      <c r="BI560" s="188">
        <f>IF(N560="nulová",J560,0)</f>
        <v>0</v>
      </c>
      <c r="BJ560" s="19" t="s">
        <v>81</v>
      </c>
      <c r="BK560" s="188">
        <f>ROUND(I560*H560,2)</f>
        <v>0</v>
      </c>
      <c r="BL560" s="19" t="s">
        <v>181</v>
      </c>
      <c r="BM560" s="187" t="s">
        <v>1009</v>
      </c>
    </row>
    <row r="561" spans="1:65" s="2" customFormat="1" ht="11.25">
      <c r="A561" s="36"/>
      <c r="B561" s="37"/>
      <c r="C561" s="38"/>
      <c r="D561" s="189" t="s">
        <v>183</v>
      </c>
      <c r="E561" s="38"/>
      <c r="F561" s="190" t="s">
        <v>1010</v>
      </c>
      <c r="G561" s="38"/>
      <c r="H561" s="38"/>
      <c r="I561" s="191"/>
      <c r="J561" s="38"/>
      <c r="K561" s="38"/>
      <c r="L561" s="41"/>
      <c r="M561" s="192"/>
      <c r="N561" s="193"/>
      <c r="O561" s="66"/>
      <c r="P561" s="66"/>
      <c r="Q561" s="66"/>
      <c r="R561" s="66"/>
      <c r="S561" s="66"/>
      <c r="T561" s="67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T561" s="19" t="s">
        <v>183</v>
      </c>
      <c r="AU561" s="19" t="s">
        <v>83</v>
      </c>
    </row>
    <row r="562" spans="1:65" s="2" customFormat="1" ht="24.2" customHeight="1">
      <c r="A562" s="36"/>
      <c r="B562" s="37"/>
      <c r="C562" s="176" t="s">
        <v>1011</v>
      </c>
      <c r="D562" s="176" t="s">
        <v>176</v>
      </c>
      <c r="E562" s="177" t="s">
        <v>1012</v>
      </c>
      <c r="F562" s="178" t="s">
        <v>1013</v>
      </c>
      <c r="G562" s="179" t="s">
        <v>337</v>
      </c>
      <c r="H562" s="180">
        <v>23.009</v>
      </c>
      <c r="I562" s="181"/>
      <c r="J562" s="182">
        <f>ROUND(I562*H562,2)</f>
        <v>0</v>
      </c>
      <c r="K562" s="178" t="s">
        <v>21</v>
      </c>
      <c r="L562" s="41"/>
      <c r="M562" s="183" t="s">
        <v>21</v>
      </c>
      <c r="N562" s="184" t="s">
        <v>44</v>
      </c>
      <c r="O562" s="66"/>
      <c r="P562" s="185">
        <f>O562*H562</f>
        <v>0</v>
      </c>
      <c r="Q562" s="185">
        <v>0</v>
      </c>
      <c r="R562" s="185">
        <f>Q562*H562</f>
        <v>0</v>
      </c>
      <c r="S562" s="185">
        <v>0</v>
      </c>
      <c r="T562" s="186">
        <f>S562*H562</f>
        <v>0</v>
      </c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R562" s="187" t="s">
        <v>181</v>
      </c>
      <c r="AT562" s="187" t="s">
        <v>176</v>
      </c>
      <c r="AU562" s="187" t="s">
        <v>83</v>
      </c>
      <c r="AY562" s="19" t="s">
        <v>174</v>
      </c>
      <c r="BE562" s="188">
        <f>IF(N562="základní",J562,0)</f>
        <v>0</v>
      </c>
      <c r="BF562" s="188">
        <f>IF(N562="snížená",J562,0)</f>
        <v>0</v>
      </c>
      <c r="BG562" s="188">
        <f>IF(N562="zákl. přenesená",J562,0)</f>
        <v>0</v>
      </c>
      <c r="BH562" s="188">
        <f>IF(N562="sníž. přenesená",J562,0)</f>
        <v>0</v>
      </c>
      <c r="BI562" s="188">
        <f>IF(N562="nulová",J562,0)</f>
        <v>0</v>
      </c>
      <c r="BJ562" s="19" t="s">
        <v>81</v>
      </c>
      <c r="BK562" s="188">
        <f>ROUND(I562*H562,2)</f>
        <v>0</v>
      </c>
      <c r="BL562" s="19" t="s">
        <v>181</v>
      </c>
      <c r="BM562" s="187" t="s">
        <v>1014</v>
      </c>
    </row>
    <row r="563" spans="1:65" s="2" customFormat="1" ht="24.2" customHeight="1">
      <c r="A563" s="36"/>
      <c r="B563" s="37"/>
      <c r="C563" s="176" t="s">
        <v>1015</v>
      </c>
      <c r="D563" s="176" t="s">
        <v>176</v>
      </c>
      <c r="E563" s="177" t="s">
        <v>1016</v>
      </c>
      <c r="F563" s="178" t="s">
        <v>1017</v>
      </c>
      <c r="G563" s="179" t="s">
        <v>337</v>
      </c>
      <c r="H563" s="180">
        <v>18.734000000000002</v>
      </c>
      <c r="I563" s="181"/>
      <c r="J563" s="182">
        <f>ROUND(I563*H563,2)</f>
        <v>0</v>
      </c>
      <c r="K563" s="178" t="s">
        <v>21</v>
      </c>
      <c r="L563" s="41"/>
      <c r="M563" s="183" t="s">
        <v>21</v>
      </c>
      <c r="N563" s="184" t="s">
        <v>44</v>
      </c>
      <c r="O563" s="66"/>
      <c r="P563" s="185">
        <f>O563*H563</f>
        <v>0</v>
      </c>
      <c r="Q563" s="185">
        <v>0</v>
      </c>
      <c r="R563" s="185">
        <f>Q563*H563</f>
        <v>0</v>
      </c>
      <c r="S563" s="185">
        <v>0</v>
      </c>
      <c r="T563" s="186">
        <f>S563*H563</f>
        <v>0</v>
      </c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R563" s="187" t="s">
        <v>181</v>
      </c>
      <c r="AT563" s="187" t="s">
        <v>176</v>
      </c>
      <c r="AU563" s="187" t="s">
        <v>83</v>
      </c>
      <c r="AY563" s="19" t="s">
        <v>174</v>
      </c>
      <c r="BE563" s="188">
        <f>IF(N563="základní",J563,0)</f>
        <v>0</v>
      </c>
      <c r="BF563" s="188">
        <f>IF(N563="snížená",J563,0)</f>
        <v>0</v>
      </c>
      <c r="BG563" s="188">
        <f>IF(N563="zákl. přenesená",J563,0)</f>
        <v>0</v>
      </c>
      <c r="BH563" s="188">
        <f>IF(N563="sníž. přenesená",J563,0)</f>
        <v>0</v>
      </c>
      <c r="BI563" s="188">
        <f>IF(N563="nulová",J563,0)</f>
        <v>0</v>
      </c>
      <c r="BJ563" s="19" t="s">
        <v>81</v>
      </c>
      <c r="BK563" s="188">
        <f>ROUND(I563*H563,2)</f>
        <v>0</v>
      </c>
      <c r="BL563" s="19" t="s">
        <v>181</v>
      </c>
      <c r="BM563" s="187" t="s">
        <v>1018</v>
      </c>
    </row>
    <row r="564" spans="1:65" s="13" customFormat="1" ht="11.25">
      <c r="B564" s="194"/>
      <c r="C564" s="195"/>
      <c r="D564" s="196" t="s">
        <v>185</v>
      </c>
      <c r="E564" s="197" t="s">
        <v>21</v>
      </c>
      <c r="F564" s="198" t="s">
        <v>1019</v>
      </c>
      <c r="G564" s="195"/>
      <c r="H564" s="199">
        <v>18.734000000000002</v>
      </c>
      <c r="I564" s="200"/>
      <c r="J564" s="195"/>
      <c r="K564" s="195"/>
      <c r="L564" s="201"/>
      <c r="M564" s="202"/>
      <c r="N564" s="203"/>
      <c r="O564" s="203"/>
      <c r="P564" s="203"/>
      <c r="Q564" s="203"/>
      <c r="R564" s="203"/>
      <c r="S564" s="203"/>
      <c r="T564" s="204"/>
      <c r="AT564" s="205" t="s">
        <v>185</v>
      </c>
      <c r="AU564" s="205" t="s">
        <v>83</v>
      </c>
      <c r="AV564" s="13" t="s">
        <v>83</v>
      </c>
      <c r="AW564" s="13" t="s">
        <v>34</v>
      </c>
      <c r="AX564" s="13" t="s">
        <v>81</v>
      </c>
      <c r="AY564" s="205" t="s">
        <v>174</v>
      </c>
    </row>
    <row r="565" spans="1:65" s="2" customFormat="1" ht="44.25" customHeight="1">
      <c r="A565" s="36"/>
      <c r="B565" s="37"/>
      <c r="C565" s="176" t="s">
        <v>1020</v>
      </c>
      <c r="D565" s="176" t="s">
        <v>176</v>
      </c>
      <c r="E565" s="177" t="s">
        <v>1021</v>
      </c>
      <c r="F565" s="178" t="s">
        <v>1022</v>
      </c>
      <c r="G565" s="179" t="s">
        <v>337</v>
      </c>
      <c r="H565" s="180">
        <v>4.2750000000000004</v>
      </c>
      <c r="I565" s="181"/>
      <c r="J565" s="182">
        <f>ROUND(I565*H565,2)</f>
        <v>0</v>
      </c>
      <c r="K565" s="178" t="s">
        <v>180</v>
      </c>
      <c r="L565" s="41"/>
      <c r="M565" s="183" t="s">
        <v>21</v>
      </c>
      <c r="N565" s="184" t="s">
        <v>44</v>
      </c>
      <c r="O565" s="66"/>
      <c r="P565" s="185">
        <f>O565*H565</f>
        <v>0</v>
      </c>
      <c r="Q565" s="185">
        <v>0</v>
      </c>
      <c r="R565" s="185">
        <f>Q565*H565</f>
        <v>0</v>
      </c>
      <c r="S565" s="185">
        <v>0</v>
      </c>
      <c r="T565" s="186">
        <f>S565*H565</f>
        <v>0</v>
      </c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R565" s="187" t="s">
        <v>181</v>
      </c>
      <c r="AT565" s="187" t="s">
        <v>176</v>
      </c>
      <c r="AU565" s="187" t="s">
        <v>83</v>
      </c>
      <c r="AY565" s="19" t="s">
        <v>174</v>
      </c>
      <c r="BE565" s="188">
        <f>IF(N565="základní",J565,0)</f>
        <v>0</v>
      </c>
      <c r="BF565" s="188">
        <f>IF(N565="snížená",J565,0)</f>
        <v>0</v>
      </c>
      <c r="BG565" s="188">
        <f>IF(N565="zákl. přenesená",J565,0)</f>
        <v>0</v>
      </c>
      <c r="BH565" s="188">
        <f>IF(N565="sníž. přenesená",J565,0)</f>
        <v>0</v>
      </c>
      <c r="BI565" s="188">
        <f>IF(N565="nulová",J565,0)</f>
        <v>0</v>
      </c>
      <c r="BJ565" s="19" t="s">
        <v>81</v>
      </c>
      <c r="BK565" s="188">
        <f>ROUND(I565*H565,2)</f>
        <v>0</v>
      </c>
      <c r="BL565" s="19" t="s">
        <v>181</v>
      </c>
      <c r="BM565" s="187" t="s">
        <v>1023</v>
      </c>
    </row>
    <row r="566" spans="1:65" s="2" customFormat="1" ht="11.25">
      <c r="A566" s="36"/>
      <c r="B566" s="37"/>
      <c r="C566" s="38"/>
      <c r="D566" s="189" t="s">
        <v>183</v>
      </c>
      <c r="E566" s="38"/>
      <c r="F566" s="190" t="s">
        <v>1024</v>
      </c>
      <c r="G566" s="38"/>
      <c r="H566" s="38"/>
      <c r="I566" s="191"/>
      <c r="J566" s="38"/>
      <c r="K566" s="38"/>
      <c r="L566" s="41"/>
      <c r="M566" s="192"/>
      <c r="N566" s="193"/>
      <c r="O566" s="66"/>
      <c r="P566" s="66"/>
      <c r="Q566" s="66"/>
      <c r="R566" s="66"/>
      <c r="S566" s="66"/>
      <c r="T566" s="67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T566" s="19" t="s">
        <v>183</v>
      </c>
      <c r="AU566" s="19" t="s">
        <v>83</v>
      </c>
    </row>
    <row r="567" spans="1:65" s="12" customFormat="1" ht="22.9" customHeight="1">
      <c r="B567" s="160"/>
      <c r="C567" s="161"/>
      <c r="D567" s="162" t="s">
        <v>72</v>
      </c>
      <c r="E567" s="174" t="s">
        <v>1025</v>
      </c>
      <c r="F567" s="174" t="s">
        <v>1026</v>
      </c>
      <c r="G567" s="161"/>
      <c r="H567" s="161"/>
      <c r="I567" s="164"/>
      <c r="J567" s="175">
        <f>BK567</f>
        <v>0</v>
      </c>
      <c r="K567" s="161"/>
      <c r="L567" s="166"/>
      <c r="M567" s="167"/>
      <c r="N567" s="168"/>
      <c r="O567" s="168"/>
      <c r="P567" s="169">
        <f>P568</f>
        <v>0</v>
      </c>
      <c r="Q567" s="168"/>
      <c r="R567" s="169">
        <f>R568</f>
        <v>0</v>
      </c>
      <c r="S567" s="168"/>
      <c r="T567" s="170">
        <f>T568</f>
        <v>0</v>
      </c>
      <c r="AR567" s="171" t="s">
        <v>81</v>
      </c>
      <c r="AT567" s="172" t="s">
        <v>72</v>
      </c>
      <c r="AU567" s="172" t="s">
        <v>81</v>
      </c>
      <c r="AY567" s="171" t="s">
        <v>174</v>
      </c>
      <c r="BK567" s="173">
        <f>BK568</f>
        <v>0</v>
      </c>
    </row>
    <row r="568" spans="1:65" s="2" customFormat="1" ht="55.5" customHeight="1">
      <c r="A568" s="36"/>
      <c r="B568" s="37"/>
      <c r="C568" s="176" t="s">
        <v>1027</v>
      </c>
      <c r="D568" s="176" t="s">
        <v>176</v>
      </c>
      <c r="E568" s="177" t="s">
        <v>1028</v>
      </c>
      <c r="F568" s="178" t="s">
        <v>1029</v>
      </c>
      <c r="G568" s="179" t="s">
        <v>337</v>
      </c>
      <c r="H568" s="180">
        <v>436.01799999999997</v>
      </c>
      <c r="I568" s="181"/>
      <c r="J568" s="182">
        <f>ROUND(I568*H568,2)</f>
        <v>0</v>
      </c>
      <c r="K568" s="178" t="s">
        <v>21</v>
      </c>
      <c r="L568" s="41"/>
      <c r="M568" s="183" t="s">
        <v>21</v>
      </c>
      <c r="N568" s="184" t="s">
        <v>44</v>
      </c>
      <c r="O568" s="66"/>
      <c r="P568" s="185">
        <f>O568*H568</f>
        <v>0</v>
      </c>
      <c r="Q568" s="185">
        <v>0</v>
      </c>
      <c r="R568" s="185">
        <f>Q568*H568</f>
        <v>0</v>
      </c>
      <c r="S568" s="185">
        <v>0</v>
      </c>
      <c r="T568" s="186">
        <f>S568*H568</f>
        <v>0</v>
      </c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R568" s="187" t="s">
        <v>181</v>
      </c>
      <c r="AT568" s="187" t="s">
        <v>176</v>
      </c>
      <c r="AU568" s="187" t="s">
        <v>83</v>
      </c>
      <c r="AY568" s="19" t="s">
        <v>174</v>
      </c>
      <c r="BE568" s="188">
        <f>IF(N568="základní",J568,0)</f>
        <v>0</v>
      </c>
      <c r="BF568" s="188">
        <f>IF(N568="snížená",J568,0)</f>
        <v>0</v>
      </c>
      <c r="BG568" s="188">
        <f>IF(N568="zákl. přenesená",J568,0)</f>
        <v>0</v>
      </c>
      <c r="BH568" s="188">
        <f>IF(N568="sníž. přenesená",J568,0)</f>
        <v>0</v>
      </c>
      <c r="BI568" s="188">
        <f>IF(N568="nulová",J568,0)</f>
        <v>0</v>
      </c>
      <c r="BJ568" s="19" t="s">
        <v>81</v>
      </c>
      <c r="BK568" s="188">
        <f>ROUND(I568*H568,2)</f>
        <v>0</v>
      </c>
      <c r="BL568" s="19" t="s">
        <v>181</v>
      </c>
      <c r="BM568" s="187" t="s">
        <v>1030</v>
      </c>
    </row>
    <row r="569" spans="1:65" s="12" customFormat="1" ht="25.9" customHeight="1">
      <c r="B569" s="160"/>
      <c r="C569" s="161"/>
      <c r="D569" s="162" t="s">
        <v>72</v>
      </c>
      <c r="E569" s="163" t="s">
        <v>1031</v>
      </c>
      <c r="F569" s="163" t="s">
        <v>1032</v>
      </c>
      <c r="G569" s="161"/>
      <c r="H569" s="161"/>
      <c r="I569" s="164"/>
      <c r="J569" s="165">
        <f>BK569</f>
        <v>0</v>
      </c>
      <c r="K569" s="161"/>
      <c r="L569" s="166"/>
      <c r="M569" s="167"/>
      <c r="N569" s="168"/>
      <c r="O569" s="168"/>
      <c r="P569" s="169">
        <f>P570+P590+P630+P652+P663+P665+P668+P672+P674+P686+P703+P715+P726+P742+P744</f>
        <v>0</v>
      </c>
      <c r="Q569" s="168"/>
      <c r="R569" s="169">
        <f>R570+R590+R630+R652+R663+R665+R668+R672+R674+R686+R703+R715+R726+R742+R744</f>
        <v>11.991214529999999</v>
      </c>
      <c r="S569" s="168"/>
      <c r="T569" s="170">
        <f>T570+T590+T630+T652+T663+T665+T668+T672+T674+T686+T703+T715+T726+T742+T744</f>
        <v>0.19881699999999999</v>
      </c>
      <c r="AR569" s="171" t="s">
        <v>83</v>
      </c>
      <c r="AT569" s="172" t="s">
        <v>72</v>
      </c>
      <c r="AU569" s="172" t="s">
        <v>73</v>
      </c>
      <c r="AY569" s="171" t="s">
        <v>174</v>
      </c>
      <c r="BK569" s="173">
        <f>BK570+BK590+BK630+BK652+BK663+BK665+BK668+BK672+BK674+BK686+BK703+BK715+BK726+BK742+BK744</f>
        <v>0</v>
      </c>
    </row>
    <row r="570" spans="1:65" s="12" customFormat="1" ht="22.9" customHeight="1">
      <c r="B570" s="160"/>
      <c r="C570" s="161"/>
      <c r="D570" s="162" t="s">
        <v>72</v>
      </c>
      <c r="E570" s="174" t="s">
        <v>1033</v>
      </c>
      <c r="F570" s="174" t="s">
        <v>1034</v>
      </c>
      <c r="G570" s="161"/>
      <c r="H570" s="161"/>
      <c r="I570" s="164"/>
      <c r="J570" s="175">
        <f>BK570</f>
        <v>0</v>
      </c>
      <c r="K570" s="161"/>
      <c r="L570" s="166"/>
      <c r="M570" s="167"/>
      <c r="N570" s="168"/>
      <c r="O570" s="168"/>
      <c r="P570" s="169">
        <f>SUM(P571:P589)</f>
        <v>0</v>
      </c>
      <c r="Q570" s="168"/>
      <c r="R570" s="169">
        <f>SUM(R571:R589)</f>
        <v>1.8646971999999997</v>
      </c>
      <c r="S570" s="168"/>
      <c r="T570" s="170">
        <f>SUM(T571:T589)</f>
        <v>0</v>
      </c>
      <c r="AR570" s="171" t="s">
        <v>83</v>
      </c>
      <c r="AT570" s="172" t="s">
        <v>72</v>
      </c>
      <c r="AU570" s="172" t="s">
        <v>81</v>
      </c>
      <c r="AY570" s="171" t="s">
        <v>174</v>
      </c>
      <c r="BK570" s="173">
        <f>SUM(BK571:BK589)</f>
        <v>0</v>
      </c>
    </row>
    <row r="571" spans="1:65" s="2" customFormat="1" ht="37.9" customHeight="1">
      <c r="A571" s="36"/>
      <c r="B571" s="37"/>
      <c r="C571" s="176" t="s">
        <v>1035</v>
      </c>
      <c r="D571" s="176" t="s">
        <v>176</v>
      </c>
      <c r="E571" s="177" t="s">
        <v>1036</v>
      </c>
      <c r="F571" s="178" t="s">
        <v>1037</v>
      </c>
      <c r="G571" s="179" t="s">
        <v>179</v>
      </c>
      <c r="H571" s="180">
        <v>145.76599999999999</v>
      </c>
      <c r="I571" s="181"/>
      <c r="J571" s="182">
        <f>ROUND(I571*H571,2)</f>
        <v>0</v>
      </c>
      <c r="K571" s="178" t="s">
        <v>21</v>
      </c>
      <c r="L571" s="41"/>
      <c r="M571" s="183" t="s">
        <v>21</v>
      </c>
      <c r="N571" s="184" t="s">
        <v>44</v>
      </c>
      <c r="O571" s="66"/>
      <c r="P571" s="185">
        <f>O571*H571</f>
        <v>0</v>
      </c>
      <c r="Q571" s="185">
        <v>0</v>
      </c>
      <c r="R571" s="185">
        <f>Q571*H571</f>
        <v>0</v>
      </c>
      <c r="S571" s="185">
        <v>0</v>
      </c>
      <c r="T571" s="186">
        <f>S571*H571</f>
        <v>0</v>
      </c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R571" s="187" t="s">
        <v>283</v>
      </c>
      <c r="AT571" s="187" t="s">
        <v>176</v>
      </c>
      <c r="AU571" s="187" t="s">
        <v>83</v>
      </c>
      <c r="AY571" s="19" t="s">
        <v>174</v>
      </c>
      <c r="BE571" s="188">
        <f>IF(N571="základní",J571,0)</f>
        <v>0</v>
      </c>
      <c r="BF571" s="188">
        <f>IF(N571="snížená",J571,0)</f>
        <v>0</v>
      </c>
      <c r="BG571" s="188">
        <f>IF(N571="zákl. přenesená",J571,0)</f>
        <v>0</v>
      </c>
      <c r="BH571" s="188">
        <f>IF(N571="sníž. přenesená",J571,0)</f>
        <v>0</v>
      </c>
      <c r="BI571" s="188">
        <f>IF(N571="nulová",J571,0)</f>
        <v>0</v>
      </c>
      <c r="BJ571" s="19" t="s">
        <v>81</v>
      </c>
      <c r="BK571" s="188">
        <f>ROUND(I571*H571,2)</f>
        <v>0</v>
      </c>
      <c r="BL571" s="19" t="s">
        <v>283</v>
      </c>
      <c r="BM571" s="187" t="s">
        <v>1038</v>
      </c>
    </row>
    <row r="572" spans="1:65" s="13" customFormat="1" ht="11.25">
      <c r="B572" s="194"/>
      <c r="C572" s="195"/>
      <c r="D572" s="196" t="s">
        <v>185</v>
      </c>
      <c r="E572" s="197" t="s">
        <v>21</v>
      </c>
      <c r="F572" s="198" t="s">
        <v>345</v>
      </c>
      <c r="G572" s="195"/>
      <c r="H572" s="199">
        <v>145.76599999999999</v>
      </c>
      <c r="I572" s="200"/>
      <c r="J572" s="195"/>
      <c r="K572" s="195"/>
      <c r="L572" s="201"/>
      <c r="M572" s="202"/>
      <c r="N572" s="203"/>
      <c r="O572" s="203"/>
      <c r="P572" s="203"/>
      <c r="Q572" s="203"/>
      <c r="R572" s="203"/>
      <c r="S572" s="203"/>
      <c r="T572" s="204"/>
      <c r="AT572" s="205" t="s">
        <v>185</v>
      </c>
      <c r="AU572" s="205" t="s">
        <v>83</v>
      </c>
      <c r="AV572" s="13" t="s">
        <v>83</v>
      </c>
      <c r="AW572" s="13" t="s">
        <v>34</v>
      </c>
      <c r="AX572" s="13" t="s">
        <v>81</v>
      </c>
      <c r="AY572" s="205" t="s">
        <v>174</v>
      </c>
    </row>
    <row r="573" spans="1:65" s="2" customFormat="1" ht="16.5" customHeight="1">
      <c r="A573" s="36"/>
      <c r="B573" s="37"/>
      <c r="C573" s="238" t="s">
        <v>1039</v>
      </c>
      <c r="D573" s="238" t="s">
        <v>297</v>
      </c>
      <c r="E573" s="239" t="s">
        <v>1040</v>
      </c>
      <c r="F573" s="240" t="s">
        <v>1041</v>
      </c>
      <c r="G573" s="241" t="s">
        <v>337</v>
      </c>
      <c r="H573" s="242">
        <v>7.2999999999999995E-2</v>
      </c>
      <c r="I573" s="243"/>
      <c r="J573" s="244">
        <f>ROUND(I573*H573,2)</f>
        <v>0</v>
      </c>
      <c r="K573" s="240" t="s">
        <v>180</v>
      </c>
      <c r="L573" s="245"/>
      <c r="M573" s="246" t="s">
        <v>21</v>
      </c>
      <c r="N573" s="247" t="s">
        <v>44</v>
      </c>
      <c r="O573" s="66"/>
      <c r="P573" s="185">
        <f>O573*H573</f>
        <v>0</v>
      </c>
      <c r="Q573" s="185">
        <v>1</v>
      </c>
      <c r="R573" s="185">
        <f>Q573*H573</f>
        <v>7.2999999999999995E-2</v>
      </c>
      <c r="S573" s="185">
        <v>0</v>
      </c>
      <c r="T573" s="186">
        <f>S573*H573</f>
        <v>0</v>
      </c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R573" s="187" t="s">
        <v>377</v>
      </c>
      <c r="AT573" s="187" t="s">
        <v>297</v>
      </c>
      <c r="AU573" s="187" t="s">
        <v>83</v>
      </c>
      <c r="AY573" s="19" t="s">
        <v>174</v>
      </c>
      <c r="BE573" s="188">
        <f>IF(N573="základní",J573,0)</f>
        <v>0</v>
      </c>
      <c r="BF573" s="188">
        <f>IF(N573="snížená",J573,0)</f>
        <v>0</v>
      </c>
      <c r="BG573" s="188">
        <f>IF(N573="zákl. přenesená",J573,0)</f>
        <v>0</v>
      </c>
      <c r="BH573" s="188">
        <f>IF(N573="sníž. přenesená",J573,0)</f>
        <v>0</v>
      </c>
      <c r="BI573" s="188">
        <f>IF(N573="nulová",J573,0)</f>
        <v>0</v>
      </c>
      <c r="BJ573" s="19" t="s">
        <v>81</v>
      </c>
      <c r="BK573" s="188">
        <f>ROUND(I573*H573,2)</f>
        <v>0</v>
      </c>
      <c r="BL573" s="19" t="s">
        <v>283</v>
      </c>
      <c r="BM573" s="187" t="s">
        <v>1042</v>
      </c>
    </row>
    <row r="574" spans="1:65" s="13" customFormat="1" ht="11.25">
      <c r="B574" s="194"/>
      <c r="C574" s="195"/>
      <c r="D574" s="196" t="s">
        <v>185</v>
      </c>
      <c r="E574" s="195"/>
      <c r="F574" s="198" t="s">
        <v>1043</v>
      </c>
      <c r="G574" s="195"/>
      <c r="H574" s="199">
        <v>7.2999999999999995E-2</v>
      </c>
      <c r="I574" s="200"/>
      <c r="J574" s="195"/>
      <c r="K574" s="195"/>
      <c r="L574" s="201"/>
      <c r="M574" s="202"/>
      <c r="N574" s="203"/>
      <c r="O574" s="203"/>
      <c r="P574" s="203"/>
      <c r="Q574" s="203"/>
      <c r="R574" s="203"/>
      <c r="S574" s="203"/>
      <c r="T574" s="204"/>
      <c r="AT574" s="205" t="s">
        <v>185</v>
      </c>
      <c r="AU574" s="205" t="s">
        <v>83</v>
      </c>
      <c r="AV574" s="13" t="s">
        <v>83</v>
      </c>
      <c r="AW574" s="13" t="s">
        <v>4</v>
      </c>
      <c r="AX574" s="13" t="s">
        <v>81</v>
      </c>
      <c r="AY574" s="205" t="s">
        <v>174</v>
      </c>
    </row>
    <row r="575" spans="1:65" s="2" customFormat="1" ht="24.2" customHeight="1">
      <c r="A575" s="36"/>
      <c r="B575" s="37"/>
      <c r="C575" s="176" t="s">
        <v>1044</v>
      </c>
      <c r="D575" s="176" t="s">
        <v>176</v>
      </c>
      <c r="E575" s="177" t="s">
        <v>1045</v>
      </c>
      <c r="F575" s="178" t="s">
        <v>1046</v>
      </c>
      <c r="G575" s="179" t="s">
        <v>179</v>
      </c>
      <c r="H575" s="180">
        <v>291.53199999999998</v>
      </c>
      <c r="I575" s="181"/>
      <c r="J575" s="182">
        <f>ROUND(I575*H575,2)</f>
        <v>0</v>
      </c>
      <c r="K575" s="178" t="s">
        <v>21</v>
      </c>
      <c r="L575" s="41"/>
      <c r="M575" s="183" t="s">
        <v>21</v>
      </c>
      <c r="N575" s="184" t="s">
        <v>44</v>
      </c>
      <c r="O575" s="66"/>
      <c r="P575" s="185">
        <f>O575*H575</f>
        <v>0</v>
      </c>
      <c r="Q575" s="185">
        <v>4.0000000000000002E-4</v>
      </c>
      <c r="R575" s="185">
        <f>Q575*H575</f>
        <v>0.1166128</v>
      </c>
      <c r="S575" s="185">
        <v>0</v>
      </c>
      <c r="T575" s="186">
        <f>S575*H575</f>
        <v>0</v>
      </c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R575" s="187" t="s">
        <v>283</v>
      </c>
      <c r="AT575" s="187" t="s">
        <v>176</v>
      </c>
      <c r="AU575" s="187" t="s">
        <v>83</v>
      </c>
      <c r="AY575" s="19" t="s">
        <v>174</v>
      </c>
      <c r="BE575" s="188">
        <f>IF(N575="základní",J575,0)</f>
        <v>0</v>
      </c>
      <c r="BF575" s="188">
        <f>IF(N575="snížená",J575,0)</f>
        <v>0</v>
      </c>
      <c r="BG575" s="188">
        <f>IF(N575="zákl. přenesená",J575,0)</f>
        <v>0</v>
      </c>
      <c r="BH575" s="188">
        <f>IF(N575="sníž. přenesená",J575,0)</f>
        <v>0</v>
      </c>
      <c r="BI575" s="188">
        <f>IF(N575="nulová",J575,0)</f>
        <v>0</v>
      </c>
      <c r="BJ575" s="19" t="s">
        <v>81</v>
      </c>
      <c r="BK575" s="188">
        <f>ROUND(I575*H575,2)</f>
        <v>0</v>
      </c>
      <c r="BL575" s="19" t="s">
        <v>283</v>
      </c>
      <c r="BM575" s="187" t="s">
        <v>1047</v>
      </c>
    </row>
    <row r="576" spans="1:65" s="13" customFormat="1" ht="11.25">
      <c r="B576" s="194"/>
      <c r="C576" s="195"/>
      <c r="D576" s="196" t="s">
        <v>185</v>
      </c>
      <c r="E576" s="197" t="s">
        <v>21</v>
      </c>
      <c r="F576" s="198" t="s">
        <v>1048</v>
      </c>
      <c r="G576" s="195"/>
      <c r="H576" s="199">
        <v>291.53199999999998</v>
      </c>
      <c r="I576" s="200"/>
      <c r="J576" s="195"/>
      <c r="K576" s="195"/>
      <c r="L576" s="201"/>
      <c r="M576" s="202"/>
      <c r="N576" s="203"/>
      <c r="O576" s="203"/>
      <c r="P576" s="203"/>
      <c r="Q576" s="203"/>
      <c r="R576" s="203"/>
      <c r="S576" s="203"/>
      <c r="T576" s="204"/>
      <c r="AT576" s="205" t="s">
        <v>185</v>
      </c>
      <c r="AU576" s="205" t="s">
        <v>83</v>
      </c>
      <c r="AV576" s="13" t="s">
        <v>83</v>
      </c>
      <c r="AW576" s="13" t="s">
        <v>34</v>
      </c>
      <c r="AX576" s="13" t="s">
        <v>81</v>
      </c>
      <c r="AY576" s="205" t="s">
        <v>174</v>
      </c>
    </row>
    <row r="577" spans="1:65" s="2" customFormat="1" ht="24.2" customHeight="1">
      <c r="A577" s="36"/>
      <c r="B577" s="37"/>
      <c r="C577" s="176" t="s">
        <v>1049</v>
      </c>
      <c r="D577" s="176" t="s">
        <v>176</v>
      </c>
      <c r="E577" s="177" t="s">
        <v>1050</v>
      </c>
      <c r="F577" s="178" t="s">
        <v>1051</v>
      </c>
      <c r="G577" s="179" t="s">
        <v>179</v>
      </c>
      <c r="H577" s="180">
        <v>7.6050000000000004</v>
      </c>
      <c r="I577" s="181"/>
      <c r="J577" s="182">
        <f>ROUND(I577*H577,2)</f>
        <v>0</v>
      </c>
      <c r="K577" s="178" t="s">
        <v>21</v>
      </c>
      <c r="L577" s="41"/>
      <c r="M577" s="183" t="s">
        <v>21</v>
      </c>
      <c r="N577" s="184" t="s">
        <v>44</v>
      </c>
      <c r="O577" s="66"/>
      <c r="P577" s="185">
        <f>O577*H577</f>
        <v>0</v>
      </c>
      <c r="Q577" s="185">
        <v>4.0000000000000002E-4</v>
      </c>
      <c r="R577" s="185">
        <f>Q577*H577</f>
        <v>3.0420000000000004E-3</v>
      </c>
      <c r="S577" s="185">
        <v>0</v>
      </c>
      <c r="T577" s="186">
        <f>S577*H577</f>
        <v>0</v>
      </c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R577" s="187" t="s">
        <v>283</v>
      </c>
      <c r="AT577" s="187" t="s">
        <v>176</v>
      </c>
      <c r="AU577" s="187" t="s">
        <v>83</v>
      </c>
      <c r="AY577" s="19" t="s">
        <v>174</v>
      </c>
      <c r="BE577" s="188">
        <f>IF(N577="základní",J577,0)</f>
        <v>0</v>
      </c>
      <c r="BF577" s="188">
        <f>IF(N577="snížená",J577,0)</f>
        <v>0</v>
      </c>
      <c r="BG577" s="188">
        <f>IF(N577="zákl. přenesená",J577,0)</f>
        <v>0</v>
      </c>
      <c r="BH577" s="188">
        <f>IF(N577="sníž. přenesená",J577,0)</f>
        <v>0</v>
      </c>
      <c r="BI577" s="188">
        <f>IF(N577="nulová",J577,0)</f>
        <v>0</v>
      </c>
      <c r="BJ577" s="19" t="s">
        <v>81</v>
      </c>
      <c r="BK577" s="188">
        <f>ROUND(I577*H577,2)</f>
        <v>0</v>
      </c>
      <c r="BL577" s="19" t="s">
        <v>283</v>
      </c>
      <c r="BM577" s="187" t="s">
        <v>1052</v>
      </c>
    </row>
    <row r="578" spans="1:65" s="13" customFormat="1" ht="11.25">
      <c r="B578" s="194"/>
      <c r="C578" s="195"/>
      <c r="D578" s="196" t="s">
        <v>185</v>
      </c>
      <c r="E578" s="197" t="s">
        <v>21</v>
      </c>
      <c r="F578" s="198" t="s">
        <v>1053</v>
      </c>
      <c r="G578" s="195"/>
      <c r="H578" s="199">
        <v>7.6050000000000004</v>
      </c>
      <c r="I578" s="200"/>
      <c r="J578" s="195"/>
      <c r="K578" s="195"/>
      <c r="L578" s="201"/>
      <c r="M578" s="202"/>
      <c r="N578" s="203"/>
      <c r="O578" s="203"/>
      <c r="P578" s="203"/>
      <c r="Q578" s="203"/>
      <c r="R578" s="203"/>
      <c r="S578" s="203"/>
      <c r="T578" s="204"/>
      <c r="AT578" s="205" t="s">
        <v>185</v>
      </c>
      <c r="AU578" s="205" t="s">
        <v>83</v>
      </c>
      <c r="AV578" s="13" t="s">
        <v>83</v>
      </c>
      <c r="AW578" s="13" t="s">
        <v>34</v>
      </c>
      <c r="AX578" s="13" t="s">
        <v>73</v>
      </c>
      <c r="AY578" s="205" t="s">
        <v>174</v>
      </c>
    </row>
    <row r="579" spans="1:65" s="15" customFormat="1" ht="11.25">
      <c r="B579" s="217"/>
      <c r="C579" s="218"/>
      <c r="D579" s="196" t="s">
        <v>185</v>
      </c>
      <c r="E579" s="219" t="s">
        <v>21</v>
      </c>
      <c r="F579" s="220" t="s">
        <v>223</v>
      </c>
      <c r="G579" s="218"/>
      <c r="H579" s="221">
        <v>7.6050000000000004</v>
      </c>
      <c r="I579" s="222"/>
      <c r="J579" s="218"/>
      <c r="K579" s="218"/>
      <c r="L579" s="223"/>
      <c r="M579" s="224"/>
      <c r="N579" s="225"/>
      <c r="O579" s="225"/>
      <c r="P579" s="225"/>
      <c r="Q579" s="225"/>
      <c r="R579" s="225"/>
      <c r="S579" s="225"/>
      <c r="T579" s="226"/>
      <c r="AT579" s="227" t="s">
        <v>185</v>
      </c>
      <c r="AU579" s="227" t="s">
        <v>83</v>
      </c>
      <c r="AV579" s="15" t="s">
        <v>181</v>
      </c>
      <c r="AW579" s="15" t="s">
        <v>34</v>
      </c>
      <c r="AX579" s="15" t="s">
        <v>81</v>
      </c>
      <c r="AY579" s="227" t="s">
        <v>174</v>
      </c>
    </row>
    <row r="580" spans="1:65" s="2" customFormat="1" ht="37.9" customHeight="1">
      <c r="A580" s="36"/>
      <c r="B580" s="37"/>
      <c r="C580" s="238" t="s">
        <v>1054</v>
      </c>
      <c r="D580" s="238" t="s">
        <v>297</v>
      </c>
      <c r="E580" s="239" t="s">
        <v>1055</v>
      </c>
      <c r="F580" s="240" t="s">
        <v>1056</v>
      </c>
      <c r="G580" s="241" t="s">
        <v>179</v>
      </c>
      <c r="H580" s="242">
        <v>344.38799999999998</v>
      </c>
      <c r="I580" s="243"/>
      <c r="J580" s="244">
        <f>ROUND(I580*H580,2)</f>
        <v>0</v>
      </c>
      <c r="K580" s="240" t="s">
        <v>180</v>
      </c>
      <c r="L580" s="245"/>
      <c r="M580" s="246" t="s">
        <v>21</v>
      </c>
      <c r="N580" s="247" t="s">
        <v>44</v>
      </c>
      <c r="O580" s="66"/>
      <c r="P580" s="185">
        <f>O580*H580</f>
        <v>0</v>
      </c>
      <c r="Q580" s="185">
        <v>4.7999999999999996E-3</v>
      </c>
      <c r="R580" s="185">
        <f>Q580*H580</f>
        <v>1.6530623999999998</v>
      </c>
      <c r="S580" s="185">
        <v>0</v>
      </c>
      <c r="T580" s="186">
        <f>S580*H580</f>
        <v>0</v>
      </c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R580" s="187" t="s">
        <v>377</v>
      </c>
      <c r="AT580" s="187" t="s">
        <v>297</v>
      </c>
      <c r="AU580" s="187" t="s">
        <v>83</v>
      </c>
      <c r="AY580" s="19" t="s">
        <v>174</v>
      </c>
      <c r="BE580" s="188">
        <f>IF(N580="základní",J580,0)</f>
        <v>0</v>
      </c>
      <c r="BF580" s="188">
        <f>IF(N580="snížená",J580,0)</f>
        <v>0</v>
      </c>
      <c r="BG580" s="188">
        <f>IF(N580="zákl. přenesená",J580,0)</f>
        <v>0</v>
      </c>
      <c r="BH580" s="188">
        <f>IF(N580="sníž. přenesená",J580,0)</f>
        <v>0</v>
      </c>
      <c r="BI580" s="188">
        <f>IF(N580="nulová",J580,0)</f>
        <v>0</v>
      </c>
      <c r="BJ580" s="19" t="s">
        <v>81</v>
      </c>
      <c r="BK580" s="188">
        <f>ROUND(I580*H580,2)</f>
        <v>0</v>
      </c>
      <c r="BL580" s="19" t="s">
        <v>283</v>
      </c>
      <c r="BM580" s="187" t="s">
        <v>1057</v>
      </c>
    </row>
    <row r="581" spans="1:65" s="13" customFormat="1" ht="11.25">
      <c r="B581" s="194"/>
      <c r="C581" s="195"/>
      <c r="D581" s="196" t="s">
        <v>185</v>
      </c>
      <c r="E581" s="197" t="s">
        <v>21</v>
      </c>
      <c r="F581" s="198" t="s">
        <v>1058</v>
      </c>
      <c r="G581" s="195"/>
      <c r="H581" s="199">
        <v>344.38799999999998</v>
      </c>
      <c r="I581" s="200"/>
      <c r="J581" s="195"/>
      <c r="K581" s="195"/>
      <c r="L581" s="201"/>
      <c r="M581" s="202"/>
      <c r="N581" s="203"/>
      <c r="O581" s="203"/>
      <c r="P581" s="203"/>
      <c r="Q581" s="203"/>
      <c r="R581" s="203"/>
      <c r="S581" s="203"/>
      <c r="T581" s="204"/>
      <c r="AT581" s="205" t="s">
        <v>185</v>
      </c>
      <c r="AU581" s="205" t="s">
        <v>83</v>
      </c>
      <c r="AV581" s="13" t="s">
        <v>83</v>
      </c>
      <c r="AW581" s="13" t="s">
        <v>34</v>
      </c>
      <c r="AX581" s="13" t="s">
        <v>73</v>
      </c>
      <c r="AY581" s="205" t="s">
        <v>174</v>
      </c>
    </row>
    <row r="582" spans="1:65" s="15" customFormat="1" ht="11.25">
      <c r="B582" s="217"/>
      <c r="C582" s="218"/>
      <c r="D582" s="196" t="s">
        <v>185</v>
      </c>
      <c r="E582" s="219" t="s">
        <v>21</v>
      </c>
      <c r="F582" s="220" t="s">
        <v>223</v>
      </c>
      <c r="G582" s="218"/>
      <c r="H582" s="221">
        <v>344.38799999999998</v>
      </c>
      <c r="I582" s="222"/>
      <c r="J582" s="218"/>
      <c r="K582" s="218"/>
      <c r="L582" s="223"/>
      <c r="M582" s="224"/>
      <c r="N582" s="225"/>
      <c r="O582" s="225"/>
      <c r="P582" s="225"/>
      <c r="Q582" s="225"/>
      <c r="R582" s="225"/>
      <c r="S582" s="225"/>
      <c r="T582" s="226"/>
      <c r="AT582" s="227" t="s">
        <v>185</v>
      </c>
      <c r="AU582" s="227" t="s">
        <v>83</v>
      </c>
      <c r="AV582" s="15" t="s">
        <v>181</v>
      </c>
      <c r="AW582" s="15" t="s">
        <v>34</v>
      </c>
      <c r="AX582" s="15" t="s">
        <v>81</v>
      </c>
      <c r="AY582" s="227" t="s">
        <v>174</v>
      </c>
    </row>
    <row r="583" spans="1:65" s="2" customFormat="1" ht="44.25" customHeight="1">
      <c r="A583" s="36"/>
      <c r="B583" s="37"/>
      <c r="C583" s="176" t="s">
        <v>1059</v>
      </c>
      <c r="D583" s="176" t="s">
        <v>176</v>
      </c>
      <c r="E583" s="177" t="s">
        <v>1060</v>
      </c>
      <c r="F583" s="178" t="s">
        <v>1061</v>
      </c>
      <c r="G583" s="179" t="s">
        <v>179</v>
      </c>
      <c r="H583" s="180">
        <v>32.201999999999998</v>
      </c>
      <c r="I583" s="181"/>
      <c r="J583" s="182">
        <f>ROUND(I583*H583,2)</f>
        <v>0</v>
      </c>
      <c r="K583" s="178" t="s">
        <v>180</v>
      </c>
      <c r="L583" s="41"/>
      <c r="M583" s="183" t="s">
        <v>21</v>
      </c>
      <c r="N583" s="184" t="s">
        <v>44</v>
      </c>
      <c r="O583" s="66"/>
      <c r="P583" s="185">
        <f>O583*H583</f>
        <v>0</v>
      </c>
      <c r="Q583" s="185">
        <v>4.0000000000000002E-4</v>
      </c>
      <c r="R583" s="185">
        <f>Q583*H583</f>
        <v>1.28808E-2</v>
      </c>
      <c r="S583" s="185">
        <v>0</v>
      </c>
      <c r="T583" s="186">
        <f>S583*H583</f>
        <v>0</v>
      </c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R583" s="187" t="s">
        <v>283</v>
      </c>
      <c r="AT583" s="187" t="s">
        <v>176</v>
      </c>
      <c r="AU583" s="187" t="s">
        <v>83</v>
      </c>
      <c r="AY583" s="19" t="s">
        <v>174</v>
      </c>
      <c r="BE583" s="188">
        <f>IF(N583="základní",J583,0)</f>
        <v>0</v>
      </c>
      <c r="BF583" s="188">
        <f>IF(N583="snížená",J583,0)</f>
        <v>0</v>
      </c>
      <c r="BG583" s="188">
        <f>IF(N583="zákl. přenesená",J583,0)</f>
        <v>0</v>
      </c>
      <c r="BH583" s="188">
        <f>IF(N583="sníž. přenesená",J583,0)</f>
        <v>0</v>
      </c>
      <c r="BI583" s="188">
        <f>IF(N583="nulová",J583,0)</f>
        <v>0</v>
      </c>
      <c r="BJ583" s="19" t="s">
        <v>81</v>
      </c>
      <c r="BK583" s="188">
        <f>ROUND(I583*H583,2)</f>
        <v>0</v>
      </c>
      <c r="BL583" s="19" t="s">
        <v>283</v>
      </c>
      <c r="BM583" s="187" t="s">
        <v>1062</v>
      </c>
    </row>
    <row r="584" spans="1:65" s="2" customFormat="1" ht="11.25">
      <c r="A584" s="36"/>
      <c r="B584" s="37"/>
      <c r="C584" s="38"/>
      <c r="D584" s="189" t="s">
        <v>183</v>
      </c>
      <c r="E584" s="38"/>
      <c r="F584" s="190" t="s">
        <v>1063</v>
      </c>
      <c r="G584" s="38"/>
      <c r="H584" s="38"/>
      <c r="I584" s="191"/>
      <c r="J584" s="38"/>
      <c r="K584" s="38"/>
      <c r="L584" s="41"/>
      <c r="M584" s="192"/>
      <c r="N584" s="193"/>
      <c r="O584" s="66"/>
      <c r="P584" s="66"/>
      <c r="Q584" s="66"/>
      <c r="R584" s="66"/>
      <c r="S584" s="66"/>
      <c r="T584" s="67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T584" s="19" t="s">
        <v>183</v>
      </c>
      <c r="AU584" s="19" t="s">
        <v>83</v>
      </c>
    </row>
    <row r="585" spans="1:65" s="13" customFormat="1" ht="11.25">
      <c r="B585" s="194"/>
      <c r="C585" s="195"/>
      <c r="D585" s="196" t="s">
        <v>185</v>
      </c>
      <c r="E585" s="197" t="s">
        <v>21</v>
      </c>
      <c r="F585" s="198" t="s">
        <v>1064</v>
      </c>
      <c r="G585" s="195"/>
      <c r="H585" s="199">
        <v>32.201999999999998</v>
      </c>
      <c r="I585" s="200"/>
      <c r="J585" s="195"/>
      <c r="K585" s="195"/>
      <c r="L585" s="201"/>
      <c r="M585" s="202"/>
      <c r="N585" s="203"/>
      <c r="O585" s="203"/>
      <c r="P585" s="203"/>
      <c r="Q585" s="203"/>
      <c r="R585" s="203"/>
      <c r="S585" s="203"/>
      <c r="T585" s="204"/>
      <c r="AT585" s="205" t="s">
        <v>185</v>
      </c>
      <c r="AU585" s="205" t="s">
        <v>83</v>
      </c>
      <c r="AV585" s="13" t="s">
        <v>83</v>
      </c>
      <c r="AW585" s="13" t="s">
        <v>34</v>
      </c>
      <c r="AX585" s="13" t="s">
        <v>81</v>
      </c>
      <c r="AY585" s="205" t="s">
        <v>174</v>
      </c>
    </row>
    <row r="586" spans="1:65" s="2" customFormat="1" ht="24.2" customHeight="1">
      <c r="A586" s="36"/>
      <c r="B586" s="37"/>
      <c r="C586" s="176" t="s">
        <v>1065</v>
      </c>
      <c r="D586" s="176" t="s">
        <v>176</v>
      </c>
      <c r="E586" s="177" t="s">
        <v>1066</v>
      </c>
      <c r="F586" s="178" t="s">
        <v>1067</v>
      </c>
      <c r="G586" s="179" t="s">
        <v>189</v>
      </c>
      <c r="H586" s="180">
        <v>38.119999999999997</v>
      </c>
      <c r="I586" s="181"/>
      <c r="J586" s="182">
        <f>ROUND(I586*H586,2)</f>
        <v>0</v>
      </c>
      <c r="K586" s="178" t="s">
        <v>180</v>
      </c>
      <c r="L586" s="41"/>
      <c r="M586" s="183" t="s">
        <v>21</v>
      </c>
      <c r="N586" s="184" t="s">
        <v>44</v>
      </c>
      <c r="O586" s="66"/>
      <c r="P586" s="185">
        <f>O586*H586</f>
        <v>0</v>
      </c>
      <c r="Q586" s="185">
        <v>1.6000000000000001E-4</v>
      </c>
      <c r="R586" s="185">
        <f>Q586*H586</f>
        <v>6.0991999999999999E-3</v>
      </c>
      <c r="S586" s="185">
        <v>0</v>
      </c>
      <c r="T586" s="186">
        <f>S586*H586</f>
        <v>0</v>
      </c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R586" s="187" t="s">
        <v>283</v>
      </c>
      <c r="AT586" s="187" t="s">
        <v>176</v>
      </c>
      <c r="AU586" s="187" t="s">
        <v>83</v>
      </c>
      <c r="AY586" s="19" t="s">
        <v>174</v>
      </c>
      <c r="BE586" s="188">
        <f>IF(N586="základní",J586,0)</f>
        <v>0</v>
      </c>
      <c r="BF586" s="188">
        <f>IF(N586="snížená",J586,0)</f>
        <v>0</v>
      </c>
      <c r="BG586" s="188">
        <f>IF(N586="zákl. přenesená",J586,0)</f>
        <v>0</v>
      </c>
      <c r="BH586" s="188">
        <f>IF(N586="sníž. přenesená",J586,0)</f>
        <v>0</v>
      </c>
      <c r="BI586" s="188">
        <f>IF(N586="nulová",J586,0)</f>
        <v>0</v>
      </c>
      <c r="BJ586" s="19" t="s">
        <v>81</v>
      </c>
      <c r="BK586" s="188">
        <f>ROUND(I586*H586,2)</f>
        <v>0</v>
      </c>
      <c r="BL586" s="19" t="s">
        <v>283</v>
      </c>
      <c r="BM586" s="187" t="s">
        <v>1068</v>
      </c>
    </row>
    <row r="587" spans="1:65" s="2" customFormat="1" ht="11.25">
      <c r="A587" s="36"/>
      <c r="B587" s="37"/>
      <c r="C587" s="38"/>
      <c r="D587" s="189" t="s">
        <v>183</v>
      </c>
      <c r="E587" s="38"/>
      <c r="F587" s="190" t="s">
        <v>1069</v>
      </c>
      <c r="G587" s="38"/>
      <c r="H587" s="38"/>
      <c r="I587" s="191"/>
      <c r="J587" s="38"/>
      <c r="K587" s="38"/>
      <c r="L587" s="41"/>
      <c r="M587" s="192"/>
      <c r="N587" s="193"/>
      <c r="O587" s="66"/>
      <c r="P587" s="66"/>
      <c r="Q587" s="66"/>
      <c r="R587" s="66"/>
      <c r="S587" s="66"/>
      <c r="T587" s="67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T587" s="19" t="s">
        <v>183</v>
      </c>
      <c r="AU587" s="19" t="s">
        <v>83</v>
      </c>
    </row>
    <row r="588" spans="1:65" s="13" customFormat="1" ht="11.25">
      <c r="B588" s="194"/>
      <c r="C588" s="195"/>
      <c r="D588" s="196" t="s">
        <v>185</v>
      </c>
      <c r="E588" s="197" t="s">
        <v>21</v>
      </c>
      <c r="F588" s="198" t="s">
        <v>1070</v>
      </c>
      <c r="G588" s="195"/>
      <c r="H588" s="199">
        <v>38.119999999999997</v>
      </c>
      <c r="I588" s="200"/>
      <c r="J588" s="195"/>
      <c r="K588" s="195"/>
      <c r="L588" s="201"/>
      <c r="M588" s="202"/>
      <c r="N588" s="203"/>
      <c r="O588" s="203"/>
      <c r="P588" s="203"/>
      <c r="Q588" s="203"/>
      <c r="R588" s="203"/>
      <c r="S588" s="203"/>
      <c r="T588" s="204"/>
      <c r="AT588" s="205" t="s">
        <v>185</v>
      </c>
      <c r="AU588" s="205" t="s">
        <v>83</v>
      </c>
      <c r="AV588" s="13" t="s">
        <v>83</v>
      </c>
      <c r="AW588" s="13" t="s">
        <v>34</v>
      </c>
      <c r="AX588" s="13" t="s">
        <v>81</v>
      </c>
      <c r="AY588" s="205" t="s">
        <v>174</v>
      </c>
    </row>
    <row r="589" spans="1:65" s="2" customFormat="1" ht="49.15" customHeight="1">
      <c r="A589" s="36"/>
      <c r="B589" s="37"/>
      <c r="C589" s="176" t="s">
        <v>1071</v>
      </c>
      <c r="D589" s="176" t="s">
        <v>176</v>
      </c>
      <c r="E589" s="177" t="s">
        <v>1072</v>
      </c>
      <c r="F589" s="178" t="s">
        <v>1073</v>
      </c>
      <c r="G589" s="179" t="s">
        <v>337</v>
      </c>
      <c r="H589" s="180">
        <v>1.865</v>
      </c>
      <c r="I589" s="181"/>
      <c r="J589" s="182">
        <f>ROUND(I589*H589,2)</f>
        <v>0</v>
      </c>
      <c r="K589" s="178" t="s">
        <v>21</v>
      </c>
      <c r="L589" s="41"/>
      <c r="M589" s="183" t="s">
        <v>21</v>
      </c>
      <c r="N589" s="184" t="s">
        <v>44</v>
      </c>
      <c r="O589" s="66"/>
      <c r="P589" s="185">
        <f>O589*H589</f>
        <v>0</v>
      </c>
      <c r="Q589" s="185">
        <v>0</v>
      </c>
      <c r="R589" s="185">
        <f>Q589*H589</f>
        <v>0</v>
      </c>
      <c r="S589" s="185">
        <v>0</v>
      </c>
      <c r="T589" s="186">
        <f>S589*H589</f>
        <v>0</v>
      </c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R589" s="187" t="s">
        <v>283</v>
      </c>
      <c r="AT589" s="187" t="s">
        <v>176</v>
      </c>
      <c r="AU589" s="187" t="s">
        <v>83</v>
      </c>
      <c r="AY589" s="19" t="s">
        <v>174</v>
      </c>
      <c r="BE589" s="188">
        <f>IF(N589="základní",J589,0)</f>
        <v>0</v>
      </c>
      <c r="BF589" s="188">
        <f>IF(N589="snížená",J589,0)</f>
        <v>0</v>
      </c>
      <c r="BG589" s="188">
        <f>IF(N589="zákl. přenesená",J589,0)</f>
        <v>0</v>
      </c>
      <c r="BH589" s="188">
        <f>IF(N589="sníž. přenesená",J589,0)</f>
        <v>0</v>
      </c>
      <c r="BI589" s="188">
        <f>IF(N589="nulová",J589,0)</f>
        <v>0</v>
      </c>
      <c r="BJ589" s="19" t="s">
        <v>81</v>
      </c>
      <c r="BK589" s="188">
        <f>ROUND(I589*H589,2)</f>
        <v>0</v>
      </c>
      <c r="BL589" s="19" t="s">
        <v>283</v>
      </c>
      <c r="BM589" s="187" t="s">
        <v>1074</v>
      </c>
    </row>
    <row r="590" spans="1:65" s="12" customFormat="1" ht="22.9" customHeight="1">
      <c r="B590" s="160"/>
      <c r="C590" s="161"/>
      <c r="D590" s="162" t="s">
        <v>72</v>
      </c>
      <c r="E590" s="174" t="s">
        <v>1075</v>
      </c>
      <c r="F590" s="174" t="s">
        <v>1076</v>
      </c>
      <c r="G590" s="161"/>
      <c r="H590" s="161"/>
      <c r="I590" s="164"/>
      <c r="J590" s="175">
        <f>BK590</f>
        <v>0</v>
      </c>
      <c r="K590" s="161"/>
      <c r="L590" s="166"/>
      <c r="M590" s="167"/>
      <c r="N590" s="168"/>
      <c r="O590" s="168"/>
      <c r="P590" s="169">
        <f>SUM(P591:P629)</f>
        <v>0</v>
      </c>
      <c r="Q590" s="168"/>
      <c r="R590" s="169">
        <f>SUM(R591:R629)</f>
        <v>7.8671259999999998</v>
      </c>
      <c r="S590" s="168"/>
      <c r="T590" s="170">
        <f>SUM(T591:T629)</f>
        <v>0</v>
      </c>
      <c r="AR590" s="171" t="s">
        <v>83</v>
      </c>
      <c r="AT590" s="172" t="s">
        <v>72</v>
      </c>
      <c r="AU590" s="172" t="s">
        <v>81</v>
      </c>
      <c r="AY590" s="171" t="s">
        <v>174</v>
      </c>
      <c r="BK590" s="173">
        <f>SUM(BK591:BK629)</f>
        <v>0</v>
      </c>
    </row>
    <row r="591" spans="1:65" s="2" customFormat="1" ht="24.2" customHeight="1">
      <c r="A591" s="36"/>
      <c r="B591" s="37"/>
      <c r="C591" s="176" t="s">
        <v>1077</v>
      </c>
      <c r="D591" s="176" t="s">
        <v>176</v>
      </c>
      <c r="E591" s="177" t="s">
        <v>1078</v>
      </c>
      <c r="F591" s="178" t="s">
        <v>1079</v>
      </c>
      <c r="G591" s="179" t="s">
        <v>179</v>
      </c>
      <c r="H591" s="180">
        <v>155</v>
      </c>
      <c r="I591" s="181"/>
      <c r="J591" s="182">
        <f>ROUND(I591*H591,2)</f>
        <v>0</v>
      </c>
      <c r="K591" s="178" t="s">
        <v>21</v>
      </c>
      <c r="L591" s="41"/>
      <c r="M591" s="183" t="s">
        <v>21</v>
      </c>
      <c r="N591" s="184" t="s">
        <v>44</v>
      </c>
      <c r="O591" s="66"/>
      <c r="P591" s="185">
        <f>O591*H591</f>
        <v>0</v>
      </c>
      <c r="Q591" s="185">
        <v>0</v>
      </c>
      <c r="R591" s="185">
        <f>Q591*H591</f>
        <v>0</v>
      </c>
      <c r="S591" s="185">
        <v>0</v>
      </c>
      <c r="T591" s="186">
        <f>S591*H591</f>
        <v>0</v>
      </c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R591" s="187" t="s">
        <v>283</v>
      </c>
      <c r="AT591" s="187" t="s">
        <v>176</v>
      </c>
      <c r="AU591" s="187" t="s">
        <v>83</v>
      </c>
      <c r="AY591" s="19" t="s">
        <v>174</v>
      </c>
      <c r="BE591" s="188">
        <f>IF(N591="základní",J591,0)</f>
        <v>0</v>
      </c>
      <c r="BF591" s="188">
        <f>IF(N591="snížená",J591,0)</f>
        <v>0</v>
      </c>
      <c r="BG591" s="188">
        <f>IF(N591="zákl. přenesená",J591,0)</f>
        <v>0</v>
      </c>
      <c r="BH591" s="188">
        <f>IF(N591="sníž. přenesená",J591,0)</f>
        <v>0</v>
      </c>
      <c r="BI591" s="188">
        <f>IF(N591="nulová",J591,0)</f>
        <v>0</v>
      </c>
      <c r="BJ591" s="19" t="s">
        <v>81</v>
      </c>
      <c r="BK591" s="188">
        <f>ROUND(I591*H591,2)</f>
        <v>0</v>
      </c>
      <c r="BL591" s="19" t="s">
        <v>283</v>
      </c>
      <c r="BM591" s="187" t="s">
        <v>1080</v>
      </c>
    </row>
    <row r="592" spans="1:65" s="2" customFormat="1" ht="24.2" customHeight="1">
      <c r="A592" s="36"/>
      <c r="B592" s="37"/>
      <c r="C592" s="176" t="s">
        <v>1081</v>
      </c>
      <c r="D592" s="176" t="s">
        <v>176</v>
      </c>
      <c r="E592" s="177" t="s">
        <v>1082</v>
      </c>
      <c r="F592" s="178" t="s">
        <v>1083</v>
      </c>
      <c r="G592" s="179" t="s">
        <v>400</v>
      </c>
      <c r="H592" s="180">
        <v>4</v>
      </c>
      <c r="I592" s="181"/>
      <c r="J592" s="182">
        <f>ROUND(I592*H592,2)</f>
        <v>0</v>
      </c>
      <c r="K592" s="178" t="s">
        <v>21</v>
      </c>
      <c r="L592" s="41"/>
      <c r="M592" s="183" t="s">
        <v>21</v>
      </c>
      <c r="N592" s="184" t="s">
        <v>44</v>
      </c>
      <c r="O592" s="66"/>
      <c r="P592" s="185">
        <f>O592*H592</f>
        <v>0</v>
      </c>
      <c r="Q592" s="185">
        <v>0</v>
      </c>
      <c r="R592" s="185">
        <f>Q592*H592</f>
        <v>0</v>
      </c>
      <c r="S592" s="185">
        <v>0</v>
      </c>
      <c r="T592" s="186">
        <f>S592*H592</f>
        <v>0</v>
      </c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R592" s="187" t="s">
        <v>283</v>
      </c>
      <c r="AT592" s="187" t="s">
        <v>176</v>
      </c>
      <c r="AU592" s="187" t="s">
        <v>83</v>
      </c>
      <c r="AY592" s="19" t="s">
        <v>174</v>
      </c>
      <c r="BE592" s="188">
        <f>IF(N592="základní",J592,0)</f>
        <v>0</v>
      </c>
      <c r="BF592" s="188">
        <f>IF(N592="snížená",J592,0)</f>
        <v>0</v>
      </c>
      <c r="BG592" s="188">
        <f>IF(N592="zákl. přenesená",J592,0)</f>
        <v>0</v>
      </c>
      <c r="BH592" s="188">
        <f>IF(N592="sníž. přenesená",J592,0)</f>
        <v>0</v>
      </c>
      <c r="BI592" s="188">
        <f>IF(N592="nulová",J592,0)</f>
        <v>0</v>
      </c>
      <c r="BJ592" s="19" t="s">
        <v>81</v>
      </c>
      <c r="BK592" s="188">
        <f>ROUND(I592*H592,2)</f>
        <v>0</v>
      </c>
      <c r="BL592" s="19" t="s">
        <v>283</v>
      </c>
      <c r="BM592" s="187" t="s">
        <v>1084</v>
      </c>
    </row>
    <row r="593" spans="1:65" s="13" customFormat="1" ht="11.25">
      <c r="B593" s="194"/>
      <c r="C593" s="195"/>
      <c r="D593" s="196" t="s">
        <v>185</v>
      </c>
      <c r="E593" s="197" t="s">
        <v>21</v>
      </c>
      <c r="F593" s="198" t="s">
        <v>1085</v>
      </c>
      <c r="G593" s="195"/>
      <c r="H593" s="199">
        <v>2</v>
      </c>
      <c r="I593" s="200"/>
      <c r="J593" s="195"/>
      <c r="K593" s="195"/>
      <c r="L593" s="201"/>
      <c r="M593" s="202"/>
      <c r="N593" s="203"/>
      <c r="O593" s="203"/>
      <c r="P593" s="203"/>
      <c r="Q593" s="203"/>
      <c r="R593" s="203"/>
      <c r="S593" s="203"/>
      <c r="T593" s="204"/>
      <c r="AT593" s="205" t="s">
        <v>185</v>
      </c>
      <c r="AU593" s="205" t="s">
        <v>83</v>
      </c>
      <c r="AV593" s="13" t="s">
        <v>83</v>
      </c>
      <c r="AW593" s="13" t="s">
        <v>34</v>
      </c>
      <c r="AX593" s="13" t="s">
        <v>73</v>
      </c>
      <c r="AY593" s="205" t="s">
        <v>174</v>
      </c>
    </row>
    <row r="594" spans="1:65" s="13" customFormat="1" ht="11.25">
      <c r="B594" s="194"/>
      <c r="C594" s="195"/>
      <c r="D594" s="196" t="s">
        <v>185</v>
      </c>
      <c r="E594" s="197" t="s">
        <v>21</v>
      </c>
      <c r="F594" s="198" t="s">
        <v>1086</v>
      </c>
      <c r="G594" s="195"/>
      <c r="H594" s="199">
        <v>2</v>
      </c>
      <c r="I594" s="200"/>
      <c r="J594" s="195"/>
      <c r="K594" s="195"/>
      <c r="L594" s="201"/>
      <c r="M594" s="202"/>
      <c r="N594" s="203"/>
      <c r="O594" s="203"/>
      <c r="P594" s="203"/>
      <c r="Q594" s="203"/>
      <c r="R594" s="203"/>
      <c r="S594" s="203"/>
      <c r="T594" s="204"/>
      <c r="AT594" s="205" t="s">
        <v>185</v>
      </c>
      <c r="AU594" s="205" t="s">
        <v>83</v>
      </c>
      <c r="AV594" s="13" t="s">
        <v>83</v>
      </c>
      <c r="AW594" s="13" t="s">
        <v>34</v>
      </c>
      <c r="AX594" s="13" t="s">
        <v>73</v>
      </c>
      <c r="AY594" s="205" t="s">
        <v>174</v>
      </c>
    </row>
    <row r="595" spans="1:65" s="14" customFormat="1" ht="11.25">
      <c r="B595" s="206"/>
      <c r="C595" s="207"/>
      <c r="D595" s="196" t="s">
        <v>185</v>
      </c>
      <c r="E595" s="208" t="s">
        <v>21</v>
      </c>
      <c r="F595" s="209" t="s">
        <v>199</v>
      </c>
      <c r="G595" s="207"/>
      <c r="H595" s="210">
        <v>4</v>
      </c>
      <c r="I595" s="211"/>
      <c r="J595" s="207"/>
      <c r="K595" s="207"/>
      <c r="L595" s="212"/>
      <c r="M595" s="213"/>
      <c r="N595" s="214"/>
      <c r="O595" s="214"/>
      <c r="P595" s="214"/>
      <c r="Q595" s="214"/>
      <c r="R595" s="214"/>
      <c r="S595" s="214"/>
      <c r="T595" s="215"/>
      <c r="AT595" s="216" t="s">
        <v>185</v>
      </c>
      <c r="AU595" s="216" t="s">
        <v>83</v>
      </c>
      <c r="AV595" s="14" t="s">
        <v>193</v>
      </c>
      <c r="AW595" s="14" t="s">
        <v>34</v>
      </c>
      <c r="AX595" s="14" t="s">
        <v>81</v>
      </c>
      <c r="AY595" s="216" t="s">
        <v>174</v>
      </c>
    </row>
    <row r="596" spans="1:65" s="2" customFormat="1" ht="21.75" customHeight="1">
      <c r="A596" s="36"/>
      <c r="B596" s="37"/>
      <c r="C596" s="176" t="s">
        <v>1087</v>
      </c>
      <c r="D596" s="176" t="s">
        <v>176</v>
      </c>
      <c r="E596" s="177" t="s">
        <v>1088</v>
      </c>
      <c r="F596" s="178" t="s">
        <v>1089</v>
      </c>
      <c r="G596" s="179" t="s">
        <v>189</v>
      </c>
      <c r="H596" s="180">
        <v>45.12</v>
      </c>
      <c r="I596" s="181"/>
      <c r="J596" s="182">
        <f>ROUND(I596*H596,2)</f>
        <v>0</v>
      </c>
      <c r="K596" s="178" t="s">
        <v>21</v>
      </c>
      <c r="L596" s="41"/>
      <c r="M596" s="183" t="s">
        <v>21</v>
      </c>
      <c r="N596" s="184" t="s">
        <v>44</v>
      </c>
      <c r="O596" s="66"/>
      <c r="P596" s="185">
        <f>O596*H596</f>
        <v>0</v>
      </c>
      <c r="Q596" s="185">
        <v>0</v>
      </c>
      <c r="R596" s="185">
        <f>Q596*H596</f>
        <v>0</v>
      </c>
      <c r="S596" s="185">
        <v>0</v>
      </c>
      <c r="T596" s="186">
        <f>S596*H596</f>
        <v>0</v>
      </c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R596" s="187" t="s">
        <v>283</v>
      </c>
      <c r="AT596" s="187" t="s">
        <v>176</v>
      </c>
      <c r="AU596" s="187" t="s">
        <v>83</v>
      </c>
      <c r="AY596" s="19" t="s">
        <v>174</v>
      </c>
      <c r="BE596" s="188">
        <f>IF(N596="základní",J596,0)</f>
        <v>0</v>
      </c>
      <c r="BF596" s="188">
        <f>IF(N596="snížená",J596,0)</f>
        <v>0</v>
      </c>
      <c r="BG596" s="188">
        <f>IF(N596="zákl. přenesená",J596,0)</f>
        <v>0</v>
      </c>
      <c r="BH596" s="188">
        <f>IF(N596="sníž. přenesená",J596,0)</f>
        <v>0</v>
      </c>
      <c r="BI596" s="188">
        <f>IF(N596="nulová",J596,0)</f>
        <v>0</v>
      </c>
      <c r="BJ596" s="19" t="s">
        <v>81</v>
      </c>
      <c r="BK596" s="188">
        <f>ROUND(I596*H596,2)</f>
        <v>0</v>
      </c>
      <c r="BL596" s="19" t="s">
        <v>283</v>
      </c>
      <c r="BM596" s="187" t="s">
        <v>1090</v>
      </c>
    </row>
    <row r="597" spans="1:65" s="13" customFormat="1" ht="11.25">
      <c r="B597" s="194"/>
      <c r="C597" s="195"/>
      <c r="D597" s="196" t="s">
        <v>185</v>
      </c>
      <c r="E597" s="197" t="s">
        <v>21</v>
      </c>
      <c r="F597" s="198" t="s">
        <v>1091</v>
      </c>
      <c r="G597" s="195"/>
      <c r="H597" s="199">
        <v>45.12</v>
      </c>
      <c r="I597" s="200"/>
      <c r="J597" s="195"/>
      <c r="K597" s="195"/>
      <c r="L597" s="201"/>
      <c r="M597" s="202"/>
      <c r="N597" s="203"/>
      <c r="O597" s="203"/>
      <c r="P597" s="203"/>
      <c r="Q597" s="203"/>
      <c r="R597" s="203"/>
      <c r="S597" s="203"/>
      <c r="T597" s="204"/>
      <c r="AT597" s="205" t="s">
        <v>185</v>
      </c>
      <c r="AU597" s="205" t="s">
        <v>83</v>
      </c>
      <c r="AV597" s="13" t="s">
        <v>83</v>
      </c>
      <c r="AW597" s="13" t="s">
        <v>34</v>
      </c>
      <c r="AX597" s="13" t="s">
        <v>81</v>
      </c>
      <c r="AY597" s="205" t="s">
        <v>174</v>
      </c>
    </row>
    <row r="598" spans="1:65" s="2" customFormat="1" ht="37.9" customHeight="1">
      <c r="A598" s="36"/>
      <c r="B598" s="37"/>
      <c r="C598" s="176" t="s">
        <v>1092</v>
      </c>
      <c r="D598" s="176" t="s">
        <v>176</v>
      </c>
      <c r="E598" s="177" t="s">
        <v>1093</v>
      </c>
      <c r="F598" s="178" t="s">
        <v>1094</v>
      </c>
      <c r="G598" s="179" t="s">
        <v>179</v>
      </c>
      <c r="H598" s="180">
        <v>158.5</v>
      </c>
      <c r="I598" s="181"/>
      <c r="J598" s="182">
        <f>ROUND(I598*H598,2)</f>
        <v>0</v>
      </c>
      <c r="K598" s="178" t="s">
        <v>180</v>
      </c>
      <c r="L598" s="41"/>
      <c r="M598" s="183" t="s">
        <v>21</v>
      </c>
      <c r="N598" s="184" t="s">
        <v>44</v>
      </c>
      <c r="O598" s="66"/>
      <c r="P598" s="185">
        <f>O598*H598</f>
        <v>0</v>
      </c>
      <c r="Q598" s="185">
        <v>0</v>
      </c>
      <c r="R598" s="185">
        <f>Q598*H598</f>
        <v>0</v>
      </c>
      <c r="S598" s="185">
        <v>0</v>
      </c>
      <c r="T598" s="186">
        <f>S598*H598</f>
        <v>0</v>
      </c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R598" s="187" t="s">
        <v>283</v>
      </c>
      <c r="AT598" s="187" t="s">
        <v>176</v>
      </c>
      <c r="AU598" s="187" t="s">
        <v>83</v>
      </c>
      <c r="AY598" s="19" t="s">
        <v>174</v>
      </c>
      <c r="BE598" s="188">
        <f>IF(N598="základní",J598,0)</f>
        <v>0</v>
      </c>
      <c r="BF598" s="188">
        <f>IF(N598="snížená",J598,0)</f>
        <v>0</v>
      </c>
      <c r="BG598" s="188">
        <f>IF(N598="zákl. přenesená",J598,0)</f>
        <v>0</v>
      </c>
      <c r="BH598" s="188">
        <f>IF(N598="sníž. přenesená",J598,0)</f>
        <v>0</v>
      </c>
      <c r="BI598" s="188">
        <f>IF(N598="nulová",J598,0)</f>
        <v>0</v>
      </c>
      <c r="BJ598" s="19" t="s">
        <v>81</v>
      </c>
      <c r="BK598" s="188">
        <f>ROUND(I598*H598,2)</f>
        <v>0</v>
      </c>
      <c r="BL598" s="19" t="s">
        <v>283</v>
      </c>
      <c r="BM598" s="187" t="s">
        <v>1095</v>
      </c>
    </row>
    <row r="599" spans="1:65" s="2" customFormat="1" ht="11.25">
      <c r="A599" s="36"/>
      <c r="B599" s="37"/>
      <c r="C599" s="38"/>
      <c r="D599" s="189" t="s">
        <v>183</v>
      </c>
      <c r="E599" s="38"/>
      <c r="F599" s="190" t="s">
        <v>1096</v>
      </c>
      <c r="G599" s="38"/>
      <c r="H599" s="38"/>
      <c r="I599" s="191"/>
      <c r="J599" s="38"/>
      <c r="K599" s="38"/>
      <c r="L599" s="41"/>
      <c r="M599" s="192"/>
      <c r="N599" s="193"/>
      <c r="O599" s="66"/>
      <c r="P599" s="66"/>
      <c r="Q599" s="66"/>
      <c r="R599" s="66"/>
      <c r="S599" s="66"/>
      <c r="T599" s="67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T599" s="19" t="s">
        <v>183</v>
      </c>
      <c r="AU599" s="19" t="s">
        <v>83</v>
      </c>
    </row>
    <row r="600" spans="1:65" s="2" customFormat="1" ht="16.5" customHeight="1">
      <c r="A600" s="36"/>
      <c r="B600" s="37"/>
      <c r="C600" s="238" t="s">
        <v>1097</v>
      </c>
      <c r="D600" s="238" t="s">
        <v>297</v>
      </c>
      <c r="E600" s="239" t="s">
        <v>1040</v>
      </c>
      <c r="F600" s="240" t="s">
        <v>1041</v>
      </c>
      <c r="G600" s="241" t="s">
        <v>337</v>
      </c>
      <c r="H600" s="242">
        <v>4.8000000000000001E-2</v>
      </c>
      <c r="I600" s="243"/>
      <c r="J600" s="244">
        <f>ROUND(I600*H600,2)</f>
        <v>0</v>
      </c>
      <c r="K600" s="240" t="s">
        <v>180</v>
      </c>
      <c r="L600" s="245"/>
      <c r="M600" s="246" t="s">
        <v>21</v>
      </c>
      <c r="N600" s="247" t="s">
        <v>44</v>
      </c>
      <c r="O600" s="66"/>
      <c r="P600" s="185">
        <f>O600*H600</f>
        <v>0</v>
      </c>
      <c r="Q600" s="185">
        <v>1</v>
      </c>
      <c r="R600" s="185">
        <f>Q600*H600</f>
        <v>4.8000000000000001E-2</v>
      </c>
      <c r="S600" s="185">
        <v>0</v>
      </c>
      <c r="T600" s="186">
        <f>S600*H600</f>
        <v>0</v>
      </c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R600" s="187" t="s">
        <v>377</v>
      </c>
      <c r="AT600" s="187" t="s">
        <v>297</v>
      </c>
      <c r="AU600" s="187" t="s">
        <v>83</v>
      </c>
      <c r="AY600" s="19" t="s">
        <v>174</v>
      </c>
      <c r="BE600" s="188">
        <f>IF(N600="základní",J600,0)</f>
        <v>0</v>
      </c>
      <c r="BF600" s="188">
        <f>IF(N600="snížená",J600,0)</f>
        <v>0</v>
      </c>
      <c r="BG600" s="188">
        <f>IF(N600="zákl. přenesená",J600,0)</f>
        <v>0</v>
      </c>
      <c r="BH600" s="188">
        <f>IF(N600="sníž. přenesená",J600,0)</f>
        <v>0</v>
      </c>
      <c r="BI600" s="188">
        <f>IF(N600="nulová",J600,0)</f>
        <v>0</v>
      </c>
      <c r="BJ600" s="19" t="s">
        <v>81</v>
      </c>
      <c r="BK600" s="188">
        <f>ROUND(I600*H600,2)</f>
        <v>0</v>
      </c>
      <c r="BL600" s="19" t="s">
        <v>283</v>
      </c>
      <c r="BM600" s="187" t="s">
        <v>1098</v>
      </c>
    </row>
    <row r="601" spans="1:65" s="13" customFormat="1" ht="11.25">
      <c r="B601" s="194"/>
      <c r="C601" s="195"/>
      <c r="D601" s="196" t="s">
        <v>185</v>
      </c>
      <c r="E601" s="197" t="s">
        <v>21</v>
      </c>
      <c r="F601" s="198" t="s">
        <v>1099</v>
      </c>
      <c r="G601" s="195"/>
      <c r="H601" s="199">
        <v>4.8000000000000001E-2</v>
      </c>
      <c r="I601" s="200"/>
      <c r="J601" s="195"/>
      <c r="K601" s="195"/>
      <c r="L601" s="201"/>
      <c r="M601" s="202"/>
      <c r="N601" s="203"/>
      <c r="O601" s="203"/>
      <c r="P601" s="203"/>
      <c r="Q601" s="203"/>
      <c r="R601" s="203"/>
      <c r="S601" s="203"/>
      <c r="T601" s="204"/>
      <c r="AT601" s="205" t="s">
        <v>185</v>
      </c>
      <c r="AU601" s="205" t="s">
        <v>83</v>
      </c>
      <c r="AV601" s="13" t="s">
        <v>83</v>
      </c>
      <c r="AW601" s="13" t="s">
        <v>34</v>
      </c>
      <c r="AX601" s="13" t="s">
        <v>73</v>
      </c>
      <c r="AY601" s="205" t="s">
        <v>174</v>
      </c>
    </row>
    <row r="602" spans="1:65" s="15" customFormat="1" ht="11.25">
      <c r="B602" s="217"/>
      <c r="C602" s="218"/>
      <c r="D602" s="196" t="s">
        <v>185</v>
      </c>
      <c r="E602" s="219" t="s">
        <v>21</v>
      </c>
      <c r="F602" s="220" t="s">
        <v>223</v>
      </c>
      <c r="G602" s="218"/>
      <c r="H602" s="221">
        <v>4.8000000000000001E-2</v>
      </c>
      <c r="I602" s="222"/>
      <c r="J602" s="218"/>
      <c r="K602" s="218"/>
      <c r="L602" s="223"/>
      <c r="M602" s="224"/>
      <c r="N602" s="225"/>
      <c r="O602" s="225"/>
      <c r="P602" s="225"/>
      <c r="Q602" s="225"/>
      <c r="R602" s="225"/>
      <c r="S602" s="225"/>
      <c r="T602" s="226"/>
      <c r="AT602" s="227" t="s">
        <v>185</v>
      </c>
      <c r="AU602" s="227" t="s">
        <v>83</v>
      </c>
      <c r="AV602" s="15" t="s">
        <v>181</v>
      </c>
      <c r="AW602" s="15" t="s">
        <v>34</v>
      </c>
      <c r="AX602" s="15" t="s">
        <v>81</v>
      </c>
      <c r="AY602" s="227" t="s">
        <v>174</v>
      </c>
    </row>
    <row r="603" spans="1:65" s="2" customFormat="1" ht="24.2" customHeight="1">
      <c r="A603" s="36"/>
      <c r="B603" s="37"/>
      <c r="C603" s="176" t="s">
        <v>1100</v>
      </c>
      <c r="D603" s="176" t="s">
        <v>176</v>
      </c>
      <c r="E603" s="177" t="s">
        <v>1101</v>
      </c>
      <c r="F603" s="178" t="s">
        <v>1102</v>
      </c>
      <c r="G603" s="179" t="s">
        <v>179</v>
      </c>
      <c r="H603" s="180">
        <v>158.5</v>
      </c>
      <c r="I603" s="181"/>
      <c r="J603" s="182">
        <f>ROUND(I603*H603,2)</f>
        <v>0</v>
      </c>
      <c r="K603" s="178" t="s">
        <v>180</v>
      </c>
      <c r="L603" s="41"/>
      <c r="M603" s="183" t="s">
        <v>21</v>
      </c>
      <c r="N603" s="184" t="s">
        <v>44</v>
      </c>
      <c r="O603" s="66"/>
      <c r="P603" s="185">
        <f>O603*H603</f>
        <v>0</v>
      </c>
      <c r="Q603" s="185">
        <v>8.8000000000000003E-4</v>
      </c>
      <c r="R603" s="185">
        <f>Q603*H603</f>
        <v>0.13947999999999999</v>
      </c>
      <c r="S603" s="185">
        <v>0</v>
      </c>
      <c r="T603" s="186">
        <f>S603*H603</f>
        <v>0</v>
      </c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R603" s="187" t="s">
        <v>283</v>
      </c>
      <c r="AT603" s="187" t="s">
        <v>176</v>
      </c>
      <c r="AU603" s="187" t="s">
        <v>83</v>
      </c>
      <c r="AY603" s="19" t="s">
        <v>174</v>
      </c>
      <c r="BE603" s="188">
        <f>IF(N603="základní",J603,0)</f>
        <v>0</v>
      </c>
      <c r="BF603" s="188">
        <f>IF(N603="snížená",J603,0)</f>
        <v>0</v>
      </c>
      <c r="BG603" s="188">
        <f>IF(N603="zákl. přenesená",J603,0)</f>
        <v>0</v>
      </c>
      <c r="BH603" s="188">
        <f>IF(N603="sníž. přenesená",J603,0)</f>
        <v>0</v>
      </c>
      <c r="BI603" s="188">
        <f>IF(N603="nulová",J603,0)</f>
        <v>0</v>
      </c>
      <c r="BJ603" s="19" t="s">
        <v>81</v>
      </c>
      <c r="BK603" s="188">
        <f>ROUND(I603*H603,2)</f>
        <v>0</v>
      </c>
      <c r="BL603" s="19" t="s">
        <v>283</v>
      </c>
      <c r="BM603" s="187" t="s">
        <v>1103</v>
      </c>
    </row>
    <row r="604" spans="1:65" s="2" customFormat="1" ht="11.25">
      <c r="A604" s="36"/>
      <c r="B604" s="37"/>
      <c r="C604" s="38"/>
      <c r="D604" s="189" t="s">
        <v>183</v>
      </c>
      <c r="E604" s="38"/>
      <c r="F604" s="190" t="s">
        <v>1104</v>
      </c>
      <c r="G604" s="38"/>
      <c r="H604" s="38"/>
      <c r="I604" s="191"/>
      <c r="J604" s="38"/>
      <c r="K604" s="38"/>
      <c r="L604" s="41"/>
      <c r="M604" s="192"/>
      <c r="N604" s="193"/>
      <c r="O604" s="66"/>
      <c r="P604" s="66"/>
      <c r="Q604" s="66"/>
      <c r="R604" s="66"/>
      <c r="S604" s="66"/>
      <c r="T604" s="67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T604" s="19" t="s">
        <v>183</v>
      </c>
      <c r="AU604" s="19" t="s">
        <v>83</v>
      </c>
    </row>
    <row r="605" spans="1:65" s="2" customFormat="1" ht="16.5" customHeight="1">
      <c r="A605" s="36"/>
      <c r="B605" s="37"/>
      <c r="C605" s="238" t="s">
        <v>1105</v>
      </c>
      <c r="D605" s="238" t="s">
        <v>297</v>
      </c>
      <c r="E605" s="239" t="s">
        <v>1106</v>
      </c>
      <c r="F605" s="240" t="s">
        <v>1107</v>
      </c>
      <c r="G605" s="241" t="s">
        <v>179</v>
      </c>
      <c r="H605" s="242">
        <v>190.22399999999999</v>
      </c>
      <c r="I605" s="243"/>
      <c r="J605" s="244">
        <f>ROUND(I605*H605,2)</f>
        <v>0</v>
      </c>
      <c r="K605" s="240" t="s">
        <v>21</v>
      </c>
      <c r="L605" s="245"/>
      <c r="M605" s="246" t="s">
        <v>21</v>
      </c>
      <c r="N605" s="247" t="s">
        <v>44</v>
      </c>
      <c r="O605" s="66"/>
      <c r="P605" s="185">
        <f>O605*H605</f>
        <v>0</v>
      </c>
      <c r="Q605" s="185">
        <v>0</v>
      </c>
      <c r="R605" s="185">
        <f>Q605*H605</f>
        <v>0</v>
      </c>
      <c r="S605" s="185">
        <v>0</v>
      </c>
      <c r="T605" s="186">
        <f>S605*H605</f>
        <v>0</v>
      </c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R605" s="187" t="s">
        <v>377</v>
      </c>
      <c r="AT605" s="187" t="s">
        <v>297</v>
      </c>
      <c r="AU605" s="187" t="s">
        <v>83</v>
      </c>
      <c r="AY605" s="19" t="s">
        <v>174</v>
      </c>
      <c r="BE605" s="188">
        <f>IF(N605="základní",J605,0)</f>
        <v>0</v>
      </c>
      <c r="BF605" s="188">
        <f>IF(N605="snížená",J605,0)</f>
        <v>0</v>
      </c>
      <c r="BG605" s="188">
        <f>IF(N605="zákl. přenesená",J605,0)</f>
        <v>0</v>
      </c>
      <c r="BH605" s="188">
        <f>IF(N605="sníž. přenesená",J605,0)</f>
        <v>0</v>
      </c>
      <c r="BI605" s="188">
        <f>IF(N605="nulová",J605,0)</f>
        <v>0</v>
      </c>
      <c r="BJ605" s="19" t="s">
        <v>81</v>
      </c>
      <c r="BK605" s="188">
        <f>ROUND(I605*H605,2)</f>
        <v>0</v>
      </c>
      <c r="BL605" s="19" t="s">
        <v>283</v>
      </c>
      <c r="BM605" s="187" t="s">
        <v>1108</v>
      </c>
    </row>
    <row r="606" spans="1:65" s="13" customFormat="1" ht="11.25">
      <c r="B606" s="194"/>
      <c r="C606" s="195"/>
      <c r="D606" s="196" t="s">
        <v>185</v>
      </c>
      <c r="E606" s="197" t="s">
        <v>21</v>
      </c>
      <c r="F606" s="198" t="s">
        <v>1109</v>
      </c>
      <c r="G606" s="195"/>
      <c r="H606" s="199">
        <v>190.22399999999999</v>
      </c>
      <c r="I606" s="200"/>
      <c r="J606" s="195"/>
      <c r="K606" s="195"/>
      <c r="L606" s="201"/>
      <c r="M606" s="202"/>
      <c r="N606" s="203"/>
      <c r="O606" s="203"/>
      <c r="P606" s="203"/>
      <c r="Q606" s="203"/>
      <c r="R606" s="203"/>
      <c r="S606" s="203"/>
      <c r="T606" s="204"/>
      <c r="AT606" s="205" t="s">
        <v>185</v>
      </c>
      <c r="AU606" s="205" t="s">
        <v>83</v>
      </c>
      <c r="AV606" s="13" t="s">
        <v>83</v>
      </c>
      <c r="AW606" s="13" t="s">
        <v>34</v>
      </c>
      <c r="AX606" s="13" t="s">
        <v>73</v>
      </c>
      <c r="AY606" s="205" t="s">
        <v>174</v>
      </c>
    </row>
    <row r="607" spans="1:65" s="15" customFormat="1" ht="11.25">
      <c r="B607" s="217"/>
      <c r="C607" s="218"/>
      <c r="D607" s="196" t="s">
        <v>185</v>
      </c>
      <c r="E607" s="219" t="s">
        <v>21</v>
      </c>
      <c r="F607" s="220" t="s">
        <v>223</v>
      </c>
      <c r="G607" s="218"/>
      <c r="H607" s="221">
        <v>190.22399999999999</v>
      </c>
      <c r="I607" s="222"/>
      <c r="J607" s="218"/>
      <c r="K607" s="218"/>
      <c r="L607" s="223"/>
      <c r="M607" s="224"/>
      <c r="N607" s="225"/>
      <c r="O607" s="225"/>
      <c r="P607" s="225"/>
      <c r="Q607" s="225"/>
      <c r="R607" s="225"/>
      <c r="S607" s="225"/>
      <c r="T607" s="226"/>
      <c r="AT607" s="227" t="s">
        <v>185</v>
      </c>
      <c r="AU607" s="227" t="s">
        <v>83</v>
      </c>
      <c r="AV607" s="15" t="s">
        <v>181</v>
      </c>
      <c r="AW607" s="15" t="s">
        <v>34</v>
      </c>
      <c r="AX607" s="15" t="s">
        <v>81</v>
      </c>
      <c r="AY607" s="227" t="s">
        <v>174</v>
      </c>
    </row>
    <row r="608" spans="1:65" s="2" customFormat="1" ht="33" customHeight="1">
      <c r="A608" s="36"/>
      <c r="B608" s="37"/>
      <c r="C608" s="176" t="s">
        <v>1110</v>
      </c>
      <c r="D608" s="176" t="s">
        <v>176</v>
      </c>
      <c r="E608" s="177" t="s">
        <v>1111</v>
      </c>
      <c r="F608" s="178" t="s">
        <v>1112</v>
      </c>
      <c r="G608" s="179" t="s">
        <v>189</v>
      </c>
      <c r="H608" s="180">
        <v>10.199999999999999</v>
      </c>
      <c r="I608" s="181"/>
      <c r="J608" s="182">
        <f>ROUND(I608*H608,2)</f>
        <v>0</v>
      </c>
      <c r="K608" s="178" t="s">
        <v>180</v>
      </c>
      <c r="L608" s="41"/>
      <c r="M608" s="183" t="s">
        <v>21</v>
      </c>
      <c r="N608" s="184" t="s">
        <v>44</v>
      </c>
      <c r="O608" s="66"/>
      <c r="P608" s="185">
        <f>O608*H608</f>
        <v>0</v>
      </c>
      <c r="Q608" s="185">
        <v>2.9999999999999997E-4</v>
      </c>
      <c r="R608" s="185">
        <f>Q608*H608</f>
        <v>3.0599999999999994E-3</v>
      </c>
      <c r="S608" s="185">
        <v>0</v>
      </c>
      <c r="T608" s="186">
        <f>S608*H608</f>
        <v>0</v>
      </c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R608" s="187" t="s">
        <v>283</v>
      </c>
      <c r="AT608" s="187" t="s">
        <v>176</v>
      </c>
      <c r="AU608" s="187" t="s">
        <v>83</v>
      </c>
      <c r="AY608" s="19" t="s">
        <v>174</v>
      </c>
      <c r="BE608" s="188">
        <f>IF(N608="základní",J608,0)</f>
        <v>0</v>
      </c>
      <c r="BF608" s="188">
        <f>IF(N608="snížená",J608,0)</f>
        <v>0</v>
      </c>
      <c r="BG608" s="188">
        <f>IF(N608="zákl. přenesená",J608,0)</f>
        <v>0</v>
      </c>
      <c r="BH608" s="188">
        <f>IF(N608="sníž. přenesená",J608,0)</f>
        <v>0</v>
      </c>
      <c r="BI608" s="188">
        <f>IF(N608="nulová",J608,0)</f>
        <v>0</v>
      </c>
      <c r="BJ608" s="19" t="s">
        <v>81</v>
      </c>
      <c r="BK608" s="188">
        <f>ROUND(I608*H608,2)</f>
        <v>0</v>
      </c>
      <c r="BL608" s="19" t="s">
        <v>283</v>
      </c>
      <c r="BM608" s="187" t="s">
        <v>1113</v>
      </c>
    </row>
    <row r="609" spans="1:65" s="2" customFormat="1" ht="11.25">
      <c r="A609" s="36"/>
      <c r="B609" s="37"/>
      <c r="C609" s="38"/>
      <c r="D609" s="189" t="s">
        <v>183</v>
      </c>
      <c r="E609" s="38"/>
      <c r="F609" s="190" t="s">
        <v>1114</v>
      </c>
      <c r="G609" s="38"/>
      <c r="H609" s="38"/>
      <c r="I609" s="191"/>
      <c r="J609" s="38"/>
      <c r="K609" s="38"/>
      <c r="L609" s="41"/>
      <c r="M609" s="192"/>
      <c r="N609" s="193"/>
      <c r="O609" s="66"/>
      <c r="P609" s="66"/>
      <c r="Q609" s="66"/>
      <c r="R609" s="66"/>
      <c r="S609" s="66"/>
      <c r="T609" s="67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T609" s="19" t="s">
        <v>183</v>
      </c>
      <c r="AU609" s="19" t="s">
        <v>83</v>
      </c>
    </row>
    <row r="610" spans="1:65" s="2" customFormat="1" ht="37.9" customHeight="1">
      <c r="A610" s="36"/>
      <c r="B610" s="37"/>
      <c r="C610" s="176" t="s">
        <v>1115</v>
      </c>
      <c r="D610" s="176" t="s">
        <v>176</v>
      </c>
      <c r="E610" s="177" t="s">
        <v>1116</v>
      </c>
      <c r="F610" s="178" t="s">
        <v>1117</v>
      </c>
      <c r="G610" s="179" t="s">
        <v>189</v>
      </c>
      <c r="H610" s="180">
        <v>46.4</v>
      </c>
      <c r="I610" s="181"/>
      <c r="J610" s="182">
        <f>ROUND(I610*H610,2)</f>
        <v>0</v>
      </c>
      <c r="K610" s="178" t="s">
        <v>180</v>
      </c>
      <c r="L610" s="41"/>
      <c r="M610" s="183" t="s">
        <v>21</v>
      </c>
      <c r="N610" s="184" t="s">
        <v>44</v>
      </c>
      <c r="O610" s="66"/>
      <c r="P610" s="185">
        <f>O610*H610</f>
        <v>0</v>
      </c>
      <c r="Q610" s="185">
        <v>5.9999999999999995E-4</v>
      </c>
      <c r="R610" s="185">
        <f>Q610*H610</f>
        <v>2.7839999999999997E-2</v>
      </c>
      <c r="S610" s="185">
        <v>0</v>
      </c>
      <c r="T610" s="186">
        <f>S610*H610</f>
        <v>0</v>
      </c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R610" s="187" t="s">
        <v>283</v>
      </c>
      <c r="AT610" s="187" t="s">
        <v>176</v>
      </c>
      <c r="AU610" s="187" t="s">
        <v>83</v>
      </c>
      <c r="AY610" s="19" t="s">
        <v>174</v>
      </c>
      <c r="BE610" s="188">
        <f>IF(N610="základní",J610,0)</f>
        <v>0</v>
      </c>
      <c r="BF610" s="188">
        <f>IF(N610="snížená",J610,0)</f>
        <v>0</v>
      </c>
      <c r="BG610" s="188">
        <f>IF(N610="zákl. přenesená",J610,0)</f>
        <v>0</v>
      </c>
      <c r="BH610" s="188">
        <f>IF(N610="sníž. přenesená",J610,0)</f>
        <v>0</v>
      </c>
      <c r="BI610" s="188">
        <f>IF(N610="nulová",J610,0)</f>
        <v>0</v>
      </c>
      <c r="BJ610" s="19" t="s">
        <v>81</v>
      </c>
      <c r="BK610" s="188">
        <f>ROUND(I610*H610,2)</f>
        <v>0</v>
      </c>
      <c r="BL610" s="19" t="s">
        <v>283</v>
      </c>
      <c r="BM610" s="187" t="s">
        <v>1118</v>
      </c>
    </row>
    <row r="611" spans="1:65" s="2" customFormat="1" ht="11.25">
      <c r="A611" s="36"/>
      <c r="B611" s="37"/>
      <c r="C611" s="38"/>
      <c r="D611" s="189" t="s">
        <v>183</v>
      </c>
      <c r="E611" s="38"/>
      <c r="F611" s="190" t="s">
        <v>1119</v>
      </c>
      <c r="G611" s="38"/>
      <c r="H611" s="38"/>
      <c r="I611" s="191"/>
      <c r="J611" s="38"/>
      <c r="K611" s="38"/>
      <c r="L611" s="41"/>
      <c r="M611" s="192"/>
      <c r="N611" s="193"/>
      <c r="O611" s="66"/>
      <c r="P611" s="66"/>
      <c r="Q611" s="66"/>
      <c r="R611" s="66"/>
      <c r="S611" s="66"/>
      <c r="T611" s="67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T611" s="19" t="s">
        <v>183</v>
      </c>
      <c r="AU611" s="19" t="s">
        <v>83</v>
      </c>
    </row>
    <row r="612" spans="1:65" s="2" customFormat="1" ht="37.9" customHeight="1">
      <c r="A612" s="36"/>
      <c r="B612" s="37"/>
      <c r="C612" s="176" t="s">
        <v>1120</v>
      </c>
      <c r="D612" s="176" t="s">
        <v>176</v>
      </c>
      <c r="E612" s="177" t="s">
        <v>1121</v>
      </c>
      <c r="F612" s="178" t="s">
        <v>1122</v>
      </c>
      <c r="G612" s="179" t="s">
        <v>189</v>
      </c>
      <c r="H612" s="180">
        <v>45.2</v>
      </c>
      <c r="I612" s="181"/>
      <c r="J612" s="182">
        <f>ROUND(I612*H612,2)</f>
        <v>0</v>
      </c>
      <c r="K612" s="178" t="s">
        <v>180</v>
      </c>
      <c r="L612" s="41"/>
      <c r="M612" s="183" t="s">
        <v>21</v>
      </c>
      <c r="N612" s="184" t="s">
        <v>44</v>
      </c>
      <c r="O612" s="66"/>
      <c r="P612" s="185">
        <f>O612*H612</f>
        <v>0</v>
      </c>
      <c r="Q612" s="185">
        <v>5.9999999999999995E-4</v>
      </c>
      <c r="R612" s="185">
        <f>Q612*H612</f>
        <v>2.7119999999999998E-2</v>
      </c>
      <c r="S612" s="185">
        <v>0</v>
      </c>
      <c r="T612" s="186">
        <f>S612*H612</f>
        <v>0</v>
      </c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R612" s="187" t="s">
        <v>283</v>
      </c>
      <c r="AT612" s="187" t="s">
        <v>176</v>
      </c>
      <c r="AU612" s="187" t="s">
        <v>83</v>
      </c>
      <c r="AY612" s="19" t="s">
        <v>174</v>
      </c>
      <c r="BE612" s="188">
        <f>IF(N612="základní",J612,0)</f>
        <v>0</v>
      </c>
      <c r="BF612" s="188">
        <f>IF(N612="snížená",J612,0)</f>
        <v>0</v>
      </c>
      <c r="BG612" s="188">
        <f>IF(N612="zákl. přenesená",J612,0)</f>
        <v>0</v>
      </c>
      <c r="BH612" s="188">
        <f>IF(N612="sníž. přenesená",J612,0)</f>
        <v>0</v>
      </c>
      <c r="BI612" s="188">
        <f>IF(N612="nulová",J612,0)</f>
        <v>0</v>
      </c>
      <c r="BJ612" s="19" t="s">
        <v>81</v>
      </c>
      <c r="BK612" s="188">
        <f>ROUND(I612*H612,2)</f>
        <v>0</v>
      </c>
      <c r="BL612" s="19" t="s">
        <v>283</v>
      </c>
      <c r="BM612" s="187" t="s">
        <v>1123</v>
      </c>
    </row>
    <row r="613" spans="1:65" s="2" customFormat="1" ht="11.25">
      <c r="A613" s="36"/>
      <c r="B613" s="37"/>
      <c r="C613" s="38"/>
      <c r="D613" s="189" t="s">
        <v>183</v>
      </c>
      <c r="E613" s="38"/>
      <c r="F613" s="190" t="s">
        <v>1124</v>
      </c>
      <c r="G613" s="38"/>
      <c r="H613" s="38"/>
      <c r="I613" s="191"/>
      <c r="J613" s="38"/>
      <c r="K613" s="38"/>
      <c r="L613" s="41"/>
      <c r="M613" s="192"/>
      <c r="N613" s="193"/>
      <c r="O613" s="66"/>
      <c r="P613" s="66"/>
      <c r="Q613" s="66"/>
      <c r="R613" s="66"/>
      <c r="S613" s="66"/>
      <c r="T613" s="67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T613" s="19" t="s">
        <v>183</v>
      </c>
      <c r="AU613" s="19" t="s">
        <v>83</v>
      </c>
    </row>
    <row r="614" spans="1:65" s="2" customFormat="1" ht="37.9" customHeight="1">
      <c r="A614" s="36"/>
      <c r="B614" s="37"/>
      <c r="C614" s="176" t="s">
        <v>1125</v>
      </c>
      <c r="D614" s="176" t="s">
        <v>176</v>
      </c>
      <c r="E614" s="177" t="s">
        <v>1126</v>
      </c>
      <c r="F614" s="178" t="s">
        <v>1127</v>
      </c>
      <c r="G614" s="179" t="s">
        <v>189</v>
      </c>
      <c r="H614" s="180">
        <v>10.199999999999999</v>
      </c>
      <c r="I614" s="181"/>
      <c r="J614" s="182">
        <f>ROUND(I614*H614,2)</f>
        <v>0</v>
      </c>
      <c r="K614" s="178" t="s">
        <v>180</v>
      </c>
      <c r="L614" s="41"/>
      <c r="M614" s="183" t="s">
        <v>21</v>
      </c>
      <c r="N614" s="184" t="s">
        <v>44</v>
      </c>
      <c r="O614" s="66"/>
      <c r="P614" s="185">
        <f>O614*H614</f>
        <v>0</v>
      </c>
      <c r="Q614" s="185">
        <v>4.2999999999999999E-4</v>
      </c>
      <c r="R614" s="185">
        <f>Q614*H614</f>
        <v>4.3859999999999993E-3</v>
      </c>
      <c r="S614" s="185">
        <v>0</v>
      </c>
      <c r="T614" s="186">
        <f>S614*H614</f>
        <v>0</v>
      </c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R614" s="187" t="s">
        <v>283</v>
      </c>
      <c r="AT614" s="187" t="s">
        <v>176</v>
      </c>
      <c r="AU614" s="187" t="s">
        <v>83</v>
      </c>
      <c r="AY614" s="19" t="s">
        <v>174</v>
      </c>
      <c r="BE614" s="188">
        <f>IF(N614="základní",J614,0)</f>
        <v>0</v>
      </c>
      <c r="BF614" s="188">
        <f>IF(N614="snížená",J614,0)</f>
        <v>0</v>
      </c>
      <c r="BG614" s="188">
        <f>IF(N614="zákl. přenesená",J614,0)</f>
        <v>0</v>
      </c>
      <c r="BH614" s="188">
        <f>IF(N614="sníž. přenesená",J614,0)</f>
        <v>0</v>
      </c>
      <c r="BI614" s="188">
        <f>IF(N614="nulová",J614,0)</f>
        <v>0</v>
      </c>
      <c r="BJ614" s="19" t="s">
        <v>81</v>
      </c>
      <c r="BK614" s="188">
        <f>ROUND(I614*H614,2)</f>
        <v>0</v>
      </c>
      <c r="BL614" s="19" t="s">
        <v>283</v>
      </c>
      <c r="BM614" s="187" t="s">
        <v>1128</v>
      </c>
    </row>
    <row r="615" spans="1:65" s="2" customFormat="1" ht="11.25">
      <c r="A615" s="36"/>
      <c r="B615" s="37"/>
      <c r="C615" s="38"/>
      <c r="D615" s="189" t="s">
        <v>183</v>
      </c>
      <c r="E615" s="38"/>
      <c r="F615" s="190" t="s">
        <v>1129</v>
      </c>
      <c r="G615" s="38"/>
      <c r="H615" s="38"/>
      <c r="I615" s="191"/>
      <c r="J615" s="38"/>
      <c r="K615" s="38"/>
      <c r="L615" s="41"/>
      <c r="M615" s="192"/>
      <c r="N615" s="193"/>
      <c r="O615" s="66"/>
      <c r="P615" s="66"/>
      <c r="Q615" s="66"/>
      <c r="R615" s="66"/>
      <c r="S615" s="66"/>
      <c r="T615" s="67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T615" s="19" t="s">
        <v>183</v>
      </c>
      <c r="AU615" s="19" t="s">
        <v>83</v>
      </c>
    </row>
    <row r="616" spans="1:65" s="2" customFormat="1" ht="37.9" customHeight="1">
      <c r="A616" s="36"/>
      <c r="B616" s="37"/>
      <c r="C616" s="176" t="s">
        <v>1130</v>
      </c>
      <c r="D616" s="176" t="s">
        <v>176</v>
      </c>
      <c r="E616" s="177" t="s">
        <v>1131</v>
      </c>
      <c r="F616" s="178" t="s">
        <v>1132</v>
      </c>
      <c r="G616" s="179" t="s">
        <v>179</v>
      </c>
      <c r="H616" s="180">
        <v>126.94499999999999</v>
      </c>
      <c r="I616" s="181"/>
      <c r="J616" s="182">
        <f>ROUND(I616*H616,2)</f>
        <v>0</v>
      </c>
      <c r="K616" s="178" t="s">
        <v>180</v>
      </c>
      <c r="L616" s="41"/>
      <c r="M616" s="183" t="s">
        <v>21</v>
      </c>
      <c r="N616" s="184" t="s">
        <v>44</v>
      </c>
      <c r="O616" s="66"/>
      <c r="P616" s="185">
        <f>O616*H616</f>
        <v>0</v>
      </c>
      <c r="Q616" s="185">
        <v>0</v>
      </c>
      <c r="R616" s="185">
        <f>Q616*H616</f>
        <v>0</v>
      </c>
      <c r="S616" s="185">
        <v>0</v>
      </c>
      <c r="T616" s="186">
        <f>S616*H616</f>
        <v>0</v>
      </c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R616" s="187" t="s">
        <v>283</v>
      </c>
      <c r="AT616" s="187" t="s">
        <v>176</v>
      </c>
      <c r="AU616" s="187" t="s">
        <v>83</v>
      </c>
      <c r="AY616" s="19" t="s">
        <v>174</v>
      </c>
      <c r="BE616" s="188">
        <f>IF(N616="základní",J616,0)</f>
        <v>0</v>
      </c>
      <c r="BF616" s="188">
        <f>IF(N616="snížená",J616,0)</f>
        <v>0</v>
      </c>
      <c r="BG616" s="188">
        <f>IF(N616="zákl. přenesená",J616,0)</f>
        <v>0</v>
      </c>
      <c r="BH616" s="188">
        <f>IF(N616="sníž. přenesená",J616,0)</f>
        <v>0</v>
      </c>
      <c r="BI616" s="188">
        <f>IF(N616="nulová",J616,0)</f>
        <v>0</v>
      </c>
      <c r="BJ616" s="19" t="s">
        <v>81</v>
      </c>
      <c r="BK616" s="188">
        <f>ROUND(I616*H616,2)</f>
        <v>0</v>
      </c>
      <c r="BL616" s="19" t="s">
        <v>283</v>
      </c>
      <c r="BM616" s="187" t="s">
        <v>1133</v>
      </c>
    </row>
    <row r="617" spans="1:65" s="2" customFormat="1" ht="11.25">
      <c r="A617" s="36"/>
      <c r="B617" s="37"/>
      <c r="C617" s="38"/>
      <c r="D617" s="189" t="s">
        <v>183</v>
      </c>
      <c r="E617" s="38"/>
      <c r="F617" s="190" t="s">
        <v>1134</v>
      </c>
      <c r="G617" s="38"/>
      <c r="H617" s="38"/>
      <c r="I617" s="191"/>
      <c r="J617" s="38"/>
      <c r="K617" s="38"/>
      <c r="L617" s="41"/>
      <c r="M617" s="192"/>
      <c r="N617" s="193"/>
      <c r="O617" s="66"/>
      <c r="P617" s="66"/>
      <c r="Q617" s="66"/>
      <c r="R617" s="66"/>
      <c r="S617" s="66"/>
      <c r="T617" s="67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T617" s="19" t="s">
        <v>183</v>
      </c>
      <c r="AU617" s="19" t="s">
        <v>83</v>
      </c>
    </row>
    <row r="618" spans="1:65" s="13" customFormat="1" ht="11.25">
      <c r="B618" s="194"/>
      <c r="C618" s="195"/>
      <c r="D618" s="196" t="s">
        <v>185</v>
      </c>
      <c r="E618" s="197" t="s">
        <v>21</v>
      </c>
      <c r="F618" s="198" t="s">
        <v>1135</v>
      </c>
      <c r="G618" s="195"/>
      <c r="H618" s="199">
        <v>126.94499999999999</v>
      </c>
      <c r="I618" s="200"/>
      <c r="J618" s="195"/>
      <c r="K618" s="195"/>
      <c r="L618" s="201"/>
      <c r="M618" s="202"/>
      <c r="N618" s="203"/>
      <c r="O618" s="203"/>
      <c r="P618" s="203"/>
      <c r="Q618" s="203"/>
      <c r="R618" s="203"/>
      <c r="S618" s="203"/>
      <c r="T618" s="204"/>
      <c r="AT618" s="205" t="s">
        <v>185</v>
      </c>
      <c r="AU618" s="205" t="s">
        <v>83</v>
      </c>
      <c r="AV618" s="13" t="s">
        <v>83</v>
      </c>
      <c r="AW618" s="13" t="s">
        <v>34</v>
      </c>
      <c r="AX618" s="13" t="s">
        <v>73</v>
      </c>
      <c r="AY618" s="205" t="s">
        <v>174</v>
      </c>
    </row>
    <row r="619" spans="1:65" s="15" customFormat="1" ht="11.25">
      <c r="B619" s="217"/>
      <c r="C619" s="218"/>
      <c r="D619" s="196" t="s">
        <v>185</v>
      </c>
      <c r="E619" s="219" t="s">
        <v>21</v>
      </c>
      <c r="F619" s="220" t="s">
        <v>223</v>
      </c>
      <c r="G619" s="218"/>
      <c r="H619" s="221">
        <v>126.94499999999999</v>
      </c>
      <c r="I619" s="222"/>
      <c r="J619" s="218"/>
      <c r="K619" s="218"/>
      <c r="L619" s="223"/>
      <c r="M619" s="224"/>
      <c r="N619" s="225"/>
      <c r="O619" s="225"/>
      <c r="P619" s="225"/>
      <c r="Q619" s="225"/>
      <c r="R619" s="225"/>
      <c r="S619" s="225"/>
      <c r="T619" s="226"/>
      <c r="AT619" s="227" t="s">
        <v>185</v>
      </c>
      <c r="AU619" s="227" t="s">
        <v>83</v>
      </c>
      <c r="AV619" s="15" t="s">
        <v>181</v>
      </c>
      <c r="AW619" s="15" t="s">
        <v>34</v>
      </c>
      <c r="AX619" s="15" t="s">
        <v>81</v>
      </c>
      <c r="AY619" s="227" t="s">
        <v>174</v>
      </c>
    </row>
    <row r="620" spans="1:65" s="2" customFormat="1" ht="44.25" customHeight="1">
      <c r="A620" s="36"/>
      <c r="B620" s="37"/>
      <c r="C620" s="176" t="s">
        <v>1136</v>
      </c>
      <c r="D620" s="176" t="s">
        <v>176</v>
      </c>
      <c r="E620" s="177" t="s">
        <v>1137</v>
      </c>
      <c r="F620" s="178" t="s">
        <v>1138</v>
      </c>
      <c r="G620" s="179" t="s">
        <v>179</v>
      </c>
      <c r="H620" s="180">
        <v>126.94499999999999</v>
      </c>
      <c r="I620" s="181"/>
      <c r="J620" s="182">
        <f>ROUND(I620*H620,2)</f>
        <v>0</v>
      </c>
      <c r="K620" s="178" t="s">
        <v>180</v>
      </c>
      <c r="L620" s="41"/>
      <c r="M620" s="183" t="s">
        <v>21</v>
      </c>
      <c r="N620" s="184" t="s">
        <v>44</v>
      </c>
      <c r="O620" s="66"/>
      <c r="P620" s="185">
        <f>O620*H620</f>
        <v>0</v>
      </c>
      <c r="Q620" s="185">
        <v>0</v>
      </c>
      <c r="R620" s="185">
        <f>Q620*H620</f>
        <v>0</v>
      </c>
      <c r="S620" s="185">
        <v>0</v>
      </c>
      <c r="T620" s="186">
        <f>S620*H620</f>
        <v>0</v>
      </c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R620" s="187" t="s">
        <v>283</v>
      </c>
      <c r="AT620" s="187" t="s">
        <v>176</v>
      </c>
      <c r="AU620" s="187" t="s">
        <v>83</v>
      </c>
      <c r="AY620" s="19" t="s">
        <v>174</v>
      </c>
      <c r="BE620" s="188">
        <f>IF(N620="základní",J620,0)</f>
        <v>0</v>
      </c>
      <c r="BF620" s="188">
        <f>IF(N620="snížená",J620,0)</f>
        <v>0</v>
      </c>
      <c r="BG620" s="188">
        <f>IF(N620="zákl. přenesená",J620,0)</f>
        <v>0</v>
      </c>
      <c r="BH620" s="188">
        <f>IF(N620="sníž. přenesená",J620,0)</f>
        <v>0</v>
      </c>
      <c r="BI620" s="188">
        <f>IF(N620="nulová",J620,0)</f>
        <v>0</v>
      </c>
      <c r="BJ620" s="19" t="s">
        <v>81</v>
      </c>
      <c r="BK620" s="188">
        <f>ROUND(I620*H620,2)</f>
        <v>0</v>
      </c>
      <c r="BL620" s="19" t="s">
        <v>283</v>
      </c>
      <c r="BM620" s="187" t="s">
        <v>1139</v>
      </c>
    </row>
    <row r="621" spans="1:65" s="2" customFormat="1" ht="11.25">
      <c r="A621" s="36"/>
      <c r="B621" s="37"/>
      <c r="C621" s="38"/>
      <c r="D621" s="189" t="s">
        <v>183</v>
      </c>
      <c r="E621" s="38"/>
      <c r="F621" s="190" t="s">
        <v>1140</v>
      </c>
      <c r="G621" s="38"/>
      <c r="H621" s="38"/>
      <c r="I621" s="191"/>
      <c r="J621" s="38"/>
      <c r="K621" s="38"/>
      <c r="L621" s="41"/>
      <c r="M621" s="192"/>
      <c r="N621" s="193"/>
      <c r="O621" s="66"/>
      <c r="P621" s="66"/>
      <c r="Q621" s="66"/>
      <c r="R621" s="66"/>
      <c r="S621" s="66"/>
      <c r="T621" s="67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T621" s="19" t="s">
        <v>183</v>
      </c>
      <c r="AU621" s="19" t="s">
        <v>83</v>
      </c>
    </row>
    <row r="622" spans="1:65" s="2" customFormat="1" ht="16.5" customHeight="1">
      <c r="A622" s="36"/>
      <c r="B622" s="37"/>
      <c r="C622" s="238" t="s">
        <v>1141</v>
      </c>
      <c r="D622" s="238" t="s">
        <v>297</v>
      </c>
      <c r="E622" s="239" t="s">
        <v>1142</v>
      </c>
      <c r="F622" s="240" t="s">
        <v>1143</v>
      </c>
      <c r="G622" s="241" t="s">
        <v>337</v>
      </c>
      <c r="H622" s="242">
        <v>7.617</v>
      </c>
      <c r="I622" s="243"/>
      <c r="J622" s="244">
        <f>ROUND(I622*H622,2)</f>
        <v>0</v>
      </c>
      <c r="K622" s="240" t="s">
        <v>180</v>
      </c>
      <c r="L622" s="245"/>
      <c r="M622" s="246" t="s">
        <v>21</v>
      </c>
      <c r="N622" s="247" t="s">
        <v>44</v>
      </c>
      <c r="O622" s="66"/>
      <c r="P622" s="185">
        <f>O622*H622</f>
        <v>0</v>
      </c>
      <c r="Q622" s="185">
        <v>1</v>
      </c>
      <c r="R622" s="185">
        <f>Q622*H622</f>
        <v>7.617</v>
      </c>
      <c r="S622" s="185">
        <v>0</v>
      </c>
      <c r="T622" s="186">
        <f>S622*H622</f>
        <v>0</v>
      </c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R622" s="187" t="s">
        <v>377</v>
      </c>
      <c r="AT622" s="187" t="s">
        <v>297</v>
      </c>
      <c r="AU622" s="187" t="s">
        <v>83</v>
      </c>
      <c r="AY622" s="19" t="s">
        <v>174</v>
      </c>
      <c r="BE622" s="188">
        <f>IF(N622="základní",J622,0)</f>
        <v>0</v>
      </c>
      <c r="BF622" s="188">
        <f>IF(N622="snížená",J622,0)</f>
        <v>0</v>
      </c>
      <c r="BG622" s="188">
        <f>IF(N622="zákl. přenesená",J622,0)</f>
        <v>0</v>
      </c>
      <c r="BH622" s="188">
        <f>IF(N622="sníž. přenesená",J622,0)</f>
        <v>0</v>
      </c>
      <c r="BI622" s="188">
        <f>IF(N622="nulová",J622,0)</f>
        <v>0</v>
      </c>
      <c r="BJ622" s="19" t="s">
        <v>81</v>
      </c>
      <c r="BK622" s="188">
        <f>ROUND(I622*H622,2)</f>
        <v>0</v>
      </c>
      <c r="BL622" s="19" t="s">
        <v>283</v>
      </c>
      <c r="BM622" s="187" t="s">
        <v>1144</v>
      </c>
    </row>
    <row r="623" spans="1:65" s="13" customFormat="1" ht="11.25">
      <c r="B623" s="194"/>
      <c r="C623" s="195"/>
      <c r="D623" s="196" t="s">
        <v>185</v>
      </c>
      <c r="E623" s="197" t="s">
        <v>21</v>
      </c>
      <c r="F623" s="198" t="s">
        <v>1145</v>
      </c>
      <c r="G623" s="195"/>
      <c r="H623" s="199">
        <v>7.617</v>
      </c>
      <c r="I623" s="200"/>
      <c r="J623" s="195"/>
      <c r="K623" s="195"/>
      <c r="L623" s="201"/>
      <c r="M623" s="202"/>
      <c r="N623" s="203"/>
      <c r="O623" s="203"/>
      <c r="P623" s="203"/>
      <c r="Q623" s="203"/>
      <c r="R623" s="203"/>
      <c r="S623" s="203"/>
      <c r="T623" s="204"/>
      <c r="AT623" s="205" t="s">
        <v>185</v>
      </c>
      <c r="AU623" s="205" t="s">
        <v>83</v>
      </c>
      <c r="AV623" s="13" t="s">
        <v>83</v>
      </c>
      <c r="AW623" s="13" t="s">
        <v>34</v>
      </c>
      <c r="AX623" s="13" t="s">
        <v>73</v>
      </c>
      <c r="AY623" s="205" t="s">
        <v>174</v>
      </c>
    </row>
    <row r="624" spans="1:65" s="15" customFormat="1" ht="11.25">
      <c r="B624" s="217"/>
      <c r="C624" s="218"/>
      <c r="D624" s="196" t="s">
        <v>185</v>
      </c>
      <c r="E624" s="219" t="s">
        <v>21</v>
      </c>
      <c r="F624" s="220" t="s">
        <v>223</v>
      </c>
      <c r="G624" s="218"/>
      <c r="H624" s="221">
        <v>7.617</v>
      </c>
      <c r="I624" s="222"/>
      <c r="J624" s="218"/>
      <c r="K624" s="218"/>
      <c r="L624" s="223"/>
      <c r="M624" s="224"/>
      <c r="N624" s="225"/>
      <c r="O624" s="225"/>
      <c r="P624" s="225"/>
      <c r="Q624" s="225"/>
      <c r="R624" s="225"/>
      <c r="S624" s="225"/>
      <c r="T624" s="226"/>
      <c r="AT624" s="227" t="s">
        <v>185</v>
      </c>
      <c r="AU624" s="227" t="s">
        <v>83</v>
      </c>
      <c r="AV624" s="15" t="s">
        <v>181</v>
      </c>
      <c r="AW624" s="15" t="s">
        <v>34</v>
      </c>
      <c r="AX624" s="15" t="s">
        <v>81</v>
      </c>
      <c r="AY624" s="227" t="s">
        <v>174</v>
      </c>
    </row>
    <row r="625" spans="1:65" s="2" customFormat="1" ht="33" customHeight="1">
      <c r="A625" s="36"/>
      <c r="B625" s="37"/>
      <c r="C625" s="176" t="s">
        <v>1146</v>
      </c>
      <c r="D625" s="176" t="s">
        <v>176</v>
      </c>
      <c r="E625" s="177" t="s">
        <v>1147</v>
      </c>
      <c r="F625" s="178" t="s">
        <v>1148</v>
      </c>
      <c r="G625" s="179" t="s">
        <v>400</v>
      </c>
      <c r="H625" s="180">
        <v>2</v>
      </c>
      <c r="I625" s="181"/>
      <c r="J625" s="182">
        <f>ROUND(I625*H625,2)</f>
        <v>0</v>
      </c>
      <c r="K625" s="178" t="s">
        <v>21</v>
      </c>
      <c r="L625" s="41"/>
      <c r="M625" s="183" t="s">
        <v>21</v>
      </c>
      <c r="N625" s="184" t="s">
        <v>44</v>
      </c>
      <c r="O625" s="66"/>
      <c r="P625" s="185">
        <f>O625*H625</f>
        <v>0</v>
      </c>
      <c r="Q625" s="185">
        <v>1.2E-4</v>
      </c>
      <c r="R625" s="185">
        <f>Q625*H625</f>
        <v>2.4000000000000001E-4</v>
      </c>
      <c r="S625" s="185">
        <v>0</v>
      </c>
      <c r="T625" s="186">
        <f>S625*H625</f>
        <v>0</v>
      </c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R625" s="187" t="s">
        <v>283</v>
      </c>
      <c r="AT625" s="187" t="s">
        <v>176</v>
      </c>
      <c r="AU625" s="187" t="s">
        <v>83</v>
      </c>
      <c r="AY625" s="19" t="s">
        <v>174</v>
      </c>
      <c r="BE625" s="188">
        <f>IF(N625="základní",J625,0)</f>
        <v>0</v>
      </c>
      <c r="BF625" s="188">
        <f>IF(N625="snížená",J625,0)</f>
        <v>0</v>
      </c>
      <c r="BG625" s="188">
        <f>IF(N625="zákl. přenesená",J625,0)</f>
        <v>0</v>
      </c>
      <c r="BH625" s="188">
        <f>IF(N625="sníž. přenesená",J625,0)</f>
        <v>0</v>
      </c>
      <c r="BI625" s="188">
        <f>IF(N625="nulová",J625,0)</f>
        <v>0</v>
      </c>
      <c r="BJ625" s="19" t="s">
        <v>81</v>
      </c>
      <c r="BK625" s="188">
        <f>ROUND(I625*H625,2)</f>
        <v>0</v>
      </c>
      <c r="BL625" s="19" t="s">
        <v>283</v>
      </c>
      <c r="BM625" s="187" t="s">
        <v>1149</v>
      </c>
    </row>
    <row r="626" spans="1:65" s="2" customFormat="1" ht="44.25" customHeight="1">
      <c r="A626" s="36"/>
      <c r="B626" s="37"/>
      <c r="C626" s="176" t="s">
        <v>1150</v>
      </c>
      <c r="D626" s="176" t="s">
        <v>176</v>
      </c>
      <c r="E626" s="177" t="s">
        <v>1151</v>
      </c>
      <c r="F626" s="178" t="s">
        <v>1152</v>
      </c>
      <c r="G626" s="179" t="s">
        <v>337</v>
      </c>
      <c r="H626" s="180">
        <v>7.867</v>
      </c>
      <c r="I626" s="181"/>
      <c r="J626" s="182">
        <f>ROUND(I626*H626,2)</f>
        <v>0</v>
      </c>
      <c r="K626" s="178" t="s">
        <v>180</v>
      </c>
      <c r="L626" s="41"/>
      <c r="M626" s="183" t="s">
        <v>21</v>
      </c>
      <c r="N626" s="184" t="s">
        <v>44</v>
      </c>
      <c r="O626" s="66"/>
      <c r="P626" s="185">
        <f>O626*H626</f>
        <v>0</v>
      </c>
      <c r="Q626" s="185">
        <v>0</v>
      </c>
      <c r="R626" s="185">
        <f>Q626*H626</f>
        <v>0</v>
      </c>
      <c r="S626" s="185">
        <v>0</v>
      </c>
      <c r="T626" s="186">
        <f>S626*H626</f>
        <v>0</v>
      </c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R626" s="187" t="s">
        <v>283</v>
      </c>
      <c r="AT626" s="187" t="s">
        <v>176</v>
      </c>
      <c r="AU626" s="187" t="s">
        <v>83</v>
      </c>
      <c r="AY626" s="19" t="s">
        <v>174</v>
      </c>
      <c r="BE626" s="188">
        <f>IF(N626="základní",J626,0)</f>
        <v>0</v>
      </c>
      <c r="BF626" s="188">
        <f>IF(N626="snížená",J626,0)</f>
        <v>0</v>
      </c>
      <c r="BG626" s="188">
        <f>IF(N626="zákl. přenesená",J626,0)</f>
        <v>0</v>
      </c>
      <c r="BH626" s="188">
        <f>IF(N626="sníž. přenesená",J626,0)</f>
        <v>0</v>
      </c>
      <c r="BI626" s="188">
        <f>IF(N626="nulová",J626,0)</f>
        <v>0</v>
      </c>
      <c r="BJ626" s="19" t="s">
        <v>81</v>
      </c>
      <c r="BK626" s="188">
        <f>ROUND(I626*H626,2)</f>
        <v>0</v>
      </c>
      <c r="BL626" s="19" t="s">
        <v>283</v>
      </c>
      <c r="BM626" s="187" t="s">
        <v>1153</v>
      </c>
    </row>
    <row r="627" spans="1:65" s="2" customFormat="1" ht="11.25">
      <c r="A627" s="36"/>
      <c r="B627" s="37"/>
      <c r="C627" s="38"/>
      <c r="D627" s="189" t="s">
        <v>183</v>
      </c>
      <c r="E627" s="38"/>
      <c r="F627" s="190" t="s">
        <v>1154</v>
      </c>
      <c r="G627" s="38"/>
      <c r="H627" s="38"/>
      <c r="I627" s="191"/>
      <c r="J627" s="38"/>
      <c r="K627" s="38"/>
      <c r="L627" s="41"/>
      <c r="M627" s="192"/>
      <c r="N627" s="193"/>
      <c r="O627" s="66"/>
      <c r="P627" s="66"/>
      <c r="Q627" s="66"/>
      <c r="R627" s="66"/>
      <c r="S627" s="66"/>
      <c r="T627" s="67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T627" s="19" t="s">
        <v>183</v>
      </c>
      <c r="AU627" s="19" t="s">
        <v>83</v>
      </c>
    </row>
    <row r="628" spans="1:65" s="2" customFormat="1" ht="49.15" customHeight="1">
      <c r="A628" s="36"/>
      <c r="B628" s="37"/>
      <c r="C628" s="176" t="s">
        <v>1155</v>
      </c>
      <c r="D628" s="176" t="s">
        <v>176</v>
      </c>
      <c r="E628" s="177" t="s">
        <v>1156</v>
      </c>
      <c r="F628" s="178" t="s">
        <v>1157</v>
      </c>
      <c r="G628" s="179" t="s">
        <v>337</v>
      </c>
      <c r="H628" s="180">
        <v>7.867</v>
      </c>
      <c r="I628" s="181"/>
      <c r="J628" s="182">
        <f>ROUND(I628*H628,2)</f>
        <v>0</v>
      </c>
      <c r="K628" s="178" t="s">
        <v>180</v>
      </c>
      <c r="L628" s="41"/>
      <c r="M628" s="183" t="s">
        <v>21</v>
      </c>
      <c r="N628" s="184" t="s">
        <v>44</v>
      </c>
      <c r="O628" s="66"/>
      <c r="P628" s="185">
        <f>O628*H628</f>
        <v>0</v>
      </c>
      <c r="Q628" s="185">
        <v>0</v>
      </c>
      <c r="R628" s="185">
        <f>Q628*H628</f>
        <v>0</v>
      </c>
      <c r="S628" s="185">
        <v>0</v>
      </c>
      <c r="T628" s="186">
        <f>S628*H628</f>
        <v>0</v>
      </c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R628" s="187" t="s">
        <v>283</v>
      </c>
      <c r="AT628" s="187" t="s">
        <v>176</v>
      </c>
      <c r="AU628" s="187" t="s">
        <v>83</v>
      </c>
      <c r="AY628" s="19" t="s">
        <v>174</v>
      </c>
      <c r="BE628" s="188">
        <f>IF(N628="základní",J628,0)</f>
        <v>0</v>
      </c>
      <c r="BF628" s="188">
        <f>IF(N628="snížená",J628,0)</f>
        <v>0</v>
      </c>
      <c r="BG628" s="188">
        <f>IF(N628="zákl. přenesená",J628,0)</f>
        <v>0</v>
      </c>
      <c r="BH628" s="188">
        <f>IF(N628="sníž. přenesená",J628,0)</f>
        <v>0</v>
      </c>
      <c r="BI628" s="188">
        <f>IF(N628="nulová",J628,0)</f>
        <v>0</v>
      </c>
      <c r="BJ628" s="19" t="s">
        <v>81</v>
      </c>
      <c r="BK628" s="188">
        <f>ROUND(I628*H628,2)</f>
        <v>0</v>
      </c>
      <c r="BL628" s="19" t="s">
        <v>283</v>
      </c>
      <c r="BM628" s="187" t="s">
        <v>1158</v>
      </c>
    </row>
    <row r="629" spans="1:65" s="2" customFormat="1" ht="11.25">
      <c r="A629" s="36"/>
      <c r="B629" s="37"/>
      <c r="C629" s="38"/>
      <c r="D629" s="189" t="s">
        <v>183</v>
      </c>
      <c r="E629" s="38"/>
      <c r="F629" s="190" t="s">
        <v>1159</v>
      </c>
      <c r="G629" s="38"/>
      <c r="H629" s="38"/>
      <c r="I629" s="191"/>
      <c r="J629" s="38"/>
      <c r="K629" s="38"/>
      <c r="L629" s="41"/>
      <c r="M629" s="192"/>
      <c r="N629" s="193"/>
      <c r="O629" s="66"/>
      <c r="P629" s="66"/>
      <c r="Q629" s="66"/>
      <c r="R629" s="66"/>
      <c r="S629" s="66"/>
      <c r="T629" s="67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T629" s="19" t="s">
        <v>183</v>
      </c>
      <c r="AU629" s="19" t="s">
        <v>83</v>
      </c>
    </row>
    <row r="630" spans="1:65" s="12" customFormat="1" ht="22.9" customHeight="1">
      <c r="B630" s="160"/>
      <c r="C630" s="161"/>
      <c r="D630" s="162" t="s">
        <v>72</v>
      </c>
      <c r="E630" s="174" t="s">
        <v>1160</v>
      </c>
      <c r="F630" s="174" t="s">
        <v>1161</v>
      </c>
      <c r="G630" s="161"/>
      <c r="H630" s="161"/>
      <c r="I630" s="164"/>
      <c r="J630" s="175">
        <f>BK630</f>
        <v>0</v>
      </c>
      <c r="K630" s="161"/>
      <c r="L630" s="166"/>
      <c r="M630" s="167"/>
      <c r="N630" s="168"/>
      <c r="O630" s="168"/>
      <c r="P630" s="169">
        <f>SUM(P631:P651)</f>
        <v>0</v>
      </c>
      <c r="Q630" s="168"/>
      <c r="R630" s="169">
        <f>SUM(R631:R651)</f>
        <v>1.0616165</v>
      </c>
      <c r="S630" s="168"/>
      <c r="T630" s="170">
        <f>SUM(T631:T651)</f>
        <v>0</v>
      </c>
      <c r="AR630" s="171" t="s">
        <v>83</v>
      </c>
      <c r="AT630" s="172" t="s">
        <v>72</v>
      </c>
      <c r="AU630" s="172" t="s">
        <v>81</v>
      </c>
      <c r="AY630" s="171" t="s">
        <v>174</v>
      </c>
      <c r="BK630" s="173">
        <f>SUM(BK631:BK651)</f>
        <v>0</v>
      </c>
    </row>
    <row r="631" spans="1:65" s="2" customFormat="1" ht="37.9" customHeight="1">
      <c r="A631" s="36"/>
      <c r="B631" s="37"/>
      <c r="C631" s="176" t="s">
        <v>1162</v>
      </c>
      <c r="D631" s="176" t="s">
        <v>176</v>
      </c>
      <c r="E631" s="177" t="s">
        <v>1163</v>
      </c>
      <c r="F631" s="178" t="s">
        <v>1164</v>
      </c>
      <c r="G631" s="179" t="s">
        <v>179</v>
      </c>
      <c r="H631" s="180">
        <v>127.98</v>
      </c>
      <c r="I631" s="181"/>
      <c r="J631" s="182">
        <f>ROUND(I631*H631,2)</f>
        <v>0</v>
      </c>
      <c r="K631" s="178" t="s">
        <v>180</v>
      </c>
      <c r="L631" s="41"/>
      <c r="M631" s="183" t="s">
        <v>21</v>
      </c>
      <c r="N631" s="184" t="s">
        <v>44</v>
      </c>
      <c r="O631" s="66"/>
      <c r="P631" s="185">
        <f>O631*H631</f>
        <v>0</v>
      </c>
      <c r="Q631" s="185">
        <v>0</v>
      </c>
      <c r="R631" s="185">
        <f>Q631*H631</f>
        <v>0</v>
      </c>
      <c r="S631" s="185">
        <v>0</v>
      </c>
      <c r="T631" s="186">
        <f>S631*H631</f>
        <v>0</v>
      </c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R631" s="187" t="s">
        <v>283</v>
      </c>
      <c r="AT631" s="187" t="s">
        <v>176</v>
      </c>
      <c r="AU631" s="187" t="s">
        <v>83</v>
      </c>
      <c r="AY631" s="19" t="s">
        <v>174</v>
      </c>
      <c r="BE631" s="188">
        <f>IF(N631="základní",J631,0)</f>
        <v>0</v>
      </c>
      <c r="BF631" s="188">
        <f>IF(N631="snížená",J631,0)</f>
        <v>0</v>
      </c>
      <c r="BG631" s="188">
        <f>IF(N631="zákl. přenesená",J631,0)</f>
        <v>0</v>
      </c>
      <c r="BH631" s="188">
        <f>IF(N631="sníž. přenesená",J631,0)</f>
        <v>0</v>
      </c>
      <c r="BI631" s="188">
        <f>IF(N631="nulová",J631,0)</f>
        <v>0</v>
      </c>
      <c r="BJ631" s="19" t="s">
        <v>81</v>
      </c>
      <c r="BK631" s="188">
        <f>ROUND(I631*H631,2)</f>
        <v>0</v>
      </c>
      <c r="BL631" s="19" t="s">
        <v>283</v>
      </c>
      <c r="BM631" s="187" t="s">
        <v>1165</v>
      </c>
    </row>
    <row r="632" spans="1:65" s="2" customFormat="1" ht="11.25">
      <c r="A632" s="36"/>
      <c r="B632" s="37"/>
      <c r="C632" s="38"/>
      <c r="D632" s="189" t="s">
        <v>183</v>
      </c>
      <c r="E632" s="38"/>
      <c r="F632" s="190" t="s">
        <v>1166</v>
      </c>
      <c r="G632" s="38"/>
      <c r="H632" s="38"/>
      <c r="I632" s="191"/>
      <c r="J632" s="38"/>
      <c r="K632" s="38"/>
      <c r="L632" s="41"/>
      <c r="M632" s="192"/>
      <c r="N632" s="193"/>
      <c r="O632" s="66"/>
      <c r="P632" s="66"/>
      <c r="Q632" s="66"/>
      <c r="R632" s="66"/>
      <c r="S632" s="66"/>
      <c r="T632" s="67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T632" s="19" t="s">
        <v>183</v>
      </c>
      <c r="AU632" s="19" t="s">
        <v>83</v>
      </c>
    </row>
    <row r="633" spans="1:65" s="13" customFormat="1" ht="11.25">
      <c r="B633" s="194"/>
      <c r="C633" s="195"/>
      <c r="D633" s="196" t="s">
        <v>185</v>
      </c>
      <c r="E633" s="197" t="s">
        <v>21</v>
      </c>
      <c r="F633" s="198" t="s">
        <v>1167</v>
      </c>
      <c r="G633" s="195"/>
      <c r="H633" s="199">
        <v>127.98</v>
      </c>
      <c r="I633" s="200"/>
      <c r="J633" s="195"/>
      <c r="K633" s="195"/>
      <c r="L633" s="201"/>
      <c r="M633" s="202"/>
      <c r="N633" s="203"/>
      <c r="O633" s="203"/>
      <c r="P633" s="203"/>
      <c r="Q633" s="203"/>
      <c r="R633" s="203"/>
      <c r="S633" s="203"/>
      <c r="T633" s="204"/>
      <c r="AT633" s="205" t="s">
        <v>185</v>
      </c>
      <c r="AU633" s="205" t="s">
        <v>83</v>
      </c>
      <c r="AV633" s="13" t="s">
        <v>83</v>
      </c>
      <c r="AW633" s="13" t="s">
        <v>34</v>
      </c>
      <c r="AX633" s="13" t="s">
        <v>81</v>
      </c>
      <c r="AY633" s="205" t="s">
        <v>174</v>
      </c>
    </row>
    <row r="634" spans="1:65" s="2" customFormat="1" ht="24.2" customHeight="1">
      <c r="A634" s="36"/>
      <c r="B634" s="37"/>
      <c r="C634" s="238" t="s">
        <v>1168</v>
      </c>
      <c r="D634" s="238" t="s">
        <v>297</v>
      </c>
      <c r="E634" s="239" t="s">
        <v>1169</v>
      </c>
      <c r="F634" s="240" t="s">
        <v>1170</v>
      </c>
      <c r="G634" s="241" t="s">
        <v>179</v>
      </c>
      <c r="H634" s="242">
        <v>130.54</v>
      </c>
      <c r="I634" s="243"/>
      <c r="J634" s="244">
        <f>ROUND(I634*H634,2)</f>
        <v>0</v>
      </c>
      <c r="K634" s="240" t="s">
        <v>180</v>
      </c>
      <c r="L634" s="245"/>
      <c r="M634" s="246" t="s">
        <v>21</v>
      </c>
      <c r="N634" s="247" t="s">
        <v>44</v>
      </c>
      <c r="O634" s="66"/>
      <c r="P634" s="185">
        <f>O634*H634</f>
        <v>0</v>
      </c>
      <c r="Q634" s="185">
        <v>3.0000000000000001E-3</v>
      </c>
      <c r="R634" s="185">
        <f>Q634*H634</f>
        <v>0.39161999999999997</v>
      </c>
      <c r="S634" s="185">
        <v>0</v>
      </c>
      <c r="T634" s="186">
        <f>S634*H634</f>
        <v>0</v>
      </c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R634" s="187" t="s">
        <v>377</v>
      </c>
      <c r="AT634" s="187" t="s">
        <v>297</v>
      </c>
      <c r="AU634" s="187" t="s">
        <v>83</v>
      </c>
      <c r="AY634" s="19" t="s">
        <v>174</v>
      </c>
      <c r="BE634" s="188">
        <f>IF(N634="základní",J634,0)</f>
        <v>0</v>
      </c>
      <c r="BF634" s="188">
        <f>IF(N634="snížená",J634,0)</f>
        <v>0</v>
      </c>
      <c r="BG634" s="188">
        <f>IF(N634="zákl. přenesená",J634,0)</f>
        <v>0</v>
      </c>
      <c r="BH634" s="188">
        <f>IF(N634="sníž. přenesená",J634,0)</f>
        <v>0</v>
      </c>
      <c r="BI634" s="188">
        <f>IF(N634="nulová",J634,0)</f>
        <v>0</v>
      </c>
      <c r="BJ634" s="19" t="s">
        <v>81</v>
      </c>
      <c r="BK634" s="188">
        <f>ROUND(I634*H634,2)</f>
        <v>0</v>
      </c>
      <c r="BL634" s="19" t="s">
        <v>283</v>
      </c>
      <c r="BM634" s="187" t="s">
        <v>1171</v>
      </c>
    </row>
    <row r="635" spans="1:65" s="13" customFormat="1" ht="11.25">
      <c r="B635" s="194"/>
      <c r="C635" s="195"/>
      <c r="D635" s="196" t="s">
        <v>185</v>
      </c>
      <c r="E635" s="195"/>
      <c r="F635" s="198" t="s">
        <v>1172</v>
      </c>
      <c r="G635" s="195"/>
      <c r="H635" s="199">
        <v>130.54</v>
      </c>
      <c r="I635" s="200"/>
      <c r="J635" s="195"/>
      <c r="K635" s="195"/>
      <c r="L635" s="201"/>
      <c r="M635" s="202"/>
      <c r="N635" s="203"/>
      <c r="O635" s="203"/>
      <c r="P635" s="203"/>
      <c r="Q635" s="203"/>
      <c r="R635" s="203"/>
      <c r="S635" s="203"/>
      <c r="T635" s="204"/>
      <c r="AT635" s="205" t="s">
        <v>185</v>
      </c>
      <c r="AU635" s="205" t="s">
        <v>83</v>
      </c>
      <c r="AV635" s="13" t="s">
        <v>83</v>
      </c>
      <c r="AW635" s="13" t="s">
        <v>4</v>
      </c>
      <c r="AX635" s="13" t="s">
        <v>81</v>
      </c>
      <c r="AY635" s="205" t="s">
        <v>174</v>
      </c>
    </row>
    <row r="636" spans="1:65" s="2" customFormat="1" ht="37.9" customHeight="1">
      <c r="A636" s="36"/>
      <c r="B636" s="37"/>
      <c r="C636" s="176" t="s">
        <v>1173</v>
      </c>
      <c r="D636" s="176" t="s">
        <v>176</v>
      </c>
      <c r="E636" s="177" t="s">
        <v>1174</v>
      </c>
      <c r="F636" s="178" t="s">
        <v>1175</v>
      </c>
      <c r="G636" s="179" t="s">
        <v>179</v>
      </c>
      <c r="H636" s="180">
        <v>35.262</v>
      </c>
      <c r="I636" s="181"/>
      <c r="J636" s="182">
        <f>ROUND(I636*H636,2)</f>
        <v>0</v>
      </c>
      <c r="K636" s="178" t="s">
        <v>180</v>
      </c>
      <c r="L636" s="41"/>
      <c r="M636" s="183" t="s">
        <v>21</v>
      </c>
      <c r="N636" s="184" t="s">
        <v>44</v>
      </c>
      <c r="O636" s="66"/>
      <c r="P636" s="185">
        <f>O636*H636</f>
        <v>0</v>
      </c>
      <c r="Q636" s="185">
        <v>6.0000000000000001E-3</v>
      </c>
      <c r="R636" s="185">
        <f>Q636*H636</f>
        <v>0.21157200000000001</v>
      </c>
      <c r="S636" s="185">
        <v>0</v>
      </c>
      <c r="T636" s="186">
        <f>S636*H636</f>
        <v>0</v>
      </c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R636" s="187" t="s">
        <v>283</v>
      </c>
      <c r="AT636" s="187" t="s">
        <v>176</v>
      </c>
      <c r="AU636" s="187" t="s">
        <v>83</v>
      </c>
      <c r="AY636" s="19" t="s">
        <v>174</v>
      </c>
      <c r="BE636" s="188">
        <f>IF(N636="základní",J636,0)</f>
        <v>0</v>
      </c>
      <c r="BF636" s="188">
        <f>IF(N636="snížená",J636,0)</f>
        <v>0</v>
      </c>
      <c r="BG636" s="188">
        <f>IF(N636="zákl. přenesená",J636,0)</f>
        <v>0</v>
      </c>
      <c r="BH636" s="188">
        <f>IF(N636="sníž. přenesená",J636,0)</f>
        <v>0</v>
      </c>
      <c r="BI636" s="188">
        <f>IF(N636="nulová",J636,0)</f>
        <v>0</v>
      </c>
      <c r="BJ636" s="19" t="s">
        <v>81</v>
      </c>
      <c r="BK636" s="188">
        <f>ROUND(I636*H636,2)</f>
        <v>0</v>
      </c>
      <c r="BL636" s="19" t="s">
        <v>283</v>
      </c>
      <c r="BM636" s="187" t="s">
        <v>1176</v>
      </c>
    </row>
    <row r="637" spans="1:65" s="2" customFormat="1" ht="11.25">
      <c r="A637" s="36"/>
      <c r="B637" s="37"/>
      <c r="C637" s="38"/>
      <c r="D637" s="189" t="s">
        <v>183</v>
      </c>
      <c r="E637" s="38"/>
      <c r="F637" s="190" t="s">
        <v>1177</v>
      </c>
      <c r="G637" s="38"/>
      <c r="H637" s="38"/>
      <c r="I637" s="191"/>
      <c r="J637" s="38"/>
      <c r="K637" s="38"/>
      <c r="L637" s="41"/>
      <c r="M637" s="192"/>
      <c r="N637" s="193"/>
      <c r="O637" s="66"/>
      <c r="P637" s="66"/>
      <c r="Q637" s="66"/>
      <c r="R637" s="66"/>
      <c r="S637" s="66"/>
      <c r="T637" s="67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T637" s="19" t="s">
        <v>183</v>
      </c>
      <c r="AU637" s="19" t="s">
        <v>83</v>
      </c>
    </row>
    <row r="638" spans="1:65" s="13" customFormat="1" ht="11.25">
      <c r="B638" s="194"/>
      <c r="C638" s="195"/>
      <c r="D638" s="196" t="s">
        <v>185</v>
      </c>
      <c r="E638" s="197" t="s">
        <v>21</v>
      </c>
      <c r="F638" s="198" t="s">
        <v>1178</v>
      </c>
      <c r="G638" s="195"/>
      <c r="H638" s="199">
        <v>10.574</v>
      </c>
      <c r="I638" s="200"/>
      <c r="J638" s="195"/>
      <c r="K638" s="195"/>
      <c r="L638" s="201"/>
      <c r="M638" s="202"/>
      <c r="N638" s="203"/>
      <c r="O638" s="203"/>
      <c r="P638" s="203"/>
      <c r="Q638" s="203"/>
      <c r="R638" s="203"/>
      <c r="S638" s="203"/>
      <c r="T638" s="204"/>
      <c r="AT638" s="205" t="s">
        <v>185</v>
      </c>
      <c r="AU638" s="205" t="s">
        <v>83</v>
      </c>
      <c r="AV638" s="13" t="s">
        <v>83</v>
      </c>
      <c r="AW638" s="13" t="s">
        <v>34</v>
      </c>
      <c r="AX638" s="13" t="s">
        <v>73</v>
      </c>
      <c r="AY638" s="205" t="s">
        <v>174</v>
      </c>
    </row>
    <row r="639" spans="1:65" s="13" customFormat="1" ht="11.25">
      <c r="B639" s="194"/>
      <c r="C639" s="195"/>
      <c r="D639" s="196" t="s">
        <v>185</v>
      </c>
      <c r="E639" s="197" t="s">
        <v>21</v>
      </c>
      <c r="F639" s="198" t="s">
        <v>1179</v>
      </c>
      <c r="G639" s="195"/>
      <c r="H639" s="199">
        <v>24.687999999999999</v>
      </c>
      <c r="I639" s="200"/>
      <c r="J639" s="195"/>
      <c r="K639" s="195"/>
      <c r="L639" s="201"/>
      <c r="M639" s="202"/>
      <c r="N639" s="203"/>
      <c r="O639" s="203"/>
      <c r="P639" s="203"/>
      <c r="Q639" s="203"/>
      <c r="R639" s="203"/>
      <c r="S639" s="203"/>
      <c r="T639" s="204"/>
      <c r="AT639" s="205" t="s">
        <v>185</v>
      </c>
      <c r="AU639" s="205" t="s">
        <v>83</v>
      </c>
      <c r="AV639" s="13" t="s">
        <v>83</v>
      </c>
      <c r="AW639" s="13" t="s">
        <v>34</v>
      </c>
      <c r="AX639" s="13" t="s">
        <v>73</v>
      </c>
      <c r="AY639" s="205" t="s">
        <v>174</v>
      </c>
    </row>
    <row r="640" spans="1:65" s="14" customFormat="1" ht="11.25">
      <c r="B640" s="206"/>
      <c r="C640" s="207"/>
      <c r="D640" s="196" t="s">
        <v>185</v>
      </c>
      <c r="E640" s="208" t="s">
        <v>21</v>
      </c>
      <c r="F640" s="209" t="s">
        <v>199</v>
      </c>
      <c r="G640" s="207"/>
      <c r="H640" s="210">
        <v>35.262</v>
      </c>
      <c r="I640" s="211"/>
      <c r="J640" s="207"/>
      <c r="K640" s="207"/>
      <c r="L640" s="212"/>
      <c r="M640" s="213"/>
      <c r="N640" s="214"/>
      <c r="O640" s="214"/>
      <c r="P640" s="214"/>
      <c r="Q640" s="214"/>
      <c r="R640" s="214"/>
      <c r="S640" s="214"/>
      <c r="T640" s="215"/>
      <c r="AT640" s="216" t="s">
        <v>185</v>
      </c>
      <c r="AU640" s="216" t="s">
        <v>83</v>
      </c>
      <c r="AV640" s="14" t="s">
        <v>193</v>
      </c>
      <c r="AW640" s="14" t="s">
        <v>34</v>
      </c>
      <c r="AX640" s="14" t="s">
        <v>81</v>
      </c>
      <c r="AY640" s="216" t="s">
        <v>174</v>
      </c>
    </row>
    <row r="641" spans="1:65" s="2" customFormat="1" ht="24.2" customHeight="1">
      <c r="A641" s="36"/>
      <c r="B641" s="37"/>
      <c r="C641" s="238" t="s">
        <v>1180</v>
      </c>
      <c r="D641" s="238" t="s">
        <v>297</v>
      </c>
      <c r="E641" s="239" t="s">
        <v>695</v>
      </c>
      <c r="F641" s="240" t="s">
        <v>696</v>
      </c>
      <c r="G641" s="241" t="s">
        <v>179</v>
      </c>
      <c r="H641" s="242">
        <v>37.024999999999999</v>
      </c>
      <c r="I641" s="243"/>
      <c r="J641" s="244">
        <f>ROUND(I641*H641,2)</f>
        <v>0</v>
      </c>
      <c r="K641" s="240" t="s">
        <v>180</v>
      </c>
      <c r="L641" s="245"/>
      <c r="M641" s="246" t="s">
        <v>21</v>
      </c>
      <c r="N641" s="247" t="s">
        <v>44</v>
      </c>
      <c r="O641" s="66"/>
      <c r="P641" s="185">
        <f>O641*H641</f>
        <v>0</v>
      </c>
      <c r="Q641" s="185">
        <v>2.3999999999999998E-3</v>
      </c>
      <c r="R641" s="185">
        <f>Q641*H641</f>
        <v>8.8859999999999995E-2</v>
      </c>
      <c r="S641" s="185">
        <v>0</v>
      </c>
      <c r="T641" s="186">
        <f>S641*H641</f>
        <v>0</v>
      </c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R641" s="187" t="s">
        <v>377</v>
      </c>
      <c r="AT641" s="187" t="s">
        <v>297</v>
      </c>
      <c r="AU641" s="187" t="s">
        <v>83</v>
      </c>
      <c r="AY641" s="19" t="s">
        <v>174</v>
      </c>
      <c r="BE641" s="188">
        <f>IF(N641="základní",J641,0)</f>
        <v>0</v>
      </c>
      <c r="BF641" s="188">
        <f>IF(N641="snížená",J641,0)</f>
        <v>0</v>
      </c>
      <c r="BG641" s="188">
        <f>IF(N641="zákl. přenesená",J641,0)</f>
        <v>0</v>
      </c>
      <c r="BH641" s="188">
        <f>IF(N641="sníž. přenesená",J641,0)</f>
        <v>0</v>
      </c>
      <c r="BI641" s="188">
        <f>IF(N641="nulová",J641,0)</f>
        <v>0</v>
      </c>
      <c r="BJ641" s="19" t="s">
        <v>81</v>
      </c>
      <c r="BK641" s="188">
        <f>ROUND(I641*H641,2)</f>
        <v>0</v>
      </c>
      <c r="BL641" s="19" t="s">
        <v>283</v>
      </c>
      <c r="BM641" s="187" t="s">
        <v>1181</v>
      </c>
    </row>
    <row r="642" spans="1:65" s="13" customFormat="1" ht="11.25">
      <c r="B642" s="194"/>
      <c r="C642" s="195"/>
      <c r="D642" s="196" t="s">
        <v>185</v>
      </c>
      <c r="E642" s="195"/>
      <c r="F642" s="198" t="s">
        <v>1182</v>
      </c>
      <c r="G642" s="195"/>
      <c r="H642" s="199">
        <v>37.024999999999999</v>
      </c>
      <c r="I642" s="200"/>
      <c r="J642" s="195"/>
      <c r="K642" s="195"/>
      <c r="L642" s="201"/>
      <c r="M642" s="202"/>
      <c r="N642" s="203"/>
      <c r="O642" s="203"/>
      <c r="P642" s="203"/>
      <c r="Q642" s="203"/>
      <c r="R642" s="203"/>
      <c r="S642" s="203"/>
      <c r="T642" s="204"/>
      <c r="AT642" s="205" t="s">
        <v>185</v>
      </c>
      <c r="AU642" s="205" t="s">
        <v>83</v>
      </c>
      <c r="AV642" s="13" t="s">
        <v>83</v>
      </c>
      <c r="AW642" s="13" t="s">
        <v>4</v>
      </c>
      <c r="AX642" s="13" t="s">
        <v>81</v>
      </c>
      <c r="AY642" s="205" t="s">
        <v>174</v>
      </c>
    </row>
    <row r="643" spans="1:65" s="2" customFormat="1" ht="37.9" customHeight="1">
      <c r="A643" s="36"/>
      <c r="B643" s="37"/>
      <c r="C643" s="176" t="s">
        <v>1183</v>
      </c>
      <c r="D643" s="176" t="s">
        <v>176</v>
      </c>
      <c r="E643" s="177" t="s">
        <v>1184</v>
      </c>
      <c r="F643" s="178" t="s">
        <v>1185</v>
      </c>
      <c r="G643" s="179" t="s">
        <v>179</v>
      </c>
      <c r="H643" s="180">
        <v>144.6</v>
      </c>
      <c r="I643" s="181"/>
      <c r="J643" s="182">
        <f>ROUND(I643*H643,2)</f>
        <v>0</v>
      </c>
      <c r="K643" s="178" t="s">
        <v>21</v>
      </c>
      <c r="L643" s="41"/>
      <c r="M643" s="183" t="s">
        <v>21</v>
      </c>
      <c r="N643" s="184" t="s">
        <v>44</v>
      </c>
      <c r="O643" s="66"/>
      <c r="P643" s="185">
        <f>O643*H643</f>
        <v>0</v>
      </c>
      <c r="Q643" s="185">
        <v>2.0400000000000001E-3</v>
      </c>
      <c r="R643" s="185">
        <f>Q643*H643</f>
        <v>0.29498400000000002</v>
      </c>
      <c r="S643" s="185">
        <v>0</v>
      </c>
      <c r="T643" s="186">
        <f>S643*H643</f>
        <v>0</v>
      </c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R643" s="187" t="s">
        <v>283</v>
      </c>
      <c r="AT643" s="187" t="s">
        <v>176</v>
      </c>
      <c r="AU643" s="187" t="s">
        <v>83</v>
      </c>
      <c r="AY643" s="19" t="s">
        <v>174</v>
      </c>
      <c r="BE643" s="188">
        <f>IF(N643="základní",J643,0)</f>
        <v>0</v>
      </c>
      <c r="BF643" s="188">
        <f>IF(N643="snížená",J643,0)</f>
        <v>0</v>
      </c>
      <c r="BG643" s="188">
        <f>IF(N643="zákl. přenesená",J643,0)</f>
        <v>0</v>
      </c>
      <c r="BH643" s="188">
        <f>IF(N643="sníž. přenesená",J643,0)</f>
        <v>0</v>
      </c>
      <c r="BI643" s="188">
        <f>IF(N643="nulová",J643,0)</f>
        <v>0</v>
      </c>
      <c r="BJ643" s="19" t="s">
        <v>81</v>
      </c>
      <c r="BK643" s="188">
        <f>ROUND(I643*H643,2)</f>
        <v>0</v>
      </c>
      <c r="BL643" s="19" t="s">
        <v>283</v>
      </c>
      <c r="BM643" s="187" t="s">
        <v>1186</v>
      </c>
    </row>
    <row r="644" spans="1:65" s="2" customFormat="1" ht="44.25" customHeight="1">
      <c r="A644" s="36"/>
      <c r="B644" s="37"/>
      <c r="C644" s="176" t="s">
        <v>1187</v>
      </c>
      <c r="D644" s="176" t="s">
        <v>176</v>
      </c>
      <c r="E644" s="177" t="s">
        <v>1188</v>
      </c>
      <c r="F644" s="178" t="s">
        <v>1189</v>
      </c>
      <c r="G644" s="179" t="s">
        <v>179</v>
      </c>
      <c r="H644" s="180">
        <v>127.98</v>
      </c>
      <c r="I644" s="181"/>
      <c r="J644" s="182">
        <f>ROUND(I644*H644,2)</f>
        <v>0</v>
      </c>
      <c r="K644" s="178" t="s">
        <v>180</v>
      </c>
      <c r="L644" s="41"/>
      <c r="M644" s="183" t="s">
        <v>21</v>
      </c>
      <c r="N644" s="184" t="s">
        <v>44</v>
      </c>
      <c r="O644" s="66"/>
      <c r="P644" s="185">
        <f>O644*H644</f>
        <v>0</v>
      </c>
      <c r="Q644" s="185">
        <v>0</v>
      </c>
      <c r="R644" s="185">
        <f>Q644*H644</f>
        <v>0</v>
      </c>
      <c r="S644" s="185">
        <v>0</v>
      </c>
      <c r="T644" s="186">
        <f>S644*H644</f>
        <v>0</v>
      </c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R644" s="187" t="s">
        <v>283</v>
      </c>
      <c r="AT644" s="187" t="s">
        <v>176</v>
      </c>
      <c r="AU644" s="187" t="s">
        <v>83</v>
      </c>
      <c r="AY644" s="19" t="s">
        <v>174</v>
      </c>
      <c r="BE644" s="188">
        <f>IF(N644="základní",J644,0)</f>
        <v>0</v>
      </c>
      <c r="BF644" s="188">
        <f>IF(N644="snížená",J644,0)</f>
        <v>0</v>
      </c>
      <c r="BG644" s="188">
        <f>IF(N644="zákl. přenesená",J644,0)</f>
        <v>0</v>
      </c>
      <c r="BH644" s="188">
        <f>IF(N644="sníž. přenesená",J644,0)</f>
        <v>0</v>
      </c>
      <c r="BI644" s="188">
        <f>IF(N644="nulová",J644,0)</f>
        <v>0</v>
      </c>
      <c r="BJ644" s="19" t="s">
        <v>81</v>
      </c>
      <c r="BK644" s="188">
        <f>ROUND(I644*H644,2)</f>
        <v>0</v>
      </c>
      <c r="BL644" s="19" t="s">
        <v>283</v>
      </c>
      <c r="BM644" s="187" t="s">
        <v>1190</v>
      </c>
    </row>
    <row r="645" spans="1:65" s="2" customFormat="1" ht="11.25">
      <c r="A645" s="36"/>
      <c r="B645" s="37"/>
      <c r="C645" s="38"/>
      <c r="D645" s="189" t="s">
        <v>183</v>
      </c>
      <c r="E645" s="38"/>
      <c r="F645" s="190" t="s">
        <v>1191</v>
      </c>
      <c r="G645" s="38"/>
      <c r="H645" s="38"/>
      <c r="I645" s="191"/>
      <c r="J645" s="38"/>
      <c r="K645" s="38"/>
      <c r="L645" s="41"/>
      <c r="M645" s="192"/>
      <c r="N645" s="193"/>
      <c r="O645" s="66"/>
      <c r="P645" s="66"/>
      <c r="Q645" s="66"/>
      <c r="R645" s="66"/>
      <c r="S645" s="66"/>
      <c r="T645" s="67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T645" s="19" t="s">
        <v>183</v>
      </c>
      <c r="AU645" s="19" t="s">
        <v>83</v>
      </c>
    </row>
    <row r="646" spans="1:65" s="2" customFormat="1" ht="24.2" customHeight="1">
      <c r="A646" s="36"/>
      <c r="B646" s="37"/>
      <c r="C646" s="238" t="s">
        <v>1192</v>
      </c>
      <c r="D646" s="238" t="s">
        <v>297</v>
      </c>
      <c r="E646" s="239" t="s">
        <v>1193</v>
      </c>
      <c r="F646" s="240" t="s">
        <v>1194</v>
      </c>
      <c r="G646" s="241" t="s">
        <v>179</v>
      </c>
      <c r="H646" s="242">
        <v>149.161</v>
      </c>
      <c r="I646" s="243"/>
      <c r="J646" s="244">
        <f>ROUND(I646*H646,2)</f>
        <v>0</v>
      </c>
      <c r="K646" s="240" t="s">
        <v>180</v>
      </c>
      <c r="L646" s="245"/>
      <c r="M646" s="246" t="s">
        <v>21</v>
      </c>
      <c r="N646" s="247" t="s">
        <v>44</v>
      </c>
      <c r="O646" s="66"/>
      <c r="P646" s="185">
        <f>O646*H646</f>
        <v>0</v>
      </c>
      <c r="Q646" s="185">
        <v>5.0000000000000001E-4</v>
      </c>
      <c r="R646" s="185">
        <f>Q646*H646</f>
        <v>7.4580500000000008E-2</v>
      </c>
      <c r="S646" s="185">
        <v>0</v>
      </c>
      <c r="T646" s="186">
        <f>S646*H646</f>
        <v>0</v>
      </c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R646" s="187" t="s">
        <v>377</v>
      </c>
      <c r="AT646" s="187" t="s">
        <v>297</v>
      </c>
      <c r="AU646" s="187" t="s">
        <v>83</v>
      </c>
      <c r="AY646" s="19" t="s">
        <v>174</v>
      </c>
      <c r="BE646" s="188">
        <f>IF(N646="základní",J646,0)</f>
        <v>0</v>
      </c>
      <c r="BF646" s="188">
        <f>IF(N646="snížená",J646,0)</f>
        <v>0</v>
      </c>
      <c r="BG646" s="188">
        <f>IF(N646="zákl. přenesená",J646,0)</f>
        <v>0</v>
      </c>
      <c r="BH646" s="188">
        <f>IF(N646="sníž. přenesená",J646,0)</f>
        <v>0</v>
      </c>
      <c r="BI646" s="188">
        <f>IF(N646="nulová",J646,0)</f>
        <v>0</v>
      </c>
      <c r="BJ646" s="19" t="s">
        <v>81</v>
      </c>
      <c r="BK646" s="188">
        <f>ROUND(I646*H646,2)</f>
        <v>0</v>
      </c>
      <c r="BL646" s="19" t="s">
        <v>283</v>
      </c>
      <c r="BM646" s="187" t="s">
        <v>1195</v>
      </c>
    </row>
    <row r="647" spans="1:65" s="13" customFormat="1" ht="11.25">
      <c r="B647" s="194"/>
      <c r="C647" s="195"/>
      <c r="D647" s="196" t="s">
        <v>185</v>
      </c>
      <c r="E647" s="195"/>
      <c r="F647" s="198" t="s">
        <v>1196</v>
      </c>
      <c r="G647" s="195"/>
      <c r="H647" s="199">
        <v>149.161</v>
      </c>
      <c r="I647" s="200"/>
      <c r="J647" s="195"/>
      <c r="K647" s="195"/>
      <c r="L647" s="201"/>
      <c r="M647" s="202"/>
      <c r="N647" s="203"/>
      <c r="O647" s="203"/>
      <c r="P647" s="203"/>
      <c r="Q647" s="203"/>
      <c r="R647" s="203"/>
      <c r="S647" s="203"/>
      <c r="T647" s="204"/>
      <c r="AT647" s="205" t="s">
        <v>185</v>
      </c>
      <c r="AU647" s="205" t="s">
        <v>83</v>
      </c>
      <c r="AV647" s="13" t="s">
        <v>83</v>
      </c>
      <c r="AW647" s="13" t="s">
        <v>4</v>
      </c>
      <c r="AX647" s="13" t="s">
        <v>81</v>
      </c>
      <c r="AY647" s="205" t="s">
        <v>174</v>
      </c>
    </row>
    <row r="648" spans="1:65" s="2" customFormat="1" ht="44.25" customHeight="1">
      <c r="A648" s="36"/>
      <c r="B648" s="37"/>
      <c r="C648" s="176" t="s">
        <v>1197</v>
      </c>
      <c r="D648" s="176" t="s">
        <v>176</v>
      </c>
      <c r="E648" s="177" t="s">
        <v>1198</v>
      </c>
      <c r="F648" s="178" t="s">
        <v>1199</v>
      </c>
      <c r="G648" s="179" t="s">
        <v>337</v>
      </c>
      <c r="H648" s="180">
        <v>1.0620000000000001</v>
      </c>
      <c r="I648" s="181"/>
      <c r="J648" s="182">
        <f>ROUND(I648*H648,2)</f>
        <v>0</v>
      </c>
      <c r="K648" s="178" t="s">
        <v>180</v>
      </c>
      <c r="L648" s="41"/>
      <c r="M648" s="183" t="s">
        <v>21</v>
      </c>
      <c r="N648" s="184" t="s">
        <v>44</v>
      </c>
      <c r="O648" s="66"/>
      <c r="P648" s="185">
        <f>O648*H648</f>
        <v>0</v>
      </c>
      <c r="Q648" s="185">
        <v>0</v>
      </c>
      <c r="R648" s="185">
        <f>Q648*H648</f>
        <v>0</v>
      </c>
      <c r="S648" s="185">
        <v>0</v>
      </c>
      <c r="T648" s="186">
        <f>S648*H648</f>
        <v>0</v>
      </c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R648" s="187" t="s">
        <v>283</v>
      </c>
      <c r="AT648" s="187" t="s">
        <v>176</v>
      </c>
      <c r="AU648" s="187" t="s">
        <v>83</v>
      </c>
      <c r="AY648" s="19" t="s">
        <v>174</v>
      </c>
      <c r="BE648" s="188">
        <f>IF(N648="základní",J648,0)</f>
        <v>0</v>
      </c>
      <c r="BF648" s="188">
        <f>IF(N648="snížená",J648,0)</f>
        <v>0</v>
      </c>
      <c r="BG648" s="188">
        <f>IF(N648="zákl. přenesená",J648,0)</f>
        <v>0</v>
      </c>
      <c r="BH648" s="188">
        <f>IF(N648="sníž. přenesená",J648,0)</f>
        <v>0</v>
      </c>
      <c r="BI648" s="188">
        <f>IF(N648="nulová",J648,0)</f>
        <v>0</v>
      </c>
      <c r="BJ648" s="19" t="s">
        <v>81</v>
      </c>
      <c r="BK648" s="188">
        <f>ROUND(I648*H648,2)</f>
        <v>0</v>
      </c>
      <c r="BL648" s="19" t="s">
        <v>283</v>
      </c>
      <c r="BM648" s="187" t="s">
        <v>1200</v>
      </c>
    </row>
    <row r="649" spans="1:65" s="2" customFormat="1" ht="11.25">
      <c r="A649" s="36"/>
      <c r="B649" s="37"/>
      <c r="C649" s="38"/>
      <c r="D649" s="189" t="s">
        <v>183</v>
      </c>
      <c r="E649" s="38"/>
      <c r="F649" s="190" t="s">
        <v>1201</v>
      </c>
      <c r="G649" s="38"/>
      <c r="H649" s="38"/>
      <c r="I649" s="191"/>
      <c r="J649" s="38"/>
      <c r="K649" s="38"/>
      <c r="L649" s="41"/>
      <c r="M649" s="192"/>
      <c r="N649" s="193"/>
      <c r="O649" s="66"/>
      <c r="P649" s="66"/>
      <c r="Q649" s="66"/>
      <c r="R649" s="66"/>
      <c r="S649" s="66"/>
      <c r="T649" s="67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T649" s="19" t="s">
        <v>183</v>
      </c>
      <c r="AU649" s="19" t="s">
        <v>83</v>
      </c>
    </row>
    <row r="650" spans="1:65" s="2" customFormat="1" ht="49.15" customHeight="1">
      <c r="A650" s="36"/>
      <c r="B650" s="37"/>
      <c r="C650" s="176" t="s">
        <v>1202</v>
      </c>
      <c r="D650" s="176" t="s">
        <v>176</v>
      </c>
      <c r="E650" s="177" t="s">
        <v>1203</v>
      </c>
      <c r="F650" s="178" t="s">
        <v>1204</v>
      </c>
      <c r="G650" s="179" t="s">
        <v>337</v>
      </c>
      <c r="H650" s="180">
        <v>1.0620000000000001</v>
      </c>
      <c r="I650" s="181"/>
      <c r="J650" s="182">
        <f>ROUND(I650*H650,2)</f>
        <v>0</v>
      </c>
      <c r="K650" s="178" t="s">
        <v>180</v>
      </c>
      <c r="L650" s="41"/>
      <c r="M650" s="183" t="s">
        <v>21</v>
      </c>
      <c r="N650" s="184" t="s">
        <v>44</v>
      </c>
      <c r="O650" s="66"/>
      <c r="P650" s="185">
        <f>O650*H650</f>
        <v>0</v>
      </c>
      <c r="Q650" s="185">
        <v>0</v>
      </c>
      <c r="R650" s="185">
        <f>Q650*H650</f>
        <v>0</v>
      </c>
      <c r="S650" s="185">
        <v>0</v>
      </c>
      <c r="T650" s="186">
        <f>S650*H650</f>
        <v>0</v>
      </c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R650" s="187" t="s">
        <v>283</v>
      </c>
      <c r="AT650" s="187" t="s">
        <v>176</v>
      </c>
      <c r="AU650" s="187" t="s">
        <v>83</v>
      </c>
      <c r="AY650" s="19" t="s">
        <v>174</v>
      </c>
      <c r="BE650" s="188">
        <f>IF(N650="základní",J650,0)</f>
        <v>0</v>
      </c>
      <c r="BF650" s="188">
        <f>IF(N650="snížená",J650,0)</f>
        <v>0</v>
      </c>
      <c r="BG650" s="188">
        <f>IF(N650="zákl. přenesená",J650,0)</f>
        <v>0</v>
      </c>
      <c r="BH650" s="188">
        <f>IF(N650="sníž. přenesená",J650,0)</f>
        <v>0</v>
      </c>
      <c r="BI650" s="188">
        <f>IF(N650="nulová",J650,0)</f>
        <v>0</v>
      </c>
      <c r="BJ650" s="19" t="s">
        <v>81</v>
      </c>
      <c r="BK650" s="188">
        <f>ROUND(I650*H650,2)</f>
        <v>0</v>
      </c>
      <c r="BL650" s="19" t="s">
        <v>283</v>
      </c>
      <c r="BM650" s="187" t="s">
        <v>1205</v>
      </c>
    </row>
    <row r="651" spans="1:65" s="2" customFormat="1" ht="11.25">
      <c r="A651" s="36"/>
      <c r="B651" s="37"/>
      <c r="C651" s="38"/>
      <c r="D651" s="189" t="s">
        <v>183</v>
      </c>
      <c r="E651" s="38"/>
      <c r="F651" s="190" t="s">
        <v>1206</v>
      </c>
      <c r="G651" s="38"/>
      <c r="H651" s="38"/>
      <c r="I651" s="191"/>
      <c r="J651" s="38"/>
      <c r="K651" s="38"/>
      <c r="L651" s="41"/>
      <c r="M651" s="192"/>
      <c r="N651" s="193"/>
      <c r="O651" s="66"/>
      <c r="P651" s="66"/>
      <c r="Q651" s="66"/>
      <c r="R651" s="66"/>
      <c r="S651" s="66"/>
      <c r="T651" s="67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T651" s="19" t="s">
        <v>183</v>
      </c>
      <c r="AU651" s="19" t="s">
        <v>83</v>
      </c>
    </row>
    <row r="652" spans="1:65" s="12" customFormat="1" ht="22.9" customHeight="1">
      <c r="B652" s="160"/>
      <c r="C652" s="161"/>
      <c r="D652" s="162" t="s">
        <v>72</v>
      </c>
      <c r="E652" s="174" t="s">
        <v>1207</v>
      </c>
      <c r="F652" s="174" t="s">
        <v>1208</v>
      </c>
      <c r="G652" s="161"/>
      <c r="H652" s="161"/>
      <c r="I652" s="164"/>
      <c r="J652" s="175">
        <f>BK652</f>
        <v>0</v>
      </c>
      <c r="K652" s="161"/>
      <c r="L652" s="166"/>
      <c r="M652" s="167"/>
      <c r="N652" s="168"/>
      <c r="O652" s="168"/>
      <c r="P652" s="169">
        <f>SUM(P653:P662)</f>
        <v>0</v>
      </c>
      <c r="Q652" s="168"/>
      <c r="R652" s="169">
        <f>SUM(R653:R662)</f>
        <v>0.24420399999999995</v>
      </c>
      <c r="S652" s="168"/>
      <c r="T652" s="170">
        <f>SUM(T653:T662)</f>
        <v>0</v>
      </c>
      <c r="AR652" s="171" t="s">
        <v>83</v>
      </c>
      <c r="AT652" s="172" t="s">
        <v>72</v>
      </c>
      <c r="AU652" s="172" t="s">
        <v>81</v>
      </c>
      <c r="AY652" s="171" t="s">
        <v>174</v>
      </c>
      <c r="BK652" s="173">
        <f>SUM(BK653:BK662)</f>
        <v>0</v>
      </c>
    </row>
    <row r="653" spans="1:65" s="2" customFormat="1" ht="21.75" customHeight="1">
      <c r="A653" s="36"/>
      <c r="B653" s="37"/>
      <c r="C653" s="176" t="s">
        <v>1209</v>
      </c>
      <c r="D653" s="176" t="s">
        <v>176</v>
      </c>
      <c r="E653" s="177" t="s">
        <v>1210</v>
      </c>
      <c r="F653" s="178" t="s">
        <v>1211</v>
      </c>
      <c r="G653" s="179" t="s">
        <v>189</v>
      </c>
      <c r="H653" s="180">
        <v>15.2</v>
      </c>
      <c r="I653" s="181"/>
      <c r="J653" s="182">
        <f>ROUND(I653*H653,2)</f>
        <v>0</v>
      </c>
      <c r="K653" s="178" t="s">
        <v>180</v>
      </c>
      <c r="L653" s="41"/>
      <c r="M653" s="183" t="s">
        <v>21</v>
      </c>
      <c r="N653" s="184" t="s">
        <v>44</v>
      </c>
      <c r="O653" s="66"/>
      <c r="P653" s="185">
        <f>O653*H653</f>
        <v>0</v>
      </c>
      <c r="Q653" s="185">
        <v>1.2319999999999999E-2</v>
      </c>
      <c r="R653" s="185">
        <f>Q653*H653</f>
        <v>0.18726399999999999</v>
      </c>
      <c r="S653" s="185">
        <v>0</v>
      </c>
      <c r="T653" s="186">
        <f>S653*H653</f>
        <v>0</v>
      </c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R653" s="187" t="s">
        <v>283</v>
      </c>
      <c r="AT653" s="187" t="s">
        <v>176</v>
      </c>
      <c r="AU653" s="187" t="s">
        <v>83</v>
      </c>
      <c r="AY653" s="19" t="s">
        <v>174</v>
      </c>
      <c r="BE653" s="188">
        <f>IF(N653="základní",J653,0)</f>
        <v>0</v>
      </c>
      <c r="BF653" s="188">
        <f>IF(N653="snížená",J653,0)</f>
        <v>0</v>
      </c>
      <c r="BG653" s="188">
        <f>IF(N653="zákl. přenesená",J653,0)</f>
        <v>0</v>
      </c>
      <c r="BH653" s="188">
        <f>IF(N653="sníž. přenesená",J653,0)</f>
        <v>0</v>
      </c>
      <c r="BI653" s="188">
        <f>IF(N653="nulová",J653,0)</f>
        <v>0</v>
      </c>
      <c r="BJ653" s="19" t="s">
        <v>81</v>
      </c>
      <c r="BK653" s="188">
        <f>ROUND(I653*H653,2)</f>
        <v>0</v>
      </c>
      <c r="BL653" s="19" t="s">
        <v>283</v>
      </c>
      <c r="BM653" s="187" t="s">
        <v>1212</v>
      </c>
    </row>
    <row r="654" spans="1:65" s="2" customFormat="1" ht="11.25">
      <c r="A654" s="36"/>
      <c r="B654" s="37"/>
      <c r="C654" s="38"/>
      <c r="D654" s="189" t="s">
        <v>183</v>
      </c>
      <c r="E654" s="38"/>
      <c r="F654" s="190" t="s">
        <v>1213</v>
      </c>
      <c r="G654" s="38"/>
      <c r="H654" s="38"/>
      <c r="I654" s="191"/>
      <c r="J654" s="38"/>
      <c r="K654" s="38"/>
      <c r="L654" s="41"/>
      <c r="M654" s="192"/>
      <c r="N654" s="193"/>
      <c r="O654" s="66"/>
      <c r="P654" s="66"/>
      <c r="Q654" s="66"/>
      <c r="R654" s="66"/>
      <c r="S654" s="66"/>
      <c r="T654" s="67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T654" s="19" t="s">
        <v>183</v>
      </c>
      <c r="AU654" s="19" t="s">
        <v>83</v>
      </c>
    </row>
    <row r="655" spans="1:65" s="2" customFormat="1" ht="24.2" customHeight="1">
      <c r="A655" s="36"/>
      <c r="B655" s="37"/>
      <c r="C655" s="176" t="s">
        <v>1214</v>
      </c>
      <c r="D655" s="176" t="s">
        <v>176</v>
      </c>
      <c r="E655" s="177" t="s">
        <v>1215</v>
      </c>
      <c r="F655" s="178" t="s">
        <v>1216</v>
      </c>
      <c r="G655" s="179" t="s">
        <v>189</v>
      </c>
      <c r="H655" s="180">
        <v>10</v>
      </c>
      <c r="I655" s="181"/>
      <c r="J655" s="182">
        <f>ROUND(I655*H655,2)</f>
        <v>0</v>
      </c>
      <c r="K655" s="178" t="s">
        <v>180</v>
      </c>
      <c r="L655" s="41"/>
      <c r="M655" s="183" t="s">
        <v>21</v>
      </c>
      <c r="N655" s="184" t="s">
        <v>44</v>
      </c>
      <c r="O655" s="66"/>
      <c r="P655" s="185">
        <f>O655*H655</f>
        <v>0</v>
      </c>
      <c r="Q655" s="185">
        <v>3.3899999999999998E-3</v>
      </c>
      <c r="R655" s="185">
        <f>Q655*H655</f>
        <v>3.39E-2</v>
      </c>
      <c r="S655" s="185">
        <v>0</v>
      </c>
      <c r="T655" s="186">
        <f>S655*H655</f>
        <v>0</v>
      </c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R655" s="187" t="s">
        <v>283</v>
      </c>
      <c r="AT655" s="187" t="s">
        <v>176</v>
      </c>
      <c r="AU655" s="187" t="s">
        <v>83</v>
      </c>
      <c r="AY655" s="19" t="s">
        <v>174</v>
      </c>
      <c r="BE655" s="188">
        <f>IF(N655="základní",J655,0)</f>
        <v>0</v>
      </c>
      <c r="BF655" s="188">
        <f>IF(N655="snížená",J655,0)</f>
        <v>0</v>
      </c>
      <c r="BG655" s="188">
        <f>IF(N655="zákl. přenesená",J655,0)</f>
        <v>0</v>
      </c>
      <c r="BH655" s="188">
        <f>IF(N655="sníž. přenesená",J655,0)</f>
        <v>0</v>
      </c>
      <c r="BI655" s="188">
        <f>IF(N655="nulová",J655,0)</f>
        <v>0</v>
      </c>
      <c r="BJ655" s="19" t="s">
        <v>81</v>
      </c>
      <c r="BK655" s="188">
        <f>ROUND(I655*H655,2)</f>
        <v>0</v>
      </c>
      <c r="BL655" s="19" t="s">
        <v>283</v>
      </c>
      <c r="BM655" s="187" t="s">
        <v>1217</v>
      </c>
    </row>
    <row r="656" spans="1:65" s="2" customFormat="1" ht="11.25">
      <c r="A656" s="36"/>
      <c r="B656" s="37"/>
      <c r="C656" s="38"/>
      <c r="D656" s="189" t="s">
        <v>183</v>
      </c>
      <c r="E656" s="38"/>
      <c r="F656" s="190" t="s">
        <v>1218</v>
      </c>
      <c r="G656" s="38"/>
      <c r="H656" s="38"/>
      <c r="I656" s="191"/>
      <c r="J656" s="38"/>
      <c r="K656" s="38"/>
      <c r="L656" s="41"/>
      <c r="M656" s="192"/>
      <c r="N656" s="193"/>
      <c r="O656" s="66"/>
      <c r="P656" s="66"/>
      <c r="Q656" s="66"/>
      <c r="R656" s="66"/>
      <c r="S656" s="66"/>
      <c r="T656" s="67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T656" s="19" t="s">
        <v>183</v>
      </c>
      <c r="AU656" s="19" t="s">
        <v>83</v>
      </c>
    </row>
    <row r="657" spans="1:65" s="2" customFormat="1" ht="24.2" customHeight="1">
      <c r="A657" s="36"/>
      <c r="B657" s="37"/>
      <c r="C657" s="176" t="s">
        <v>1219</v>
      </c>
      <c r="D657" s="176" t="s">
        <v>176</v>
      </c>
      <c r="E657" s="177" t="s">
        <v>1220</v>
      </c>
      <c r="F657" s="178" t="s">
        <v>1221</v>
      </c>
      <c r="G657" s="179" t="s">
        <v>400</v>
      </c>
      <c r="H657" s="180">
        <v>2</v>
      </c>
      <c r="I657" s="181"/>
      <c r="J657" s="182">
        <f>ROUND(I657*H657,2)</f>
        <v>0</v>
      </c>
      <c r="K657" s="178" t="s">
        <v>180</v>
      </c>
      <c r="L657" s="41"/>
      <c r="M657" s="183" t="s">
        <v>21</v>
      </c>
      <c r="N657" s="184" t="s">
        <v>44</v>
      </c>
      <c r="O657" s="66"/>
      <c r="P657" s="185">
        <f>O657*H657</f>
        <v>0</v>
      </c>
      <c r="Q657" s="185">
        <v>1.65E-3</v>
      </c>
      <c r="R657" s="185">
        <f>Q657*H657</f>
        <v>3.3E-3</v>
      </c>
      <c r="S657" s="185">
        <v>0</v>
      </c>
      <c r="T657" s="186">
        <f>S657*H657</f>
        <v>0</v>
      </c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R657" s="187" t="s">
        <v>283</v>
      </c>
      <c r="AT657" s="187" t="s">
        <v>176</v>
      </c>
      <c r="AU657" s="187" t="s">
        <v>83</v>
      </c>
      <c r="AY657" s="19" t="s">
        <v>174</v>
      </c>
      <c r="BE657" s="188">
        <f>IF(N657="základní",J657,0)</f>
        <v>0</v>
      </c>
      <c r="BF657" s="188">
        <f>IF(N657="snížená",J657,0)</f>
        <v>0</v>
      </c>
      <c r="BG657" s="188">
        <f>IF(N657="zákl. přenesená",J657,0)</f>
        <v>0</v>
      </c>
      <c r="BH657" s="188">
        <f>IF(N657="sníž. přenesená",J657,0)</f>
        <v>0</v>
      </c>
      <c r="BI657" s="188">
        <f>IF(N657="nulová",J657,0)</f>
        <v>0</v>
      </c>
      <c r="BJ657" s="19" t="s">
        <v>81</v>
      </c>
      <c r="BK657" s="188">
        <f>ROUND(I657*H657,2)</f>
        <v>0</v>
      </c>
      <c r="BL657" s="19" t="s">
        <v>283</v>
      </c>
      <c r="BM657" s="187" t="s">
        <v>1222</v>
      </c>
    </row>
    <row r="658" spans="1:65" s="2" customFormat="1" ht="11.25">
      <c r="A658" s="36"/>
      <c r="B658" s="37"/>
      <c r="C658" s="38"/>
      <c r="D658" s="189" t="s">
        <v>183</v>
      </c>
      <c r="E658" s="38"/>
      <c r="F658" s="190" t="s">
        <v>1223</v>
      </c>
      <c r="G658" s="38"/>
      <c r="H658" s="38"/>
      <c r="I658" s="191"/>
      <c r="J658" s="38"/>
      <c r="K658" s="38"/>
      <c r="L658" s="41"/>
      <c r="M658" s="192"/>
      <c r="N658" s="193"/>
      <c r="O658" s="66"/>
      <c r="P658" s="66"/>
      <c r="Q658" s="66"/>
      <c r="R658" s="66"/>
      <c r="S658" s="66"/>
      <c r="T658" s="67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T658" s="19" t="s">
        <v>183</v>
      </c>
      <c r="AU658" s="19" t="s">
        <v>83</v>
      </c>
    </row>
    <row r="659" spans="1:65" s="2" customFormat="1" ht="24.2" customHeight="1">
      <c r="A659" s="36"/>
      <c r="B659" s="37"/>
      <c r="C659" s="238" t="s">
        <v>1224</v>
      </c>
      <c r="D659" s="238" t="s">
        <v>297</v>
      </c>
      <c r="E659" s="239" t="s">
        <v>1225</v>
      </c>
      <c r="F659" s="240" t="s">
        <v>1226</v>
      </c>
      <c r="G659" s="241" t="s">
        <v>400</v>
      </c>
      <c r="H659" s="242">
        <v>2</v>
      </c>
      <c r="I659" s="243"/>
      <c r="J659" s="244">
        <f>ROUND(I659*H659,2)</f>
        <v>0</v>
      </c>
      <c r="K659" s="240" t="s">
        <v>21</v>
      </c>
      <c r="L659" s="245"/>
      <c r="M659" s="246" t="s">
        <v>21</v>
      </c>
      <c r="N659" s="247" t="s">
        <v>44</v>
      </c>
      <c r="O659" s="66"/>
      <c r="P659" s="185">
        <f>O659*H659</f>
        <v>0</v>
      </c>
      <c r="Q659" s="185">
        <v>7.1999999999999998E-3</v>
      </c>
      <c r="R659" s="185">
        <f>Q659*H659</f>
        <v>1.44E-2</v>
      </c>
      <c r="S659" s="185">
        <v>0</v>
      </c>
      <c r="T659" s="186">
        <f>S659*H659</f>
        <v>0</v>
      </c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R659" s="187" t="s">
        <v>377</v>
      </c>
      <c r="AT659" s="187" t="s">
        <v>297</v>
      </c>
      <c r="AU659" s="187" t="s">
        <v>83</v>
      </c>
      <c r="AY659" s="19" t="s">
        <v>174</v>
      </c>
      <c r="BE659" s="188">
        <f>IF(N659="základní",J659,0)</f>
        <v>0</v>
      </c>
      <c r="BF659" s="188">
        <f>IF(N659="snížená",J659,0)</f>
        <v>0</v>
      </c>
      <c r="BG659" s="188">
        <f>IF(N659="zákl. přenesená",J659,0)</f>
        <v>0</v>
      </c>
      <c r="BH659" s="188">
        <f>IF(N659="sníž. přenesená",J659,0)</f>
        <v>0</v>
      </c>
      <c r="BI659" s="188">
        <f>IF(N659="nulová",J659,0)</f>
        <v>0</v>
      </c>
      <c r="BJ659" s="19" t="s">
        <v>81</v>
      </c>
      <c r="BK659" s="188">
        <f>ROUND(I659*H659,2)</f>
        <v>0</v>
      </c>
      <c r="BL659" s="19" t="s">
        <v>283</v>
      </c>
      <c r="BM659" s="187" t="s">
        <v>1227</v>
      </c>
    </row>
    <row r="660" spans="1:65" s="2" customFormat="1" ht="24.2" customHeight="1">
      <c r="A660" s="36"/>
      <c r="B660" s="37"/>
      <c r="C660" s="176" t="s">
        <v>1228</v>
      </c>
      <c r="D660" s="176" t="s">
        <v>176</v>
      </c>
      <c r="E660" s="177" t="s">
        <v>1229</v>
      </c>
      <c r="F660" s="178" t="s">
        <v>1230</v>
      </c>
      <c r="G660" s="179" t="s">
        <v>400</v>
      </c>
      <c r="H660" s="180">
        <v>2</v>
      </c>
      <c r="I660" s="181"/>
      <c r="J660" s="182">
        <f>ROUND(I660*H660,2)</f>
        <v>0</v>
      </c>
      <c r="K660" s="178" t="s">
        <v>180</v>
      </c>
      <c r="L660" s="41"/>
      <c r="M660" s="183" t="s">
        <v>21</v>
      </c>
      <c r="N660" s="184" t="s">
        <v>44</v>
      </c>
      <c r="O660" s="66"/>
      <c r="P660" s="185">
        <f>O660*H660</f>
        <v>0</v>
      </c>
      <c r="Q660" s="185">
        <v>1.15E-3</v>
      </c>
      <c r="R660" s="185">
        <f>Q660*H660</f>
        <v>2.3E-3</v>
      </c>
      <c r="S660" s="185">
        <v>0</v>
      </c>
      <c r="T660" s="186">
        <f>S660*H660</f>
        <v>0</v>
      </c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R660" s="187" t="s">
        <v>283</v>
      </c>
      <c r="AT660" s="187" t="s">
        <v>176</v>
      </c>
      <c r="AU660" s="187" t="s">
        <v>83</v>
      </c>
      <c r="AY660" s="19" t="s">
        <v>174</v>
      </c>
      <c r="BE660" s="188">
        <f>IF(N660="základní",J660,0)</f>
        <v>0</v>
      </c>
      <c r="BF660" s="188">
        <f>IF(N660="snížená",J660,0)</f>
        <v>0</v>
      </c>
      <c r="BG660" s="188">
        <f>IF(N660="zákl. přenesená",J660,0)</f>
        <v>0</v>
      </c>
      <c r="BH660" s="188">
        <f>IF(N660="sníž. přenesená",J660,0)</f>
        <v>0</v>
      </c>
      <c r="BI660" s="188">
        <f>IF(N660="nulová",J660,0)</f>
        <v>0</v>
      </c>
      <c r="BJ660" s="19" t="s">
        <v>81</v>
      </c>
      <c r="BK660" s="188">
        <f>ROUND(I660*H660,2)</f>
        <v>0</v>
      </c>
      <c r="BL660" s="19" t="s">
        <v>283</v>
      </c>
      <c r="BM660" s="187" t="s">
        <v>1231</v>
      </c>
    </row>
    <row r="661" spans="1:65" s="2" customFormat="1" ht="11.25">
      <c r="A661" s="36"/>
      <c r="B661" s="37"/>
      <c r="C661" s="38"/>
      <c r="D661" s="189" t="s">
        <v>183</v>
      </c>
      <c r="E661" s="38"/>
      <c r="F661" s="190" t="s">
        <v>1232</v>
      </c>
      <c r="G661" s="38"/>
      <c r="H661" s="38"/>
      <c r="I661" s="191"/>
      <c r="J661" s="38"/>
      <c r="K661" s="38"/>
      <c r="L661" s="41"/>
      <c r="M661" s="192"/>
      <c r="N661" s="193"/>
      <c r="O661" s="66"/>
      <c r="P661" s="66"/>
      <c r="Q661" s="66"/>
      <c r="R661" s="66"/>
      <c r="S661" s="66"/>
      <c r="T661" s="67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T661" s="19" t="s">
        <v>183</v>
      </c>
      <c r="AU661" s="19" t="s">
        <v>83</v>
      </c>
    </row>
    <row r="662" spans="1:65" s="2" customFormat="1" ht="24.2" customHeight="1">
      <c r="A662" s="36"/>
      <c r="B662" s="37"/>
      <c r="C662" s="238" t="s">
        <v>1233</v>
      </c>
      <c r="D662" s="238" t="s">
        <v>297</v>
      </c>
      <c r="E662" s="239" t="s">
        <v>1234</v>
      </c>
      <c r="F662" s="240" t="s">
        <v>1235</v>
      </c>
      <c r="G662" s="241" t="s">
        <v>400</v>
      </c>
      <c r="H662" s="242">
        <v>2</v>
      </c>
      <c r="I662" s="243"/>
      <c r="J662" s="244">
        <f>ROUND(I662*H662,2)</f>
        <v>0</v>
      </c>
      <c r="K662" s="240" t="s">
        <v>21</v>
      </c>
      <c r="L662" s="245"/>
      <c r="M662" s="246" t="s">
        <v>21</v>
      </c>
      <c r="N662" s="247" t="s">
        <v>44</v>
      </c>
      <c r="O662" s="66"/>
      <c r="P662" s="185">
        <f>O662*H662</f>
        <v>0</v>
      </c>
      <c r="Q662" s="185">
        <v>1.5200000000000001E-3</v>
      </c>
      <c r="R662" s="185">
        <f>Q662*H662</f>
        <v>3.0400000000000002E-3</v>
      </c>
      <c r="S662" s="185">
        <v>0</v>
      </c>
      <c r="T662" s="186">
        <f>S662*H662</f>
        <v>0</v>
      </c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R662" s="187" t="s">
        <v>377</v>
      </c>
      <c r="AT662" s="187" t="s">
        <v>297</v>
      </c>
      <c r="AU662" s="187" t="s">
        <v>83</v>
      </c>
      <c r="AY662" s="19" t="s">
        <v>174</v>
      </c>
      <c r="BE662" s="188">
        <f>IF(N662="základní",J662,0)</f>
        <v>0</v>
      </c>
      <c r="BF662" s="188">
        <f>IF(N662="snížená",J662,0)</f>
        <v>0</v>
      </c>
      <c r="BG662" s="188">
        <f>IF(N662="zákl. přenesená",J662,0)</f>
        <v>0</v>
      </c>
      <c r="BH662" s="188">
        <f>IF(N662="sníž. přenesená",J662,0)</f>
        <v>0</v>
      </c>
      <c r="BI662" s="188">
        <f>IF(N662="nulová",J662,0)</f>
        <v>0</v>
      </c>
      <c r="BJ662" s="19" t="s">
        <v>81</v>
      </c>
      <c r="BK662" s="188">
        <f>ROUND(I662*H662,2)</f>
        <v>0</v>
      </c>
      <c r="BL662" s="19" t="s">
        <v>283</v>
      </c>
      <c r="BM662" s="187" t="s">
        <v>1236</v>
      </c>
    </row>
    <row r="663" spans="1:65" s="12" customFormat="1" ht="22.9" customHeight="1">
      <c r="B663" s="160"/>
      <c r="C663" s="161"/>
      <c r="D663" s="162" t="s">
        <v>72</v>
      </c>
      <c r="E663" s="174" t="s">
        <v>1237</v>
      </c>
      <c r="F663" s="174" t="s">
        <v>1238</v>
      </c>
      <c r="G663" s="161"/>
      <c r="H663" s="161"/>
      <c r="I663" s="164"/>
      <c r="J663" s="175">
        <f>BK663</f>
        <v>0</v>
      </c>
      <c r="K663" s="161"/>
      <c r="L663" s="166"/>
      <c r="M663" s="167"/>
      <c r="N663" s="168"/>
      <c r="O663" s="168"/>
      <c r="P663" s="169">
        <f>P664</f>
        <v>0</v>
      </c>
      <c r="Q663" s="168"/>
      <c r="R663" s="169">
        <f>R664</f>
        <v>0</v>
      </c>
      <c r="S663" s="168"/>
      <c r="T663" s="170">
        <f>T664</f>
        <v>0</v>
      </c>
      <c r="AR663" s="171" t="s">
        <v>83</v>
      </c>
      <c r="AT663" s="172" t="s">
        <v>72</v>
      </c>
      <c r="AU663" s="172" t="s">
        <v>81</v>
      </c>
      <c r="AY663" s="171" t="s">
        <v>174</v>
      </c>
      <c r="BK663" s="173">
        <f>BK664</f>
        <v>0</v>
      </c>
    </row>
    <row r="664" spans="1:65" s="2" customFormat="1" ht="16.5" customHeight="1">
      <c r="A664" s="36"/>
      <c r="B664" s="37"/>
      <c r="C664" s="176" t="s">
        <v>1239</v>
      </c>
      <c r="D664" s="176" t="s">
        <v>176</v>
      </c>
      <c r="E664" s="177" t="s">
        <v>1240</v>
      </c>
      <c r="F664" s="178" t="s">
        <v>1241</v>
      </c>
      <c r="G664" s="179" t="s">
        <v>860</v>
      </c>
      <c r="H664" s="180">
        <v>1</v>
      </c>
      <c r="I664" s="181"/>
      <c r="J664" s="182">
        <f>ROUND(I664*H664,2)</f>
        <v>0</v>
      </c>
      <c r="K664" s="178" t="s">
        <v>21</v>
      </c>
      <c r="L664" s="41"/>
      <c r="M664" s="183" t="s">
        <v>21</v>
      </c>
      <c r="N664" s="184" t="s">
        <v>44</v>
      </c>
      <c r="O664" s="66"/>
      <c r="P664" s="185">
        <f>O664*H664</f>
        <v>0</v>
      </c>
      <c r="Q664" s="185">
        <v>0</v>
      </c>
      <c r="R664" s="185">
        <f>Q664*H664</f>
        <v>0</v>
      </c>
      <c r="S664" s="185">
        <v>0</v>
      </c>
      <c r="T664" s="186">
        <f>S664*H664</f>
        <v>0</v>
      </c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R664" s="187" t="s">
        <v>283</v>
      </c>
      <c r="AT664" s="187" t="s">
        <v>176</v>
      </c>
      <c r="AU664" s="187" t="s">
        <v>83</v>
      </c>
      <c r="AY664" s="19" t="s">
        <v>174</v>
      </c>
      <c r="BE664" s="188">
        <f>IF(N664="základní",J664,0)</f>
        <v>0</v>
      </c>
      <c r="BF664" s="188">
        <f>IF(N664="snížená",J664,0)</f>
        <v>0</v>
      </c>
      <c r="BG664" s="188">
        <f>IF(N664="zákl. přenesená",J664,0)</f>
        <v>0</v>
      </c>
      <c r="BH664" s="188">
        <f>IF(N664="sníž. přenesená",J664,0)</f>
        <v>0</v>
      </c>
      <c r="BI664" s="188">
        <f>IF(N664="nulová",J664,0)</f>
        <v>0</v>
      </c>
      <c r="BJ664" s="19" t="s">
        <v>81</v>
      </c>
      <c r="BK664" s="188">
        <f>ROUND(I664*H664,2)</f>
        <v>0</v>
      </c>
      <c r="BL664" s="19" t="s">
        <v>283</v>
      </c>
      <c r="BM664" s="187" t="s">
        <v>1242</v>
      </c>
    </row>
    <row r="665" spans="1:65" s="12" customFormat="1" ht="22.9" customHeight="1">
      <c r="B665" s="160"/>
      <c r="C665" s="161"/>
      <c r="D665" s="162" t="s">
        <v>72</v>
      </c>
      <c r="E665" s="174" t="s">
        <v>1243</v>
      </c>
      <c r="F665" s="174" t="s">
        <v>1244</v>
      </c>
      <c r="G665" s="161"/>
      <c r="H665" s="161"/>
      <c r="I665" s="164"/>
      <c r="J665" s="175">
        <f>BK665</f>
        <v>0</v>
      </c>
      <c r="K665" s="161"/>
      <c r="L665" s="166"/>
      <c r="M665" s="167"/>
      <c r="N665" s="168"/>
      <c r="O665" s="168"/>
      <c r="P665" s="169">
        <f>SUM(P666:P667)</f>
        <v>0</v>
      </c>
      <c r="Q665" s="168"/>
      <c r="R665" s="169">
        <f>SUM(R666:R667)</f>
        <v>0</v>
      </c>
      <c r="S665" s="168"/>
      <c r="T665" s="170">
        <f>SUM(T666:T667)</f>
        <v>0</v>
      </c>
      <c r="AR665" s="171" t="s">
        <v>83</v>
      </c>
      <c r="AT665" s="172" t="s">
        <v>72</v>
      </c>
      <c r="AU665" s="172" t="s">
        <v>81</v>
      </c>
      <c r="AY665" s="171" t="s">
        <v>174</v>
      </c>
      <c r="BK665" s="173">
        <f>SUM(BK666:BK667)</f>
        <v>0</v>
      </c>
    </row>
    <row r="666" spans="1:65" s="2" customFormat="1" ht="49.15" customHeight="1">
      <c r="A666" s="36"/>
      <c r="B666" s="37"/>
      <c r="C666" s="176" t="s">
        <v>1245</v>
      </c>
      <c r="D666" s="176" t="s">
        <v>176</v>
      </c>
      <c r="E666" s="177" t="s">
        <v>1246</v>
      </c>
      <c r="F666" s="178" t="s">
        <v>1247</v>
      </c>
      <c r="G666" s="179" t="s">
        <v>860</v>
      </c>
      <c r="H666" s="180">
        <v>1</v>
      </c>
      <c r="I666" s="181"/>
      <c r="J666" s="182">
        <f>ROUND(I666*H666,2)</f>
        <v>0</v>
      </c>
      <c r="K666" s="178" t="s">
        <v>21</v>
      </c>
      <c r="L666" s="41"/>
      <c r="M666" s="183" t="s">
        <v>21</v>
      </c>
      <c r="N666" s="184" t="s">
        <v>44</v>
      </c>
      <c r="O666" s="66"/>
      <c r="P666" s="185">
        <f>O666*H666</f>
        <v>0</v>
      </c>
      <c r="Q666" s="185">
        <v>0</v>
      </c>
      <c r="R666" s="185">
        <f>Q666*H666</f>
        <v>0</v>
      </c>
      <c r="S666" s="185">
        <v>0</v>
      </c>
      <c r="T666" s="186">
        <f>S666*H666</f>
        <v>0</v>
      </c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R666" s="187" t="s">
        <v>283</v>
      </c>
      <c r="AT666" s="187" t="s">
        <v>176</v>
      </c>
      <c r="AU666" s="187" t="s">
        <v>83</v>
      </c>
      <c r="AY666" s="19" t="s">
        <v>174</v>
      </c>
      <c r="BE666" s="188">
        <f>IF(N666="základní",J666,0)</f>
        <v>0</v>
      </c>
      <c r="BF666" s="188">
        <f>IF(N666="snížená",J666,0)</f>
        <v>0</v>
      </c>
      <c r="BG666" s="188">
        <f>IF(N666="zákl. přenesená",J666,0)</f>
        <v>0</v>
      </c>
      <c r="BH666" s="188">
        <f>IF(N666="sníž. přenesená",J666,0)</f>
        <v>0</v>
      </c>
      <c r="BI666" s="188">
        <f>IF(N666="nulová",J666,0)</f>
        <v>0</v>
      </c>
      <c r="BJ666" s="19" t="s">
        <v>81</v>
      </c>
      <c r="BK666" s="188">
        <f>ROUND(I666*H666,2)</f>
        <v>0</v>
      </c>
      <c r="BL666" s="19" t="s">
        <v>283</v>
      </c>
      <c r="BM666" s="187" t="s">
        <v>1248</v>
      </c>
    </row>
    <row r="667" spans="1:65" s="2" customFormat="1" ht="24.2" customHeight="1">
      <c r="A667" s="36"/>
      <c r="B667" s="37"/>
      <c r="C667" s="176" t="s">
        <v>1249</v>
      </c>
      <c r="D667" s="176" t="s">
        <v>176</v>
      </c>
      <c r="E667" s="177" t="s">
        <v>1250</v>
      </c>
      <c r="F667" s="178" t="s">
        <v>1251</v>
      </c>
      <c r="G667" s="179" t="s">
        <v>860</v>
      </c>
      <c r="H667" s="180">
        <v>1</v>
      </c>
      <c r="I667" s="181"/>
      <c r="J667" s="182">
        <f>ROUND(I667*H667,2)</f>
        <v>0</v>
      </c>
      <c r="K667" s="178" t="s">
        <v>21</v>
      </c>
      <c r="L667" s="41"/>
      <c r="M667" s="183" t="s">
        <v>21</v>
      </c>
      <c r="N667" s="184" t="s">
        <v>44</v>
      </c>
      <c r="O667" s="66"/>
      <c r="P667" s="185">
        <f>O667*H667</f>
        <v>0</v>
      </c>
      <c r="Q667" s="185">
        <v>0</v>
      </c>
      <c r="R667" s="185">
        <f>Q667*H667</f>
        <v>0</v>
      </c>
      <c r="S667" s="185">
        <v>0</v>
      </c>
      <c r="T667" s="186">
        <f>S667*H667</f>
        <v>0</v>
      </c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R667" s="187" t="s">
        <v>283</v>
      </c>
      <c r="AT667" s="187" t="s">
        <v>176</v>
      </c>
      <c r="AU667" s="187" t="s">
        <v>83</v>
      </c>
      <c r="AY667" s="19" t="s">
        <v>174</v>
      </c>
      <c r="BE667" s="188">
        <f>IF(N667="základní",J667,0)</f>
        <v>0</v>
      </c>
      <c r="BF667" s="188">
        <f>IF(N667="snížená",J667,0)</f>
        <v>0</v>
      </c>
      <c r="BG667" s="188">
        <f>IF(N667="zákl. přenesená",J667,0)</f>
        <v>0</v>
      </c>
      <c r="BH667" s="188">
        <f>IF(N667="sníž. přenesená",J667,0)</f>
        <v>0</v>
      </c>
      <c r="BI667" s="188">
        <f>IF(N667="nulová",J667,0)</f>
        <v>0</v>
      </c>
      <c r="BJ667" s="19" t="s">
        <v>81</v>
      </c>
      <c r="BK667" s="188">
        <f>ROUND(I667*H667,2)</f>
        <v>0</v>
      </c>
      <c r="BL667" s="19" t="s">
        <v>283</v>
      </c>
      <c r="BM667" s="187" t="s">
        <v>1252</v>
      </c>
    </row>
    <row r="668" spans="1:65" s="12" customFormat="1" ht="22.9" customHeight="1">
      <c r="B668" s="160"/>
      <c r="C668" s="161"/>
      <c r="D668" s="162" t="s">
        <v>72</v>
      </c>
      <c r="E668" s="174" t="s">
        <v>1253</v>
      </c>
      <c r="F668" s="174" t="s">
        <v>1254</v>
      </c>
      <c r="G668" s="161"/>
      <c r="H668" s="161"/>
      <c r="I668" s="164"/>
      <c r="J668" s="175">
        <f>BK668</f>
        <v>0</v>
      </c>
      <c r="K668" s="161"/>
      <c r="L668" s="166"/>
      <c r="M668" s="167"/>
      <c r="N668" s="168"/>
      <c r="O668" s="168"/>
      <c r="P668" s="169">
        <f>SUM(P669:P671)</f>
        <v>0</v>
      </c>
      <c r="Q668" s="168"/>
      <c r="R668" s="169">
        <f>SUM(R669:R671)</f>
        <v>0</v>
      </c>
      <c r="S668" s="168"/>
      <c r="T668" s="170">
        <f>SUM(T669:T671)</f>
        <v>0</v>
      </c>
      <c r="AR668" s="171" t="s">
        <v>83</v>
      </c>
      <c r="AT668" s="172" t="s">
        <v>72</v>
      </c>
      <c r="AU668" s="172" t="s">
        <v>81</v>
      </c>
      <c r="AY668" s="171" t="s">
        <v>174</v>
      </c>
      <c r="BK668" s="173">
        <f>SUM(BK669:BK671)</f>
        <v>0</v>
      </c>
    </row>
    <row r="669" spans="1:65" s="2" customFormat="1" ht="16.5" customHeight="1">
      <c r="A669" s="36"/>
      <c r="B669" s="37"/>
      <c r="C669" s="176" t="s">
        <v>1255</v>
      </c>
      <c r="D669" s="176" t="s">
        <v>176</v>
      </c>
      <c r="E669" s="177" t="s">
        <v>1256</v>
      </c>
      <c r="F669" s="178" t="s">
        <v>1257</v>
      </c>
      <c r="G669" s="179" t="s">
        <v>189</v>
      </c>
      <c r="H669" s="180">
        <v>15</v>
      </c>
      <c r="I669" s="181"/>
      <c r="J669" s="182">
        <f>ROUND(I669*H669,2)</f>
        <v>0</v>
      </c>
      <c r="K669" s="178" t="s">
        <v>21</v>
      </c>
      <c r="L669" s="41"/>
      <c r="M669" s="183" t="s">
        <v>21</v>
      </c>
      <c r="N669" s="184" t="s">
        <v>44</v>
      </c>
      <c r="O669" s="66"/>
      <c r="P669" s="185">
        <f>O669*H669</f>
        <v>0</v>
      </c>
      <c r="Q669" s="185">
        <v>0</v>
      </c>
      <c r="R669" s="185">
        <f>Q669*H669</f>
        <v>0</v>
      </c>
      <c r="S669" s="185">
        <v>0</v>
      </c>
      <c r="T669" s="186">
        <f>S669*H669</f>
        <v>0</v>
      </c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R669" s="187" t="s">
        <v>283</v>
      </c>
      <c r="AT669" s="187" t="s">
        <v>176</v>
      </c>
      <c r="AU669" s="187" t="s">
        <v>83</v>
      </c>
      <c r="AY669" s="19" t="s">
        <v>174</v>
      </c>
      <c r="BE669" s="188">
        <f>IF(N669="základní",J669,0)</f>
        <v>0</v>
      </c>
      <c r="BF669" s="188">
        <f>IF(N669="snížená",J669,0)</f>
        <v>0</v>
      </c>
      <c r="BG669" s="188">
        <f>IF(N669="zákl. přenesená",J669,0)</f>
        <v>0</v>
      </c>
      <c r="BH669" s="188">
        <f>IF(N669="sníž. přenesená",J669,0)</f>
        <v>0</v>
      </c>
      <c r="BI669" s="188">
        <f>IF(N669="nulová",J669,0)</f>
        <v>0</v>
      </c>
      <c r="BJ669" s="19" t="s">
        <v>81</v>
      </c>
      <c r="BK669" s="188">
        <f>ROUND(I669*H669,2)</f>
        <v>0</v>
      </c>
      <c r="BL669" s="19" t="s">
        <v>283</v>
      </c>
      <c r="BM669" s="187" t="s">
        <v>1258</v>
      </c>
    </row>
    <row r="670" spans="1:65" s="2" customFormat="1" ht="16.5" customHeight="1">
      <c r="A670" s="36"/>
      <c r="B670" s="37"/>
      <c r="C670" s="176" t="s">
        <v>1259</v>
      </c>
      <c r="D670" s="176" t="s">
        <v>176</v>
      </c>
      <c r="E670" s="177" t="s">
        <v>1260</v>
      </c>
      <c r="F670" s="178" t="s">
        <v>1261</v>
      </c>
      <c r="G670" s="179" t="s">
        <v>860</v>
      </c>
      <c r="H670" s="180">
        <v>2</v>
      </c>
      <c r="I670" s="181"/>
      <c r="J670" s="182">
        <f>ROUND(I670*H670,2)</f>
        <v>0</v>
      </c>
      <c r="K670" s="178" t="s">
        <v>21</v>
      </c>
      <c r="L670" s="41"/>
      <c r="M670" s="183" t="s">
        <v>21</v>
      </c>
      <c r="N670" s="184" t="s">
        <v>44</v>
      </c>
      <c r="O670" s="66"/>
      <c r="P670" s="185">
        <f>O670*H670</f>
        <v>0</v>
      </c>
      <c r="Q670" s="185">
        <v>0</v>
      </c>
      <c r="R670" s="185">
        <f>Q670*H670</f>
        <v>0</v>
      </c>
      <c r="S670" s="185">
        <v>0</v>
      </c>
      <c r="T670" s="186">
        <f>S670*H670</f>
        <v>0</v>
      </c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R670" s="187" t="s">
        <v>283</v>
      </c>
      <c r="AT670" s="187" t="s">
        <v>176</v>
      </c>
      <c r="AU670" s="187" t="s">
        <v>83</v>
      </c>
      <c r="AY670" s="19" t="s">
        <v>174</v>
      </c>
      <c r="BE670" s="188">
        <f>IF(N670="základní",J670,0)</f>
        <v>0</v>
      </c>
      <c r="BF670" s="188">
        <f>IF(N670="snížená",J670,0)</f>
        <v>0</v>
      </c>
      <c r="BG670" s="188">
        <f>IF(N670="zákl. přenesená",J670,0)</f>
        <v>0</v>
      </c>
      <c r="BH670" s="188">
        <f>IF(N670="sníž. přenesená",J670,0)</f>
        <v>0</v>
      </c>
      <c r="BI670" s="188">
        <f>IF(N670="nulová",J670,0)</f>
        <v>0</v>
      </c>
      <c r="BJ670" s="19" t="s">
        <v>81</v>
      </c>
      <c r="BK670" s="188">
        <f>ROUND(I670*H670,2)</f>
        <v>0</v>
      </c>
      <c r="BL670" s="19" t="s">
        <v>283</v>
      </c>
      <c r="BM670" s="187" t="s">
        <v>1262</v>
      </c>
    </row>
    <row r="671" spans="1:65" s="2" customFormat="1" ht="21.75" customHeight="1">
      <c r="A671" s="36"/>
      <c r="B671" s="37"/>
      <c r="C671" s="176" t="s">
        <v>1263</v>
      </c>
      <c r="D671" s="176" t="s">
        <v>176</v>
      </c>
      <c r="E671" s="177" t="s">
        <v>1264</v>
      </c>
      <c r="F671" s="178" t="s">
        <v>1265</v>
      </c>
      <c r="G671" s="179" t="s">
        <v>860</v>
      </c>
      <c r="H671" s="180">
        <v>1</v>
      </c>
      <c r="I671" s="181"/>
      <c r="J671" s="182">
        <f>ROUND(I671*H671,2)</f>
        <v>0</v>
      </c>
      <c r="K671" s="178" t="s">
        <v>21</v>
      </c>
      <c r="L671" s="41"/>
      <c r="M671" s="183" t="s">
        <v>21</v>
      </c>
      <c r="N671" s="184" t="s">
        <v>44</v>
      </c>
      <c r="O671" s="66"/>
      <c r="P671" s="185">
        <f>O671*H671</f>
        <v>0</v>
      </c>
      <c r="Q671" s="185">
        <v>0</v>
      </c>
      <c r="R671" s="185">
        <f>Q671*H671</f>
        <v>0</v>
      </c>
      <c r="S671" s="185">
        <v>0</v>
      </c>
      <c r="T671" s="186">
        <f>S671*H671</f>
        <v>0</v>
      </c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R671" s="187" t="s">
        <v>283</v>
      </c>
      <c r="AT671" s="187" t="s">
        <v>176</v>
      </c>
      <c r="AU671" s="187" t="s">
        <v>83</v>
      </c>
      <c r="AY671" s="19" t="s">
        <v>174</v>
      </c>
      <c r="BE671" s="188">
        <f>IF(N671="základní",J671,0)</f>
        <v>0</v>
      </c>
      <c r="BF671" s="188">
        <f>IF(N671="snížená",J671,0)</f>
        <v>0</v>
      </c>
      <c r="BG671" s="188">
        <f>IF(N671="zákl. přenesená",J671,0)</f>
        <v>0</v>
      </c>
      <c r="BH671" s="188">
        <f>IF(N671="sníž. přenesená",J671,0)</f>
        <v>0</v>
      </c>
      <c r="BI671" s="188">
        <f>IF(N671="nulová",J671,0)</f>
        <v>0</v>
      </c>
      <c r="BJ671" s="19" t="s">
        <v>81</v>
      </c>
      <c r="BK671" s="188">
        <f>ROUND(I671*H671,2)</f>
        <v>0</v>
      </c>
      <c r="BL671" s="19" t="s">
        <v>283</v>
      </c>
      <c r="BM671" s="187" t="s">
        <v>1266</v>
      </c>
    </row>
    <row r="672" spans="1:65" s="12" customFormat="1" ht="22.9" customHeight="1">
      <c r="B672" s="160"/>
      <c r="C672" s="161"/>
      <c r="D672" s="162" t="s">
        <v>72</v>
      </c>
      <c r="E672" s="174" t="s">
        <v>1267</v>
      </c>
      <c r="F672" s="174" t="s">
        <v>1268</v>
      </c>
      <c r="G672" s="161"/>
      <c r="H672" s="161"/>
      <c r="I672" s="164"/>
      <c r="J672" s="175">
        <f>BK672</f>
        <v>0</v>
      </c>
      <c r="K672" s="161"/>
      <c r="L672" s="166"/>
      <c r="M672" s="167"/>
      <c r="N672" s="168"/>
      <c r="O672" s="168"/>
      <c r="P672" s="169">
        <f>P673</f>
        <v>0</v>
      </c>
      <c r="Q672" s="168"/>
      <c r="R672" s="169">
        <f>R673</f>
        <v>0</v>
      </c>
      <c r="S672" s="168"/>
      <c r="T672" s="170">
        <f>T673</f>
        <v>0</v>
      </c>
      <c r="AR672" s="171" t="s">
        <v>83</v>
      </c>
      <c r="AT672" s="172" t="s">
        <v>72</v>
      </c>
      <c r="AU672" s="172" t="s">
        <v>81</v>
      </c>
      <c r="AY672" s="171" t="s">
        <v>174</v>
      </c>
      <c r="BK672" s="173">
        <f>BK673</f>
        <v>0</v>
      </c>
    </row>
    <row r="673" spans="1:65" s="2" customFormat="1" ht="37.9" customHeight="1">
      <c r="A673" s="36"/>
      <c r="B673" s="37"/>
      <c r="C673" s="176" t="s">
        <v>1269</v>
      </c>
      <c r="D673" s="176" t="s">
        <v>176</v>
      </c>
      <c r="E673" s="177" t="s">
        <v>1270</v>
      </c>
      <c r="F673" s="178" t="s">
        <v>1271</v>
      </c>
      <c r="G673" s="179" t="s">
        <v>400</v>
      </c>
      <c r="H673" s="180">
        <v>2</v>
      </c>
      <c r="I673" s="181"/>
      <c r="J673" s="182">
        <f>ROUND(I673*H673,2)</f>
        <v>0</v>
      </c>
      <c r="K673" s="178" t="s">
        <v>21</v>
      </c>
      <c r="L673" s="41"/>
      <c r="M673" s="183" t="s">
        <v>21</v>
      </c>
      <c r="N673" s="184" t="s">
        <v>44</v>
      </c>
      <c r="O673" s="66"/>
      <c r="P673" s="185">
        <f>O673*H673</f>
        <v>0</v>
      </c>
      <c r="Q673" s="185">
        <v>0</v>
      </c>
      <c r="R673" s="185">
        <f>Q673*H673</f>
        <v>0</v>
      </c>
      <c r="S673" s="185">
        <v>0</v>
      </c>
      <c r="T673" s="186">
        <f>S673*H673</f>
        <v>0</v>
      </c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R673" s="187" t="s">
        <v>283</v>
      </c>
      <c r="AT673" s="187" t="s">
        <v>176</v>
      </c>
      <c r="AU673" s="187" t="s">
        <v>83</v>
      </c>
      <c r="AY673" s="19" t="s">
        <v>174</v>
      </c>
      <c r="BE673" s="188">
        <f>IF(N673="základní",J673,0)</f>
        <v>0</v>
      </c>
      <c r="BF673" s="188">
        <f>IF(N673="snížená",J673,0)</f>
        <v>0</v>
      </c>
      <c r="BG673" s="188">
        <f>IF(N673="zákl. přenesená",J673,0)</f>
        <v>0</v>
      </c>
      <c r="BH673" s="188">
        <f>IF(N673="sníž. přenesená",J673,0)</f>
        <v>0</v>
      </c>
      <c r="BI673" s="188">
        <f>IF(N673="nulová",J673,0)</f>
        <v>0</v>
      </c>
      <c r="BJ673" s="19" t="s">
        <v>81</v>
      </c>
      <c r="BK673" s="188">
        <f>ROUND(I673*H673,2)</f>
        <v>0</v>
      </c>
      <c r="BL673" s="19" t="s">
        <v>283</v>
      </c>
      <c r="BM673" s="187" t="s">
        <v>1272</v>
      </c>
    </row>
    <row r="674" spans="1:65" s="12" customFormat="1" ht="22.9" customHeight="1">
      <c r="B674" s="160"/>
      <c r="C674" s="161"/>
      <c r="D674" s="162" t="s">
        <v>72</v>
      </c>
      <c r="E674" s="174" t="s">
        <v>1273</v>
      </c>
      <c r="F674" s="174" t="s">
        <v>1274</v>
      </c>
      <c r="G674" s="161"/>
      <c r="H674" s="161"/>
      <c r="I674" s="164"/>
      <c r="J674" s="175">
        <f>BK674</f>
        <v>0</v>
      </c>
      <c r="K674" s="161"/>
      <c r="L674" s="166"/>
      <c r="M674" s="167"/>
      <c r="N674" s="168"/>
      <c r="O674" s="168"/>
      <c r="P674" s="169">
        <f>SUM(P675:P685)</f>
        <v>0</v>
      </c>
      <c r="Q674" s="168"/>
      <c r="R674" s="169">
        <f>SUM(R675:R685)</f>
        <v>2.69E-2</v>
      </c>
      <c r="S674" s="168"/>
      <c r="T674" s="170">
        <f>SUM(T675:T685)</f>
        <v>6.5129999999999997E-3</v>
      </c>
      <c r="AR674" s="171" t="s">
        <v>83</v>
      </c>
      <c r="AT674" s="172" t="s">
        <v>72</v>
      </c>
      <c r="AU674" s="172" t="s">
        <v>81</v>
      </c>
      <c r="AY674" s="171" t="s">
        <v>174</v>
      </c>
      <c r="BK674" s="173">
        <f>SUM(BK675:BK685)</f>
        <v>0</v>
      </c>
    </row>
    <row r="675" spans="1:65" s="2" customFormat="1" ht="24.2" customHeight="1">
      <c r="A675" s="36"/>
      <c r="B675" s="37"/>
      <c r="C675" s="176" t="s">
        <v>1275</v>
      </c>
      <c r="D675" s="176" t="s">
        <v>176</v>
      </c>
      <c r="E675" s="177" t="s">
        <v>1276</v>
      </c>
      <c r="F675" s="178" t="s">
        <v>1277</v>
      </c>
      <c r="G675" s="179" t="s">
        <v>189</v>
      </c>
      <c r="H675" s="180">
        <v>3.9</v>
      </c>
      <c r="I675" s="181"/>
      <c r="J675" s="182">
        <f>ROUND(I675*H675,2)</f>
        <v>0</v>
      </c>
      <c r="K675" s="178" t="s">
        <v>180</v>
      </c>
      <c r="L675" s="41"/>
      <c r="M675" s="183" t="s">
        <v>21</v>
      </c>
      <c r="N675" s="184" t="s">
        <v>44</v>
      </c>
      <c r="O675" s="66"/>
      <c r="P675" s="185">
        <f>O675*H675</f>
        <v>0</v>
      </c>
      <c r="Q675" s="185">
        <v>0</v>
      </c>
      <c r="R675" s="185">
        <f>Q675*H675</f>
        <v>0</v>
      </c>
      <c r="S675" s="185">
        <v>1.67E-3</v>
      </c>
      <c r="T675" s="186">
        <f>S675*H675</f>
        <v>6.5129999999999997E-3</v>
      </c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R675" s="187" t="s">
        <v>283</v>
      </c>
      <c r="AT675" s="187" t="s">
        <v>176</v>
      </c>
      <c r="AU675" s="187" t="s">
        <v>83</v>
      </c>
      <c r="AY675" s="19" t="s">
        <v>174</v>
      </c>
      <c r="BE675" s="188">
        <f>IF(N675="základní",J675,0)</f>
        <v>0</v>
      </c>
      <c r="BF675" s="188">
        <f>IF(N675="snížená",J675,0)</f>
        <v>0</v>
      </c>
      <c r="BG675" s="188">
        <f>IF(N675="zákl. přenesená",J675,0)</f>
        <v>0</v>
      </c>
      <c r="BH675" s="188">
        <f>IF(N675="sníž. přenesená",J675,0)</f>
        <v>0</v>
      </c>
      <c r="BI675" s="188">
        <f>IF(N675="nulová",J675,0)</f>
        <v>0</v>
      </c>
      <c r="BJ675" s="19" t="s">
        <v>81</v>
      </c>
      <c r="BK675" s="188">
        <f>ROUND(I675*H675,2)</f>
        <v>0</v>
      </c>
      <c r="BL675" s="19" t="s">
        <v>283</v>
      </c>
      <c r="BM675" s="187" t="s">
        <v>1278</v>
      </c>
    </row>
    <row r="676" spans="1:65" s="2" customFormat="1" ht="11.25">
      <c r="A676" s="36"/>
      <c r="B676" s="37"/>
      <c r="C676" s="38"/>
      <c r="D676" s="189" t="s">
        <v>183</v>
      </c>
      <c r="E676" s="38"/>
      <c r="F676" s="190" t="s">
        <v>1279</v>
      </c>
      <c r="G676" s="38"/>
      <c r="H676" s="38"/>
      <c r="I676" s="191"/>
      <c r="J676" s="38"/>
      <c r="K676" s="38"/>
      <c r="L676" s="41"/>
      <c r="M676" s="192"/>
      <c r="N676" s="193"/>
      <c r="O676" s="66"/>
      <c r="P676" s="66"/>
      <c r="Q676" s="66"/>
      <c r="R676" s="66"/>
      <c r="S676" s="66"/>
      <c r="T676" s="67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T676" s="19" t="s">
        <v>183</v>
      </c>
      <c r="AU676" s="19" t="s">
        <v>83</v>
      </c>
    </row>
    <row r="677" spans="1:65" s="13" customFormat="1" ht="11.25">
      <c r="B677" s="194"/>
      <c r="C677" s="195"/>
      <c r="D677" s="196" t="s">
        <v>185</v>
      </c>
      <c r="E677" s="197" t="s">
        <v>21</v>
      </c>
      <c r="F677" s="198" t="s">
        <v>1280</v>
      </c>
      <c r="G677" s="195"/>
      <c r="H677" s="199">
        <v>3.9</v>
      </c>
      <c r="I677" s="200"/>
      <c r="J677" s="195"/>
      <c r="K677" s="195"/>
      <c r="L677" s="201"/>
      <c r="M677" s="202"/>
      <c r="N677" s="203"/>
      <c r="O677" s="203"/>
      <c r="P677" s="203"/>
      <c r="Q677" s="203"/>
      <c r="R677" s="203"/>
      <c r="S677" s="203"/>
      <c r="T677" s="204"/>
      <c r="AT677" s="205" t="s">
        <v>185</v>
      </c>
      <c r="AU677" s="205" t="s">
        <v>83</v>
      </c>
      <c r="AV677" s="13" t="s">
        <v>83</v>
      </c>
      <c r="AW677" s="13" t="s">
        <v>34</v>
      </c>
      <c r="AX677" s="13" t="s">
        <v>81</v>
      </c>
      <c r="AY677" s="205" t="s">
        <v>174</v>
      </c>
    </row>
    <row r="678" spans="1:65" s="2" customFormat="1" ht="37.9" customHeight="1">
      <c r="A678" s="36"/>
      <c r="B678" s="37"/>
      <c r="C678" s="176" t="s">
        <v>1281</v>
      </c>
      <c r="D678" s="176" t="s">
        <v>176</v>
      </c>
      <c r="E678" s="177" t="s">
        <v>1282</v>
      </c>
      <c r="F678" s="178" t="s">
        <v>1283</v>
      </c>
      <c r="G678" s="179" t="s">
        <v>189</v>
      </c>
      <c r="H678" s="180">
        <v>10</v>
      </c>
      <c r="I678" s="181"/>
      <c r="J678" s="182">
        <f>ROUND(I678*H678,2)</f>
        <v>0</v>
      </c>
      <c r="K678" s="178" t="s">
        <v>180</v>
      </c>
      <c r="L678" s="41"/>
      <c r="M678" s="183" t="s">
        <v>21</v>
      </c>
      <c r="N678" s="184" t="s">
        <v>44</v>
      </c>
      <c r="O678" s="66"/>
      <c r="P678" s="185">
        <f>O678*H678</f>
        <v>0</v>
      </c>
      <c r="Q678" s="185">
        <v>2.6900000000000001E-3</v>
      </c>
      <c r="R678" s="185">
        <f>Q678*H678</f>
        <v>2.69E-2</v>
      </c>
      <c r="S678" s="185">
        <v>0</v>
      </c>
      <c r="T678" s="186">
        <f>S678*H678</f>
        <v>0</v>
      </c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R678" s="187" t="s">
        <v>283</v>
      </c>
      <c r="AT678" s="187" t="s">
        <v>176</v>
      </c>
      <c r="AU678" s="187" t="s">
        <v>83</v>
      </c>
      <c r="AY678" s="19" t="s">
        <v>174</v>
      </c>
      <c r="BE678" s="188">
        <f>IF(N678="základní",J678,0)</f>
        <v>0</v>
      </c>
      <c r="BF678" s="188">
        <f>IF(N678="snížená",J678,0)</f>
        <v>0</v>
      </c>
      <c r="BG678" s="188">
        <f>IF(N678="zákl. přenesená",J678,0)</f>
        <v>0</v>
      </c>
      <c r="BH678" s="188">
        <f>IF(N678="sníž. přenesená",J678,0)</f>
        <v>0</v>
      </c>
      <c r="BI678" s="188">
        <f>IF(N678="nulová",J678,0)</f>
        <v>0</v>
      </c>
      <c r="BJ678" s="19" t="s">
        <v>81</v>
      </c>
      <c r="BK678" s="188">
        <f>ROUND(I678*H678,2)</f>
        <v>0</v>
      </c>
      <c r="BL678" s="19" t="s">
        <v>283</v>
      </c>
      <c r="BM678" s="187" t="s">
        <v>1284</v>
      </c>
    </row>
    <row r="679" spans="1:65" s="2" customFormat="1" ht="11.25">
      <c r="A679" s="36"/>
      <c r="B679" s="37"/>
      <c r="C679" s="38"/>
      <c r="D679" s="189" t="s">
        <v>183</v>
      </c>
      <c r="E679" s="38"/>
      <c r="F679" s="190" t="s">
        <v>1285</v>
      </c>
      <c r="G679" s="38"/>
      <c r="H679" s="38"/>
      <c r="I679" s="191"/>
      <c r="J679" s="38"/>
      <c r="K679" s="38"/>
      <c r="L679" s="41"/>
      <c r="M679" s="192"/>
      <c r="N679" s="193"/>
      <c r="O679" s="66"/>
      <c r="P679" s="66"/>
      <c r="Q679" s="66"/>
      <c r="R679" s="66"/>
      <c r="S679" s="66"/>
      <c r="T679" s="67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T679" s="19" t="s">
        <v>183</v>
      </c>
      <c r="AU679" s="19" t="s">
        <v>83</v>
      </c>
    </row>
    <row r="680" spans="1:65" s="13" customFormat="1" ht="11.25">
      <c r="B680" s="194"/>
      <c r="C680" s="195"/>
      <c r="D680" s="196" t="s">
        <v>185</v>
      </c>
      <c r="E680" s="197" t="s">
        <v>21</v>
      </c>
      <c r="F680" s="198" t="s">
        <v>1286</v>
      </c>
      <c r="G680" s="195"/>
      <c r="H680" s="199">
        <v>10</v>
      </c>
      <c r="I680" s="200"/>
      <c r="J680" s="195"/>
      <c r="K680" s="195"/>
      <c r="L680" s="201"/>
      <c r="M680" s="202"/>
      <c r="N680" s="203"/>
      <c r="O680" s="203"/>
      <c r="P680" s="203"/>
      <c r="Q680" s="203"/>
      <c r="R680" s="203"/>
      <c r="S680" s="203"/>
      <c r="T680" s="204"/>
      <c r="AT680" s="205" t="s">
        <v>185</v>
      </c>
      <c r="AU680" s="205" t="s">
        <v>83</v>
      </c>
      <c r="AV680" s="13" t="s">
        <v>83</v>
      </c>
      <c r="AW680" s="13" t="s">
        <v>34</v>
      </c>
      <c r="AX680" s="13" t="s">
        <v>81</v>
      </c>
      <c r="AY680" s="205" t="s">
        <v>174</v>
      </c>
    </row>
    <row r="681" spans="1:65" s="2" customFormat="1" ht="55.5" customHeight="1">
      <c r="A681" s="36"/>
      <c r="B681" s="37"/>
      <c r="C681" s="176" t="s">
        <v>1287</v>
      </c>
      <c r="D681" s="176" t="s">
        <v>176</v>
      </c>
      <c r="E681" s="177" t="s">
        <v>1288</v>
      </c>
      <c r="F681" s="178" t="s">
        <v>1289</v>
      </c>
      <c r="G681" s="179" t="s">
        <v>400</v>
      </c>
      <c r="H681" s="180">
        <v>8</v>
      </c>
      <c r="I681" s="181"/>
      <c r="J681" s="182">
        <f>ROUND(I681*H681,2)</f>
        <v>0</v>
      </c>
      <c r="K681" s="178" t="s">
        <v>180</v>
      </c>
      <c r="L681" s="41"/>
      <c r="M681" s="183" t="s">
        <v>21</v>
      </c>
      <c r="N681" s="184" t="s">
        <v>44</v>
      </c>
      <c r="O681" s="66"/>
      <c r="P681" s="185">
        <f>O681*H681</f>
        <v>0</v>
      </c>
      <c r="Q681" s="185">
        <v>0</v>
      </c>
      <c r="R681" s="185">
        <f>Q681*H681</f>
        <v>0</v>
      </c>
      <c r="S681" s="185">
        <v>0</v>
      </c>
      <c r="T681" s="186">
        <f>S681*H681</f>
        <v>0</v>
      </c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R681" s="187" t="s">
        <v>283</v>
      </c>
      <c r="AT681" s="187" t="s">
        <v>176</v>
      </c>
      <c r="AU681" s="187" t="s">
        <v>83</v>
      </c>
      <c r="AY681" s="19" t="s">
        <v>174</v>
      </c>
      <c r="BE681" s="188">
        <f>IF(N681="základní",J681,0)</f>
        <v>0</v>
      </c>
      <c r="BF681" s="188">
        <f>IF(N681="snížená",J681,0)</f>
        <v>0</v>
      </c>
      <c r="BG681" s="188">
        <f>IF(N681="zákl. přenesená",J681,0)</f>
        <v>0</v>
      </c>
      <c r="BH681" s="188">
        <f>IF(N681="sníž. přenesená",J681,0)</f>
        <v>0</v>
      </c>
      <c r="BI681" s="188">
        <f>IF(N681="nulová",J681,0)</f>
        <v>0</v>
      </c>
      <c r="BJ681" s="19" t="s">
        <v>81</v>
      </c>
      <c r="BK681" s="188">
        <f>ROUND(I681*H681,2)</f>
        <v>0</v>
      </c>
      <c r="BL681" s="19" t="s">
        <v>283</v>
      </c>
      <c r="BM681" s="187" t="s">
        <v>1290</v>
      </c>
    </row>
    <row r="682" spans="1:65" s="2" customFormat="1" ht="11.25">
      <c r="A682" s="36"/>
      <c r="B682" s="37"/>
      <c r="C682" s="38"/>
      <c r="D682" s="189" t="s">
        <v>183</v>
      </c>
      <c r="E682" s="38"/>
      <c r="F682" s="190" t="s">
        <v>1291</v>
      </c>
      <c r="G682" s="38"/>
      <c r="H682" s="38"/>
      <c r="I682" s="191"/>
      <c r="J682" s="38"/>
      <c r="K682" s="38"/>
      <c r="L682" s="41"/>
      <c r="M682" s="192"/>
      <c r="N682" s="193"/>
      <c r="O682" s="66"/>
      <c r="P682" s="66"/>
      <c r="Q682" s="66"/>
      <c r="R682" s="66"/>
      <c r="S682" s="66"/>
      <c r="T682" s="67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T682" s="19" t="s">
        <v>183</v>
      </c>
      <c r="AU682" s="19" t="s">
        <v>83</v>
      </c>
    </row>
    <row r="683" spans="1:65" s="2" customFormat="1" ht="44.25" customHeight="1">
      <c r="A683" s="36"/>
      <c r="B683" s="37"/>
      <c r="C683" s="176" t="s">
        <v>1292</v>
      </c>
      <c r="D683" s="176" t="s">
        <v>176</v>
      </c>
      <c r="E683" s="177" t="s">
        <v>1293</v>
      </c>
      <c r="F683" s="178" t="s">
        <v>1294</v>
      </c>
      <c r="G683" s="179" t="s">
        <v>337</v>
      </c>
      <c r="H683" s="180">
        <v>2.7E-2</v>
      </c>
      <c r="I683" s="181"/>
      <c r="J683" s="182">
        <f>ROUND(I683*H683,2)</f>
        <v>0</v>
      </c>
      <c r="K683" s="178" t="s">
        <v>21</v>
      </c>
      <c r="L683" s="41"/>
      <c r="M683" s="183" t="s">
        <v>21</v>
      </c>
      <c r="N683" s="184" t="s">
        <v>44</v>
      </c>
      <c r="O683" s="66"/>
      <c r="P683" s="185">
        <f>O683*H683</f>
        <v>0</v>
      </c>
      <c r="Q683" s="185">
        <v>0</v>
      </c>
      <c r="R683" s="185">
        <f>Q683*H683</f>
        <v>0</v>
      </c>
      <c r="S683" s="185">
        <v>0</v>
      </c>
      <c r="T683" s="186">
        <f>S683*H683</f>
        <v>0</v>
      </c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R683" s="187" t="s">
        <v>283</v>
      </c>
      <c r="AT683" s="187" t="s">
        <v>176</v>
      </c>
      <c r="AU683" s="187" t="s">
        <v>83</v>
      </c>
      <c r="AY683" s="19" t="s">
        <v>174</v>
      </c>
      <c r="BE683" s="188">
        <f>IF(N683="základní",J683,0)</f>
        <v>0</v>
      </c>
      <c r="BF683" s="188">
        <f>IF(N683="snížená",J683,0)</f>
        <v>0</v>
      </c>
      <c r="BG683" s="188">
        <f>IF(N683="zákl. přenesená",J683,0)</f>
        <v>0</v>
      </c>
      <c r="BH683" s="188">
        <f>IF(N683="sníž. přenesená",J683,0)</f>
        <v>0</v>
      </c>
      <c r="BI683" s="188">
        <f>IF(N683="nulová",J683,0)</f>
        <v>0</v>
      </c>
      <c r="BJ683" s="19" t="s">
        <v>81</v>
      </c>
      <c r="BK683" s="188">
        <f>ROUND(I683*H683,2)</f>
        <v>0</v>
      </c>
      <c r="BL683" s="19" t="s">
        <v>283</v>
      </c>
      <c r="BM683" s="187" t="s">
        <v>1295</v>
      </c>
    </row>
    <row r="684" spans="1:65" s="2" customFormat="1" ht="49.15" customHeight="1">
      <c r="A684" s="36"/>
      <c r="B684" s="37"/>
      <c r="C684" s="176" t="s">
        <v>1296</v>
      </c>
      <c r="D684" s="176" t="s">
        <v>176</v>
      </c>
      <c r="E684" s="177" t="s">
        <v>1297</v>
      </c>
      <c r="F684" s="178" t="s">
        <v>1298</v>
      </c>
      <c r="G684" s="179" t="s">
        <v>337</v>
      </c>
      <c r="H684" s="180">
        <v>2.7E-2</v>
      </c>
      <c r="I684" s="181"/>
      <c r="J684" s="182">
        <f>ROUND(I684*H684,2)</f>
        <v>0</v>
      </c>
      <c r="K684" s="178" t="s">
        <v>180</v>
      </c>
      <c r="L684" s="41"/>
      <c r="M684" s="183" t="s">
        <v>21</v>
      </c>
      <c r="N684" s="184" t="s">
        <v>44</v>
      </c>
      <c r="O684" s="66"/>
      <c r="P684" s="185">
        <f>O684*H684</f>
        <v>0</v>
      </c>
      <c r="Q684" s="185">
        <v>0</v>
      </c>
      <c r="R684" s="185">
        <f>Q684*H684</f>
        <v>0</v>
      </c>
      <c r="S684" s="185">
        <v>0</v>
      </c>
      <c r="T684" s="186">
        <f>S684*H684</f>
        <v>0</v>
      </c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R684" s="187" t="s">
        <v>283</v>
      </c>
      <c r="AT684" s="187" t="s">
        <v>176</v>
      </c>
      <c r="AU684" s="187" t="s">
        <v>83</v>
      </c>
      <c r="AY684" s="19" t="s">
        <v>174</v>
      </c>
      <c r="BE684" s="188">
        <f>IF(N684="základní",J684,0)</f>
        <v>0</v>
      </c>
      <c r="BF684" s="188">
        <f>IF(N684="snížená",J684,0)</f>
        <v>0</v>
      </c>
      <c r="BG684" s="188">
        <f>IF(N684="zákl. přenesená",J684,0)</f>
        <v>0</v>
      </c>
      <c r="BH684" s="188">
        <f>IF(N684="sníž. přenesená",J684,0)</f>
        <v>0</v>
      </c>
      <c r="BI684" s="188">
        <f>IF(N684="nulová",J684,0)</f>
        <v>0</v>
      </c>
      <c r="BJ684" s="19" t="s">
        <v>81</v>
      </c>
      <c r="BK684" s="188">
        <f>ROUND(I684*H684,2)</f>
        <v>0</v>
      </c>
      <c r="BL684" s="19" t="s">
        <v>283</v>
      </c>
      <c r="BM684" s="187" t="s">
        <v>1299</v>
      </c>
    </row>
    <row r="685" spans="1:65" s="2" customFormat="1" ht="11.25">
      <c r="A685" s="36"/>
      <c r="B685" s="37"/>
      <c r="C685" s="38"/>
      <c r="D685" s="189" t="s">
        <v>183</v>
      </c>
      <c r="E685" s="38"/>
      <c r="F685" s="190" t="s">
        <v>1300</v>
      </c>
      <c r="G685" s="38"/>
      <c r="H685" s="38"/>
      <c r="I685" s="191"/>
      <c r="J685" s="38"/>
      <c r="K685" s="38"/>
      <c r="L685" s="41"/>
      <c r="M685" s="192"/>
      <c r="N685" s="193"/>
      <c r="O685" s="66"/>
      <c r="P685" s="66"/>
      <c r="Q685" s="66"/>
      <c r="R685" s="66"/>
      <c r="S685" s="66"/>
      <c r="T685" s="67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T685" s="19" t="s">
        <v>183</v>
      </c>
      <c r="AU685" s="19" t="s">
        <v>83</v>
      </c>
    </row>
    <row r="686" spans="1:65" s="12" customFormat="1" ht="22.9" customHeight="1">
      <c r="B686" s="160"/>
      <c r="C686" s="161"/>
      <c r="D686" s="162" t="s">
        <v>72</v>
      </c>
      <c r="E686" s="174" t="s">
        <v>1301</v>
      </c>
      <c r="F686" s="174" t="s">
        <v>1302</v>
      </c>
      <c r="G686" s="161"/>
      <c r="H686" s="161"/>
      <c r="I686" s="164"/>
      <c r="J686" s="175">
        <f>BK686</f>
        <v>0</v>
      </c>
      <c r="K686" s="161"/>
      <c r="L686" s="166"/>
      <c r="M686" s="167"/>
      <c r="N686" s="168"/>
      <c r="O686" s="168"/>
      <c r="P686" s="169">
        <f>SUM(P687:P702)</f>
        <v>0</v>
      </c>
      <c r="Q686" s="168"/>
      <c r="R686" s="169">
        <f>SUM(R687:R702)</f>
        <v>5.3399999999999996E-2</v>
      </c>
      <c r="S686" s="168"/>
      <c r="T686" s="170">
        <f>SUM(T687:T702)</f>
        <v>0</v>
      </c>
      <c r="AR686" s="171" t="s">
        <v>83</v>
      </c>
      <c r="AT686" s="172" t="s">
        <v>72</v>
      </c>
      <c r="AU686" s="172" t="s">
        <v>81</v>
      </c>
      <c r="AY686" s="171" t="s">
        <v>174</v>
      </c>
      <c r="BK686" s="173">
        <f>SUM(BK687:BK702)</f>
        <v>0</v>
      </c>
    </row>
    <row r="687" spans="1:65" s="2" customFormat="1" ht="49.15" customHeight="1">
      <c r="A687" s="36"/>
      <c r="B687" s="37"/>
      <c r="C687" s="176" t="s">
        <v>1303</v>
      </c>
      <c r="D687" s="176" t="s">
        <v>176</v>
      </c>
      <c r="E687" s="177" t="s">
        <v>1304</v>
      </c>
      <c r="F687" s="178" t="s">
        <v>1305</v>
      </c>
      <c r="G687" s="179" t="s">
        <v>400</v>
      </c>
      <c r="H687" s="180">
        <v>3</v>
      </c>
      <c r="I687" s="181"/>
      <c r="J687" s="182">
        <f>ROUND(I687*H687,2)</f>
        <v>0</v>
      </c>
      <c r="K687" s="178" t="s">
        <v>21</v>
      </c>
      <c r="L687" s="41"/>
      <c r="M687" s="183" t="s">
        <v>21</v>
      </c>
      <c r="N687" s="184" t="s">
        <v>44</v>
      </c>
      <c r="O687" s="66"/>
      <c r="P687" s="185">
        <f>O687*H687</f>
        <v>0</v>
      </c>
      <c r="Q687" s="185">
        <v>0</v>
      </c>
      <c r="R687" s="185">
        <f>Q687*H687</f>
        <v>0</v>
      </c>
      <c r="S687" s="185">
        <v>0</v>
      </c>
      <c r="T687" s="186">
        <f>S687*H687</f>
        <v>0</v>
      </c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R687" s="187" t="s">
        <v>283</v>
      </c>
      <c r="AT687" s="187" t="s">
        <v>176</v>
      </c>
      <c r="AU687" s="187" t="s">
        <v>83</v>
      </c>
      <c r="AY687" s="19" t="s">
        <v>174</v>
      </c>
      <c r="BE687" s="188">
        <f>IF(N687="základní",J687,0)</f>
        <v>0</v>
      </c>
      <c r="BF687" s="188">
        <f>IF(N687="snížená",J687,0)</f>
        <v>0</v>
      </c>
      <c r="BG687" s="188">
        <f>IF(N687="zákl. přenesená",J687,0)</f>
        <v>0</v>
      </c>
      <c r="BH687" s="188">
        <f>IF(N687="sníž. přenesená",J687,0)</f>
        <v>0</v>
      </c>
      <c r="BI687" s="188">
        <f>IF(N687="nulová",J687,0)</f>
        <v>0</v>
      </c>
      <c r="BJ687" s="19" t="s">
        <v>81</v>
      </c>
      <c r="BK687" s="188">
        <f>ROUND(I687*H687,2)</f>
        <v>0</v>
      </c>
      <c r="BL687" s="19" t="s">
        <v>283</v>
      </c>
      <c r="BM687" s="187" t="s">
        <v>1306</v>
      </c>
    </row>
    <row r="688" spans="1:65" s="2" customFormat="1" ht="49.15" customHeight="1">
      <c r="A688" s="36"/>
      <c r="B688" s="37"/>
      <c r="C688" s="176" t="s">
        <v>1307</v>
      </c>
      <c r="D688" s="176" t="s">
        <v>176</v>
      </c>
      <c r="E688" s="177" t="s">
        <v>1308</v>
      </c>
      <c r="F688" s="178" t="s">
        <v>1309</v>
      </c>
      <c r="G688" s="179" t="s">
        <v>400</v>
      </c>
      <c r="H688" s="180">
        <v>1</v>
      </c>
      <c r="I688" s="181"/>
      <c r="J688" s="182">
        <f>ROUND(I688*H688,2)</f>
        <v>0</v>
      </c>
      <c r="K688" s="178" t="s">
        <v>21</v>
      </c>
      <c r="L688" s="41"/>
      <c r="M688" s="183" t="s">
        <v>21</v>
      </c>
      <c r="N688" s="184" t="s">
        <v>44</v>
      </c>
      <c r="O688" s="66"/>
      <c r="P688" s="185">
        <f>O688*H688</f>
        <v>0</v>
      </c>
      <c r="Q688" s="185">
        <v>0</v>
      </c>
      <c r="R688" s="185">
        <f>Q688*H688</f>
        <v>0</v>
      </c>
      <c r="S688" s="185">
        <v>0</v>
      </c>
      <c r="T688" s="186">
        <f>S688*H688</f>
        <v>0</v>
      </c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R688" s="187" t="s">
        <v>283</v>
      </c>
      <c r="AT688" s="187" t="s">
        <v>176</v>
      </c>
      <c r="AU688" s="187" t="s">
        <v>83</v>
      </c>
      <c r="AY688" s="19" t="s">
        <v>174</v>
      </c>
      <c r="BE688" s="188">
        <f>IF(N688="základní",J688,0)</f>
        <v>0</v>
      </c>
      <c r="BF688" s="188">
        <f>IF(N688="snížená",J688,0)</f>
        <v>0</v>
      </c>
      <c r="BG688" s="188">
        <f>IF(N688="zákl. přenesená",J688,0)</f>
        <v>0</v>
      </c>
      <c r="BH688" s="188">
        <f>IF(N688="sníž. přenesená",J688,0)</f>
        <v>0</v>
      </c>
      <c r="BI688" s="188">
        <f>IF(N688="nulová",J688,0)</f>
        <v>0</v>
      </c>
      <c r="BJ688" s="19" t="s">
        <v>81</v>
      </c>
      <c r="BK688" s="188">
        <f>ROUND(I688*H688,2)</f>
        <v>0</v>
      </c>
      <c r="BL688" s="19" t="s">
        <v>283</v>
      </c>
      <c r="BM688" s="187" t="s">
        <v>1310</v>
      </c>
    </row>
    <row r="689" spans="1:65" s="2" customFormat="1" ht="62.65" customHeight="1">
      <c r="A689" s="36"/>
      <c r="B689" s="37"/>
      <c r="C689" s="176" t="s">
        <v>1311</v>
      </c>
      <c r="D689" s="176" t="s">
        <v>176</v>
      </c>
      <c r="E689" s="177" t="s">
        <v>1312</v>
      </c>
      <c r="F689" s="178" t="s">
        <v>1313</v>
      </c>
      <c r="G689" s="179" t="s">
        <v>400</v>
      </c>
      <c r="H689" s="180">
        <v>1</v>
      </c>
      <c r="I689" s="181"/>
      <c r="J689" s="182">
        <f>ROUND(I689*H689,2)</f>
        <v>0</v>
      </c>
      <c r="K689" s="178" t="s">
        <v>21</v>
      </c>
      <c r="L689" s="41"/>
      <c r="M689" s="183" t="s">
        <v>21</v>
      </c>
      <c r="N689" s="184" t="s">
        <v>44</v>
      </c>
      <c r="O689" s="66"/>
      <c r="P689" s="185">
        <f>O689*H689</f>
        <v>0</v>
      </c>
      <c r="Q689" s="185">
        <v>0</v>
      </c>
      <c r="R689" s="185">
        <f>Q689*H689</f>
        <v>0</v>
      </c>
      <c r="S689" s="185">
        <v>0</v>
      </c>
      <c r="T689" s="186">
        <f>S689*H689</f>
        <v>0</v>
      </c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R689" s="187" t="s">
        <v>283</v>
      </c>
      <c r="AT689" s="187" t="s">
        <v>176</v>
      </c>
      <c r="AU689" s="187" t="s">
        <v>83</v>
      </c>
      <c r="AY689" s="19" t="s">
        <v>174</v>
      </c>
      <c r="BE689" s="188">
        <f>IF(N689="základní",J689,0)</f>
        <v>0</v>
      </c>
      <c r="BF689" s="188">
        <f>IF(N689="snížená",J689,0)</f>
        <v>0</v>
      </c>
      <c r="BG689" s="188">
        <f>IF(N689="zákl. přenesená",J689,0)</f>
        <v>0</v>
      </c>
      <c r="BH689" s="188">
        <f>IF(N689="sníž. přenesená",J689,0)</f>
        <v>0</v>
      </c>
      <c r="BI689" s="188">
        <f>IF(N689="nulová",J689,0)</f>
        <v>0</v>
      </c>
      <c r="BJ689" s="19" t="s">
        <v>81</v>
      </c>
      <c r="BK689" s="188">
        <f>ROUND(I689*H689,2)</f>
        <v>0</v>
      </c>
      <c r="BL689" s="19" t="s">
        <v>283</v>
      </c>
      <c r="BM689" s="187" t="s">
        <v>1314</v>
      </c>
    </row>
    <row r="690" spans="1:65" s="2" customFormat="1" ht="37.9" customHeight="1">
      <c r="A690" s="36"/>
      <c r="B690" s="37"/>
      <c r="C690" s="176" t="s">
        <v>1315</v>
      </c>
      <c r="D690" s="176" t="s">
        <v>176</v>
      </c>
      <c r="E690" s="177" t="s">
        <v>1316</v>
      </c>
      <c r="F690" s="178" t="s">
        <v>1317</v>
      </c>
      <c r="G690" s="179" t="s">
        <v>400</v>
      </c>
      <c r="H690" s="180">
        <v>2</v>
      </c>
      <c r="I690" s="181"/>
      <c r="J690" s="182">
        <f>ROUND(I690*H690,2)</f>
        <v>0</v>
      </c>
      <c r="K690" s="178" t="s">
        <v>180</v>
      </c>
      <c r="L690" s="41"/>
      <c r="M690" s="183" t="s">
        <v>21</v>
      </c>
      <c r="N690" s="184" t="s">
        <v>44</v>
      </c>
      <c r="O690" s="66"/>
      <c r="P690" s="185">
        <f>O690*H690</f>
        <v>0</v>
      </c>
      <c r="Q690" s="185">
        <v>0</v>
      </c>
      <c r="R690" s="185">
        <f>Q690*H690</f>
        <v>0</v>
      </c>
      <c r="S690" s="185">
        <v>0</v>
      </c>
      <c r="T690" s="186">
        <f>S690*H690</f>
        <v>0</v>
      </c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R690" s="187" t="s">
        <v>283</v>
      </c>
      <c r="AT690" s="187" t="s">
        <v>176</v>
      </c>
      <c r="AU690" s="187" t="s">
        <v>83</v>
      </c>
      <c r="AY690" s="19" t="s">
        <v>174</v>
      </c>
      <c r="BE690" s="188">
        <f>IF(N690="základní",J690,0)</f>
        <v>0</v>
      </c>
      <c r="BF690" s="188">
        <f>IF(N690="snížená",J690,0)</f>
        <v>0</v>
      </c>
      <c r="BG690" s="188">
        <f>IF(N690="zákl. přenesená",J690,0)</f>
        <v>0</v>
      </c>
      <c r="BH690" s="188">
        <f>IF(N690="sníž. přenesená",J690,0)</f>
        <v>0</v>
      </c>
      <c r="BI690" s="188">
        <f>IF(N690="nulová",J690,0)</f>
        <v>0</v>
      </c>
      <c r="BJ690" s="19" t="s">
        <v>81</v>
      </c>
      <c r="BK690" s="188">
        <f>ROUND(I690*H690,2)</f>
        <v>0</v>
      </c>
      <c r="BL690" s="19" t="s">
        <v>283</v>
      </c>
      <c r="BM690" s="187" t="s">
        <v>1318</v>
      </c>
    </row>
    <row r="691" spans="1:65" s="2" customFormat="1" ht="11.25">
      <c r="A691" s="36"/>
      <c r="B691" s="37"/>
      <c r="C691" s="38"/>
      <c r="D691" s="189" t="s">
        <v>183</v>
      </c>
      <c r="E691" s="38"/>
      <c r="F691" s="190" t="s">
        <v>1319</v>
      </c>
      <c r="G691" s="38"/>
      <c r="H691" s="38"/>
      <c r="I691" s="191"/>
      <c r="J691" s="38"/>
      <c r="K691" s="38"/>
      <c r="L691" s="41"/>
      <c r="M691" s="192"/>
      <c r="N691" s="193"/>
      <c r="O691" s="66"/>
      <c r="P691" s="66"/>
      <c r="Q691" s="66"/>
      <c r="R691" s="66"/>
      <c r="S691" s="66"/>
      <c r="T691" s="67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T691" s="19" t="s">
        <v>183</v>
      </c>
      <c r="AU691" s="19" t="s">
        <v>83</v>
      </c>
    </row>
    <row r="692" spans="1:65" s="2" customFormat="1" ht="24.2" customHeight="1">
      <c r="A692" s="36"/>
      <c r="B692" s="37"/>
      <c r="C692" s="238" t="s">
        <v>1320</v>
      </c>
      <c r="D692" s="238" t="s">
        <v>297</v>
      </c>
      <c r="E692" s="239" t="s">
        <v>1321</v>
      </c>
      <c r="F692" s="240" t="s">
        <v>1322</v>
      </c>
      <c r="G692" s="241" t="s">
        <v>400</v>
      </c>
      <c r="H692" s="242">
        <v>2</v>
      </c>
      <c r="I692" s="243"/>
      <c r="J692" s="244">
        <f>ROUND(I692*H692,2)</f>
        <v>0</v>
      </c>
      <c r="K692" s="240" t="s">
        <v>21</v>
      </c>
      <c r="L692" s="245"/>
      <c r="M692" s="246" t="s">
        <v>21</v>
      </c>
      <c r="N692" s="247" t="s">
        <v>44</v>
      </c>
      <c r="O692" s="66"/>
      <c r="P692" s="185">
        <f>O692*H692</f>
        <v>0</v>
      </c>
      <c r="Q692" s="185">
        <v>2.1999999999999999E-2</v>
      </c>
      <c r="R692" s="185">
        <f>Q692*H692</f>
        <v>4.3999999999999997E-2</v>
      </c>
      <c r="S692" s="185">
        <v>0</v>
      </c>
      <c r="T692" s="186">
        <f>S692*H692</f>
        <v>0</v>
      </c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R692" s="187" t="s">
        <v>377</v>
      </c>
      <c r="AT692" s="187" t="s">
        <v>297</v>
      </c>
      <c r="AU692" s="187" t="s">
        <v>83</v>
      </c>
      <c r="AY692" s="19" t="s">
        <v>174</v>
      </c>
      <c r="BE692" s="188">
        <f>IF(N692="základní",J692,0)</f>
        <v>0</v>
      </c>
      <c r="BF692" s="188">
        <f>IF(N692="snížená",J692,0)</f>
        <v>0</v>
      </c>
      <c r="BG692" s="188">
        <f>IF(N692="zákl. přenesená",J692,0)</f>
        <v>0</v>
      </c>
      <c r="BH692" s="188">
        <f>IF(N692="sníž. přenesená",J692,0)</f>
        <v>0</v>
      </c>
      <c r="BI692" s="188">
        <f>IF(N692="nulová",J692,0)</f>
        <v>0</v>
      </c>
      <c r="BJ692" s="19" t="s">
        <v>81</v>
      </c>
      <c r="BK692" s="188">
        <f>ROUND(I692*H692,2)</f>
        <v>0</v>
      </c>
      <c r="BL692" s="19" t="s">
        <v>283</v>
      </c>
      <c r="BM692" s="187" t="s">
        <v>1323</v>
      </c>
    </row>
    <row r="693" spans="1:65" s="2" customFormat="1" ht="24.2" customHeight="1">
      <c r="A693" s="36"/>
      <c r="B693" s="37"/>
      <c r="C693" s="176" t="s">
        <v>1324</v>
      </c>
      <c r="D693" s="176" t="s">
        <v>176</v>
      </c>
      <c r="E693" s="177" t="s">
        <v>1325</v>
      </c>
      <c r="F693" s="178" t="s">
        <v>1326</v>
      </c>
      <c r="G693" s="179" t="s">
        <v>400</v>
      </c>
      <c r="H693" s="180">
        <v>2</v>
      </c>
      <c r="I693" s="181"/>
      <c r="J693" s="182">
        <f>ROUND(I693*H693,2)</f>
        <v>0</v>
      </c>
      <c r="K693" s="178" t="s">
        <v>180</v>
      </c>
      <c r="L693" s="41"/>
      <c r="M693" s="183" t="s">
        <v>21</v>
      </c>
      <c r="N693" s="184" t="s">
        <v>44</v>
      </c>
      <c r="O693" s="66"/>
      <c r="P693" s="185">
        <f>O693*H693</f>
        <v>0</v>
      </c>
      <c r="Q693" s="185">
        <v>0</v>
      </c>
      <c r="R693" s="185">
        <f>Q693*H693</f>
        <v>0</v>
      </c>
      <c r="S693" s="185">
        <v>0</v>
      </c>
      <c r="T693" s="186">
        <f>S693*H693</f>
        <v>0</v>
      </c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R693" s="187" t="s">
        <v>283</v>
      </c>
      <c r="AT693" s="187" t="s">
        <v>176</v>
      </c>
      <c r="AU693" s="187" t="s">
        <v>83</v>
      </c>
      <c r="AY693" s="19" t="s">
        <v>174</v>
      </c>
      <c r="BE693" s="188">
        <f>IF(N693="základní",J693,0)</f>
        <v>0</v>
      </c>
      <c r="BF693" s="188">
        <f>IF(N693="snížená",J693,0)</f>
        <v>0</v>
      </c>
      <c r="BG693" s="188">
        <f>IF(N693="zákl. přenesená",J693,0)</f>
        <v>0</v>
      </c>
      <c r="BH693" s="188">
        <f>IF(N693="sníž. přenesená",J693,0)</f>
        <v>0</v>
      </c>
      <c r="BI693" s="188">
        <f>IF(N693="nulová",J693,0)</f>
        <v>0</v>
      </c>
      <c r="BJ693" s="19" t="s">
        <v>81</v>
      </c>
      <c r="BK693" s="188">
        <f>ROUND(I693*H693,2)</f>
        <v>0</v>
      </c>
      <c r="BL693" s="19" t="s">
        <v>283</v>
      </c>
      <c r="BM693" s="187" t="s">
        <v>1327</v>
      </c>
    </row>
    <row r="694" spans="1:65" s="2" customFormat="1" ht="11.25">
      <c r="A694" s="36"/>
      <c r="B694" s="37"/>
      <c r="C694" s="38"/>
      <c r="D694" s="189" t="s">
        <v>183</v>
      </c>
      <c r="E694" s="38"/>
      <c r="F694" s="190" t="s">
        <v>1328</v>
      </c>
      <c r="G694" s="38"/>
      <c r="H694" s="38"/>
      <c r="I694" s="191"/>
      <c r="J694" s="38"/>
      <c r="K694" s="38"/>
      <c r="L694" s="41"/>
      <c r="M694" s="192"/>
      <c r="N694" s="193"/>
      <c r="O694" s="66"/>
      <c r="P694" s="66"/>
      <c r="Q694" s="66"/>
      <c r="R694" s="66"/>
      <c r="S694" s="66"/>
      <c r="T694" s="67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T694" s="19" t="s">
        <v>183</v>
      </c>
      <c r="AU694" s="19" t="s">
        <v>83</v>
      </c>
    </row>
    <row r="695" spans="1:65" s="2" customFormat="1" ht="21.75" customHeight="1">
      <c r="A695" s="36"/>
      <c r="B695" s="37"/>
      <c r="C695" s="238" t="s">
        <v>1329</v>
      </c>
      <c r="D695" s="238" t="s">
        <v>297</v>
      </c>
      <c r="E695" s="239" t="s">
        <v>1330</v>
      </c>
      <c r="F695" s="240" t="s">
        <v>1331</v>
      </c>
      <c r="G695" s="241" t="s">
        <v>400</v>
      </c>
      <c r="H695" s="242">
        <v>2</v>
      </c>
      <c r="I695" s="243"/>
      <c r="J695" s="244">
        <f>ROUND(I695*H695,2)</f>
        <v>0</v>
      </c>
      <c r="K695" s="240" t="s">
        <v>21</v>
      </c>
      <c r="L695" s="245"/>
      <c r="M695" s="246" t="s">
        <v>21</v>
      </c>
      <c r="N695" s="247" t="s">
        <v>44</v>
      </c>
      <c r="O695" s="66"/>
      <c r="P695" s="185">
        <f>O695*H695</f>
        <v>0</v>
      </c>
      <c r="Q695" s="185">
        <v>4.7000000000000002E-3</v>
      </c>
      <c r="R695" s="185">
        <f>Q695*H695</f>
        <v>9.4000000000000004E-3</v>
      </c>
      <c r="S695" s="185">
        <v>0</v>
      </c>
      <c r="T695" s="186">
        <f>S695*H695</f>
        <v>0</v>
      </c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R695" s="187" t="s">
        <v>377</v>
      </c>
      <c r="AT695" s="187" t="s">
        <v>297</v>
      </c>
      <c r="AU695" s="187" t="s">
        <v>83</v>
      </c>
      <c r="AY695" s="19" t="s">
        <v>174</v>
      </c>
      <c r="BE695" s="188">
        <f>IF(N695="základní",J695,0)</f>
        <v>0</v>
      </c>
      <c r="BF695" s="188">
        <f>IF(N695="snížená",J695,0)</f>
        <v>0</v>
      </c>
      <c r="BG695" s="188">
        <f>IF(N695="zákl. přenesená",J695,0)</f>
        <v>0</v>
      </c>
      <c r="BH695" s="188">
        <f>IF(N695="sníž. přenesená",J695,0)</f>
        <v>0</v>
      </c>
      <c r="BI695" s="188">
        <f>IF(N695="nulová",J695,0)</f>
        <v>0</v>
      </c>
      <c r="BJ695" s="19" t="s">
        <v>81</v>
      </c>
      <c r="BK695" s="188">
        <f>ROUND(I695*H695,2)</f>
        <v>0</v>
      </c>
      <c r="BL695" s="19" t="s">
        <v>283</v>
      </c>
      <c r="BM695" s="187" t="s">
        <v>1332</v>
      </c>
    </row>
    <row r="696" spans="1:65" s="2" customFormat="1" ht="16.5" customHeight="1">
      <c r="A696" s="36"/>
      <c r="B696" s="37"/>
      <c r="C696" s="176" t="s">
        <v>1333</v>
      </c>
      <c r="D696" s="176" t="s">
        <v>176</v>
      </c>
      <c r="E696" s="177" t="s">
        <v>1334</v>
      </c>
      <c r="F696" s="178" t="s">
        <v>1335</v>
      </c>
      <c r="G696" s="179" t="s">
        <v>400</v>
      </c>
      <c r="H696" s="180">
        <v>2</v>
      </c>
      <c r="I696" s="181"/>
      <c r="J696" s="182">
        <f>ROUND(I696*H696,2)</f>
        <v>0</v>
      </c>
      <c r="K696" s="178" t="s">
        <v>21</v>
      </c>
      <c r="L696" s="41"/>
      <c r="M696" s="183" t="s">
        <v>21</v>
      </c>
      <c r="N696" s="184" t="s">
        <v>44</v>
      </c>
      <c r="O696" s="66"/>
      <c r="P696" s="185">
        <f>O696*H696</f>
        <v>0</v>
      </c>
      <c r="Q696" s="185">
        <v>0</v>
      </c>
      <c r="R696" s="185">
        <f>Q696*H696</f>
        <v>0</v>
      </c>
      <c r="S696" s="185">
        <v>0</v>
      </c>
      <c r="T696" s="186">
        <f>S696*H696</f>
        <v>0</v>
      </c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R696" s="187" t="s">
        <v>283</v>
      </c>
      <c r="AT696" s="187" t="s">
        <v>176</v>
      </c>
      <c r="AU696" s="187" t="s">
        <v>83</v>
      </c>
      <c r="AY696" s="19" t="s">
        <v>174</v>
      </c>
      <c r="BE696" s="188">
        <f>IF(N696="základní",J696,0)</f>
        <v>0</v>
      </c>
      <c r="BF696" s="188">
        <f>IF(N696="snížená",J696,0)</f>
        <v>0</v>
      </c>
      <c r="BG696" s="188">
        <f>IF(N696="zákl. přenesená",J696,0)</f>
        <v>0</v>
      </c>
      <c r="BH696" s="188">
        <f>IF(N696="sníž. přenesená",J696,0)</f>
        <v>0</v>
      </c>
      <c r="BI696" s="188">
        <f>IF(N696="nulová",J696,0)</f>
        <v>0</v>
      </c>
      <c r="BJ696" s="19" t="s">
        <v>81</v>
      </c>
      <c r="BK696" s="188">
        <f>ROUND(I696*H696,2)</f>
        <v>0</v>
      </c>
      <c r="BL696" s="19" t="s">
        <v>283</v>
      </c>
      <c r="BM696" s="187" t="s">
        <v>1336</v>
      </c>
    </row>
    <row r="697" spans="1:65" s="2" customFormat="1" ht="44.25" customHeight="1">
      <c r="A697" s="36"/>
      <c r="B697" s="37"/>
      <c r="C697" s="176" t="s">
        <v>1337</v>
      </c>
      <c r="D697" s="176" t="s">
        <v>176</v>
      </c>
      <c r="E697" s="177" t="s">
        <v>1338</v>
      </c>
      <c r="F697" s="178" t="s">
        <v>1339</v>
      </c>
      <c r="G697" s="179" t="s">
        <v>400</v>
      </c>
      <c r="H697" s="180">
        <v>4</v>
      </c>
      <c r="I697" s="181"/>
      <c r="J697" s="182">
        <f>ROUND(I697*H697,2)</f>
        <v>0</v>
      </c>
      <c r="K697" s="178" t="s">
        <v>21</v>
      </c>
      <c r="L697" s="41"/>
      <c r="M697" s="183" t="s">
        <v>21</v>
      </c>
      <c r="N697" s="184" t="s">
        <v>44</v>
      </c>
      <c r="O697" s="66"/>
      <c r="P697" s="185">
        <f>O697*H697</f>
        <v>0</v>
      </c>
      <c r="Q697" s="185">
        <v>0</v>
      </c>
      <c r="R697" s="185">
        <f>Q697*H697</f>
        <v>0</v>
      </c>
      <c r="S697" s="185">
        <v>0</v>
      </c>
      <c r="T697" s="186">
        <f>S697*H697</f>
        <v>0</v>
      </c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R697" s="187" t="s">
        <v>283</v>
      </c>
      <c r="AT697" s="187" t="s">
        <v>176</v>
      </c>
      <c r="AU697" s="187" t="s">
        <v>83</v>
      </c>
      <c r="AY697" s="19" t="s">
        <v>174</v>
      </c>
      <c r="BE697" s="188">
        <f>IF(N697="základní",J697,0)</f>
        <v>0</v>
      </c>
      <c r="BF697" s="188">
        <f>IF(N697="snížená",J697,0)</f>
        <v>0</v>
      </c>
      <c r="BG697" s="188">
        <f>IF(N697="zákl. přenesená",J697,0)</f>
        <v>0</v>
      </c>
      <c r="BH697" s="188">
        <f>IF(N697="sníž. přenesená",J697,0)</f>
        <v>0</v>
      </c>
      <c r="BI697" s="188">
        <f>IF(N697="nulová",J697,0)</f>
        <v>0</v>
      </c>
      <c r="BJ697" s="19" t="s">
        <v>81</v>
      </c>
      <c r="BK697" s="188">
        <f>ROUND(I697*H697,2)</f>
        <v>0</v>
      </c>
      <c r="BL697" s="19" t="s">
        <v>283</v>
      </c>
      <c r="BM697" s="187" t="s">
        <v>1340</v>
      </c>
    </row>
    <row r="698" spans="1:65" s="2" customFormat="1" ht="16.5" customHeight="1">
      <c r="A698" s="36"/>
      <c r="B698" s="37"/>
      <c r="C698" s="238" t="s">
        <v>1341</v>
      </c>
      <c r="D698" s="238" t="s">
        <v>297</v>
      </c>
      <c r="E698" s="239" t="s">
        <v>1342</v>
      </c>
      <c r="F698" s="240" t="s">
        <v>1343</v>
      </c>
      <c r="G698" s="241" t="s">
        <v>189</v>
      </c>
      <c r="H698" s="242">
        <v>10</v>
      </c>
      <c r="I698" s="243"/>
      <c r="J698" s="244">
        <f>ROUND(I698*H698,2)</f>
        <v>0</v>
      </c>
      <c r="K698" s="240" t="s">
        <v>21</v>
      </c>
      <c r="L698" s="245"/>
      <c r="M698" s="246" t="s">
        <v>21</v>
      </c>
      <c r="N698" s="247" t="s">
        <v>44</v>
      </c>
      <c r="O698" s="66"/>
      <c r="P698" s="185">
        <f>O698*H698</f>
        <v>0</v>
      </c>
      <c r="Q698" s="185">
        <v>0</v>
      </c>
      <c r="R698" s="185">
        <f>Q698*H698</f>
        <v>0</v>
      </c>
      <c r="S698" s="185">
        <v>0</v>
      </c>
      <c r="T698" s="186">
        <f>S698*H698</f>
        <v>0</v>
      </c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R698" s="187" t="s">
        <v>377</v>
      </c>
      <c r="AT698" s="187" t="s">
        <v>297</v>
      </c>
      <c r="AU698" s="187" t="s">
        <v>83</v>
      </c>
      <c r="AY698" s="19" t="s">
        <v>174</v>
      </c>
      <c r="BE698" s="188">
        <f>IF(N698="základní",J698,0)</f>
        <v>0</v>
      </c>
      <c r="BF698" s="188">
        <f>IF(N698="snížená",J698,0)</f>
        <v>0</v>
      </c>
      <c r="BG698" s="188">
        <f>IF(N698="zákl. přenesená",J698,0)</f>
        <v>0</v>
      </c>
      <c r="BH698" s="188">
        <f>IF(N698="sníž. přenesená",J698,0)</f>
        <v>0</v>
      </c>
      <c r="BI698" s="188">
        <f>IF(N698="nulová",J698,0)</f>
        <v>0</v>
      </c>
      <c r="BJ698" s="19" t="s">
        <v>81</v>
      </c>
      <c r="BK698" s="188">
        <f>ROUND(I698*H698,2)</f>
        <v>0</v>
      </c>
      <c r="BL698" s="19" t="s">
        <v>283</v>
      </c>
      <c r="BM698" s="187" t="s">
        <v>1344</v>
      </c>
    </row>
    <row r="699" spans="1:65" s="13" customFormat="1" ht="11.25">
      <c r="B699" s="194"/>
      <c r="C699" s="195"/>
      <c r="D699" s="196" t="s">
        <v>185</v>
      </c>
      <c r="E699" s="197" t="s">
        <v>21</v>
      </c>
      <c r="F699" s="198" t="s">
        <v>1286</v>
      </c>
      <c r="G699" s="195"/>
      <c r="H699" s="199">
        <v>10</v>
      </c>
      <c r="I699" s="200"/>
      <c r="J699" s="195"/>
      <c r="K699" s="195"/>
      <c r="L699" s="201"/>
      <c r="M699" s="202"/>
      <c r="N699" s="203"/>
      <c r="O699" s="203"/>
      <c r="P699" s="203"/>
      <c r="Q699" s="203"/>
      <c r="R699" s="203"/>
      <c r="S699" s="203"/>
      <c r="T699" s="204"/>
      <c r="AT699" s="205" t="s">
        <v>185</v>
      </c>
      <c r="AU699" s="205" t="s">
        <v>83</v>
      </c>
      <c r="AV699" s="13" t="s">
        <v>83</v>
      </c>
      <c r="AW699" s="13" t="s">
        <v>34</v>
      </c>
      <c r="AX699" s="13" t="s">
        <v>81</v>
      </c>
      <c r="AY699" s="205" t="s">
        <v>174</v>
      </c>
    </row>
    <row r="700" spans="1:65" s="2" customFormat="1" ht="44.25" customHeight="1">
      <c r="A700" s="36"/>
      <c r="B700" s="37"/>
      <c r="C700" s="176" t="s">
        <v>1345</v>
      </c>
      <c r="D700" s="176" t="s">
        <v>176</v>
      </c>
      <c r="E700" s="177" t="s">
        <v>1346</v>
      </c>
      <c r="F700" s="178" t="s">
        <v>1347</v>
      </c>
      <c r="G700" s="179" t="s">
        <v>337</v>
      </c>
      <c r="H700" s="180">
        <v>5.2999999999999999E-2</v>
      </c>
      <c r="I700" s="181"/>
      <c r="J700" s="182">
        <f>ROUND(I700*H700,2)</f>
        <v>0</v>
      </c>
      <c r="K700" s="178" t="s">
        <v>21</v>
      </c>
      <c r="L700" s="41"/>
      <c r="M700" s="183" t="s">
        <v>21</v>
      </c>
      <c r="N700" s="184" t="s">
        <v>44</v>
      </c>
      <c r="O700" s="66"/>
      <c r="P700" s="185">
        <f>O700*H700</f>
        <v>0</v>
      </c>
      <c r="Q700" s="185">
        <v>0</v>
      </c>
      <c r="R700" s="185">
        <f>Q700*H700</f>
        <v>0</v>
      </c>
      <c r="S700" s="185">
        <v>0</v>
      </c>
      <c r="T700" s="186">
        <f>S700*H700</f>
        <v>0</v>
      </c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R700" s="187" t="s">
        <v>283</v>
      </c>
      <c r="AT700" s="187" t="s">
        <v>176</v>
      </c>
      <c r="AU700" s="187" t="s">
        <v>83</v>
      </c>
      <c r="AY700" s="19" t="s">
        <v>174</v>
      </c>
      <c r="BE700" s="188">
        <f>IF(N700="základní",J700,0)</f>
        <v>0</v>
      </c>
      <c r="BF700" s="188">
        <f>IF(N700="snížená",J700,0)</f>
        <v>0</v>
      </c>
      <c r="BG700" s="188">
        <f>IF(N700="zákl. přenesená",J700,0)</f>
        <v>0</v>
      </c>
      <c r="BH700" s="188">
        <f>IF(N700="sníž. přenesená",J700,0)</f>
        <v>0</v>
      </c>
      <c r="BI700" s="188">
        <f>IF(N700="nulová",J700,0)</f>
        <v>0</v>
      </c>
      <c r="BJ700" s="19" t="s">
        <v>81</v>
      </c>
      <c r="BK700" s="188">
        <f>ROUND(I700*H700,2)</f>
        <v>0</v>
      </c>
      <c r="BL700" s="19" t="s">
        <v>283</v>
      </c>
      <c r="BM700" s="187" t="s">
        <v>1348</v>
      </c>
    </row>
    <row r="701" spans="1:65" s="2" customFormat="1" ht="49.15" customHeight="1">
      <c r="A701" s="36"/>
      <c r="B701" s="37"/>
      <c r="C701" s="176" t="s">
        <v>1349</v>
      </c>
      <c r="D701" s="176" t="s">
        <v>176</v>
      </c>
      <c r="E701" s="177" t="s">
        <v>1350</v>
      </c>
      <c r="F701" s="178" t="s">
        <v>1351</v>
      </c>
      <c r="G701" s="179" t="s">
        <v>337</v>
      </c>
      <c r="H701" s="180">
        <v>5.2999999999999999E-2</v>
      </c>
      <c r="I701" s="181"/>
      <c r="J701" s="182">
        <f>ROUND(I701*H701,2)</f>
        <v>0</v>
      </c>
      <c r="K701" s="178" t="s">
        <v>180</v>
      </c>
      <c r="L701" s="41"/>
      <c r="M701" s="183" t="s">
        <v>21</v>
      </c>
      <c r="N701" s="184" t="s">
        <v>44</v>
      </c>
      <c r="O701" s="66"/>
      <c r="P701" s="185">
        <f>O701*H701</f>
        <v>0</v>
      </c>
      <c r="Q701" s="185">
        <v>0</v>
      </c>
      <c r="R701" s="185">
        <f>Q701*H701</f>
        <v>0</v>
      </c>
      <c r="S701" s="185">
        <v>0</v>
      </c>
      <c r="T701" s="186">
        <f>S701*H701</f>
        <v>0</v>
      </c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R701" s="187" t="s">
        <v>283</v>
      </c>
      <c r="AT701" s="187" t="s">
        <v>176</v>
      </c>
      <c r="AU701" s="187" t="s">
        <v>83</v>
      </c>
      <c r="AY701" s="19" t="s">
        <v>174</v>
      </c>
      <c r="BE701" s="188">
        <f>IF(N701="základní",J701,0)</f>
        <v>0</v>
      </c>
      <c r="BF701" s="188">
        <f>IF(N701="snížená",J701,0)</f>
        <v>0</v>
      </c>
      <c r="BG701" s="188">
        <f>IF(N701="zákl. přenesená",J701,0)</f>
        <v>0</v>
      </c>
      <c r="BH701" s="188">
        <f>IF(N701="sníž. přenesená",J701,0)</f>
        <v>0</v>
      </c>
      <c r="BI701" s="188">
        <f>IF(N701="nulová",J701,0)</f>
        <v>0</v>
      </c>
      <c r="BJ701" s="19" t="s">
        <v>81</v>
      </c>
      <c r="BK701" s="188">
        <f>ROUND(I701*H701,2)</f>
        <v>0</v>
      </c>
      <c r="BL701" s="19" t="s">
        <v>283</v>
      </c>
      <c r="BM701" s="187" t="s">
        <v>1352</v>
      </c>
    </row>
    <row r="702" spans="1:65" s="2" customFormat="1" ht="11.25">
      <c r="A702" s="36"/>
      <c r="B702" s="37"/>
      <c r="C702" s="38"/>
      <c r="D702" s="189" t="s">
        <v>183</v>
      </c>
      <c r="E702" s="38"/>
      <c r="F702" s="190" t="s">
        <v>1353</v>
      </c>
      <c r="G702" s="38"/>
      <c r="H702" s="38"/>
      <c r="I702" s="191"/>
      <c r="J702" s="38"/>
      <c r="K702" s="38"/>
      <c r="L702" s="41"/>
      <c r="M702" s="192"/>
      <c r="N702" s="193"/>
      <c r="O702" s="66"/>
      <c r="P702" s="66"/>
      <c r="Q702" s="66"/>
      <c r="R702" s="66"/>
      <c r="S702" s="66"/>
      <c r="T702" s="67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T702" s="19" t="s">
        <v>183</v>
      </c>
      <c r="AU702" s="19" t="s">
        <v>83</v>
      </c>
    </row>
    <row r="703" spans="1:65" s="12" customFormat="1" ht="22.9" customHeight="1">
      <c r="B703" s="160"/>
      <c r="C703" s="161"/>
      <c r="D703" s="162" t="s">
        <v>72</v>
      </c>
      <c r="E703" s="174" t="s">
        <v>1354</v>
      </c>
      <c r="F703" s="174" t="s">
        <v>1355</v>
      </c>
      <c r="G703" s="161"/>
      <c r="H703" s="161"/>
      <c r="I703" s="164"/>
      <c r="J703" s="175">
        <f>BK703</f>
        <v>0</v>
      </c>
      <c r="K703" s="161"/>
      <c r="L703" s="166"/>
      <c r="M703" s="167"/>
      <c r="N703" s="168"/>
      <c r="O703" s="168"/>
      <c r="P703" s="169">
        <f>SUM(P704:P714)</f>
        <v>0</v>
      </c>
      <c r="Q703" s="168"/>
      <c r="R703" s="169">
        <f>SUM(R704:R714)</f>
        <v>0</v>
      </c>
      <c r="S703" s="168"/>
      <c r="T703" s="170">
        <f>SUM(T704:T714)</f>
        <v>0</v>
      </c>
      <c r="AR703" s="171" t="s">
        <v>83</v>
      </c>
      <c r="AT703" s="172" t="s">
        <v>72</v>
      </c>
      <c r="AU703" s="172" t="s">
        <v>81</v>
      </c>
      <c r="AY703" s="171" t="s">
        <v>174</v>
      </c>
      <c r="BK703" s="173">
        <f>SUM(BK704:BK714)</f>
        <v>0</v>
      </c>
    </row>
    <row r="704" spans="1:65" s="2" customFormat="1" ht="24.2" customHeight="1">
      <c r="A704" s="36"/>
      <c r="B704" s="37"/>
      <c r="C704" s="176" t="s">
        <v>1356</v>
      </c>
      <c r="D704" s="176" t="s">
        <v>176</v>
      </c>
      <c r="E704" s="177" t="s">
        <v>1357</v>
      </c>
      <c r="F704" s="178" t="s">
        <v>1358</v>
      </c>
      <c r="G704" s="179" t="s">
        <v>400</v>
      </c>
      <c r="H704" s="180">
        <v>7</v>
      </c>
      <c r="I704" s="181"/>
      <c r="J704" s="182">
        <f>ROUND(I704*H704,2)</f>
        <v>0</v>
      </c>
      <c r="K704" s="178" t="s">
        <v>21</v>
      </c>
      <c r="L704" s="41"/>
      <c r="M704" s="183" t="s">
        <v>21</v>
      </c>
      <c r="N704" s="184" t="s">
        <v>44</v>
      </c>
      <c r="O704" s="66"/>
      <c r="P704" s="185">
        <f>O704*H704</f>
        <v>0</v>
      </c>
      <c r="Q704" s="185">
        <v>0</v>
      </c>
      <c r="R704" s="185">
        <f>Q704*H704</f>
        <v>0</v>
      </c>
      <c r="S704" s="185">
        <v>0</v>
      </c>
      <c r="T704" s="186">
        <f>S704*H704</f>
        <v>0</v>
      </c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R704" s="187" t="s">
        <v>283</v>
      </c>
      <c r="AT704" s="187" t="s">
        <v>176</v>
      </c>
      <c r="AU704" s="187" t="s">
        <v>83</v>
      </c>
      <c r="AY704" s="19" t="s">
        <v>174</v>
      </c>
      <c r="BE704" s="188">
        <f>IF(N704="základní",J704,0)</f>
        <v>0</v>
      </c>
      <c r="BF704" s="188">
        <f>IF(N704="snížená",J704,0)</f>
        <v>0</v>
      </c>
      <c r="BG704" s="188">
        <f>IF(N704="zákl. přenesená",J704,0)</f>
        <v>0</v>
      </c>
      <c r="BH704" s="188">
        <f>IF(N704="sníž. přenesená",J704,0)</f>
        <v>0</v>
      </c>
      <c r="BI704" s="188">
        <f>IF(N704="nulová",J704,0)</f>
        <v>0</v>
      </c>
      <c r="BJ704" s="19" t="s">
        <v>81</v>
      </c>
      <c r="BK704" s="188">
        <f>ROUND(I704*H704,2)</f>
        <v>0</v>
      </c>
      <c r="BL704" s="19" t="s">
        <v>283</v>
      </c>
      <c r="BM704" s="187" t="s">
        <v>1359</v>
      </c>
    </row>
    <row r="705" spans="1:65" s="2" customFormat="1" ht="33" customHeight="1">
      <c r="A705" s="36"/>
      <c r="B705" s="37"/>
      <c r="C705" s="176" t="s">
        <v>1360</v>
      </c>
      <c r="D705" s="176" t="s">
        <v>176</v>
      </c>
      <c r="E705" s="177" t="s">
        <v>1361</v>
      </c>
      <c r="F705" s="178" t="s">
        <v>1362</v>
      </c>
      <c r="G705" s="179" t="s">
        <v>400</v>
      </c>
      <c r="H705" s="180">
        <v>2</v>
      </c>
      <c r="I705" s="181"/>
      <c r="J705" s="182">
        <f>ROUND(I705*H705,2)</f>
        <v>0</v>
      </c>
      <c r="K705" s="178" t="s">
        <v>21</v>
      </c>
      <c r="L705" s="41"/>
      <c r="M705" s="183" t="s">
        <v>21</v>
      </c>
      <c r="N705" s="184" t="s">
        <v>44</v>
      </c>
      <c r="O705" s="66"/>
      <c r="P705" s="185">
        <f>O705*H705</f>
        <v>0</v>
      </c>
      <c r="Q705" s="185">
        <v>0</v>
      </c>
      <c r="R705" s="185">
        <f>Q705*H705</f>
        <v>0</v>
      </c>
      <c r="S705" s="185">
        <v>0</v>
      </c>
      <c r="T705" s="186">
        <f>S705*H705</f>
        <v>0</v>
      </c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R705" s="187" t="s">
        <v>283</v>
      </c>
      <c r="AT705" s="187" t="s">
        <v>176</v>
      </c>
      <c r="AU705" s="187" t="s">
        <v>83</v>
      </c>
      <c r="AY705" s="19" t="s">
        <v>174</v>
      </c>
      <c r="BE705" s="188">
        <f>IF(N705="základní",J705,0)</f>
        <v>0</v>
      </c>
      <c r="BF705" s="188">
        <f>IF(N705="snížená",J705,0)</f>
        <v>0</v>
      </c>
      <c r="BG705" s="188">
        <f>IF(N705="zákl. přenesená",J705,0)</f>
        <v>0</v>
      </c>
      <c r="BH705" s="188">
        <f>IF(N705="sníž. přenesená",J705,0)</f>
        <v>0</v>
      </c>
      <c r="BI705" s="188">
        <f>IF(N705="nulová",J705,0)</f>
        <v>0</v>
      </c>
      <c r="BJ705" s="19" t="s">
        <v>81</v>
      </c>
      <c r="BK705" s="188">
        <f>ROUND(I705*H705,2)</f>
        <v>0</v>
      </c>
      <c r="BL705" s="19" t="s">
        <v>283</v>
      </c>
      <c r="BM705" s="187" t="s">
        <v>1363</v>
      </c>
    </row>
    <row r="706" spans="1:65" s="2" customFormat="1" ht="33" customHeight="1">
      <c r="A706" s="36"/>
      <c r="B706" s="37"/>
      <c r="C706" s="176" t="s">
        <v>1364</v>
      </c>
      <c r="D706" s="176" t="s">
        <v>176</v>
      </c>
      <c r="E706" s="177" t="s">
        <v>1365</v>
      </c>
      <c r="F706" s="178" t="s">
        <v>1366</v>
      </c>
      <c r="G706" s="179" t="s">
        <v>189</v>
      </c>
      <c r="H706" s="180">
        <v>38.119999999999997</v>
      </c>
      <c r="I706" s="181"/>
      <c r="J706" s="182">
        <f>ROUND(I706*H706,2)</f>
        <v>0</v>
      </c>
      <c r="K706" s="178" t="s">
        <v>21</v>
      </c>
      <c r="L706" s="41"/>
      <c r="M706" s="183" t="s">
        <v>21</v>
      </c>
      <c r="N706" s="184" t="s">
        <v>44</v>
      </c>
      <c r="O706" s="66"/>
      <c r="P706" s="185">
        <f>O706*H706</f>
        <v>0</v>
      </c>
      <c r="Q706" s="185">
        <v>0</v>
      </c>
      <c r="R706" s="185">
        <f>Q706*H706</f>
        <v>0</v>
      </c>
      <c r="S706" s="185">
        <v>0</v>
      </c>
      <c r="T706" s="186">
        <f>S706*H706</f>
        <v>0</v>
      </c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R706" s="187" t="s">
        <v>283</v>
      </c>
      <c r="AT706" s="187" t="s">
        <v>176</v>
      </c>
      <c r="AU706" s="187" t="s">
        <v>83</v>
      </c>
      <c r="AY706" s="19" t="s">
        <v>174</v>
      </c>
      <c r="BE706" s="188">
        <f>IF(N706="základní",J706,0)</f>
        <v>0</v>
      </c>
      <c r="BF706" s="188">
        <f>IF(N706="snížená",J706,0)</f>
        <v>0</v>
      </c>
      <c r="BG706" s="188">
        <f>IF(N706="zákl. přenesená",J706,0)</f>
        <v>0</v>
      </c>
      <c r="BH706" s="188">
        <f>IF(N706="sníž. přenesená",J706,0)</f>
        <v>0</v>
      </c>
      <c r="BI706" s="188">
        <f>IF(N706="nulová",J706,0)</f>
        <v>0</v>
      </c>
      <c r="BJ706" s="19" t="s">
        <v>81</v>
      </c>
      <c r="BK706" s="188">
        <f>ROUND(I706*H706,2)</f>
        <v>0</v>
      </c>
      <c r="BL706" s="19" t="s">
        <v>283</v>
      </c>
      <c r="BM706" s="187" t="s">
        <v>1367</v>
      </c>
    </row>
    <row r="707" spans="1:65" s="13" customFormat="1" ht="11.25">
      <c r="B707" s="194"/>
      <c r="C707" s="195"/>
      <c r="D707" s="196" t="s">
        <v>185</v>
      </c>
      <c r="E707" s="197" t="s">
        <v>21</v>
      </c>
      <c r="F707" s="198" t="s">
        <v>1070</v>
      </c>
      <c r="G707" s="195"/>
      <c r="H707" s="199">
        <v>38.119999999999997</v>
      </c>
      <c r="I707" s="200"/>
      <c r="J707" s="195"/>
      <c r="K707" s="195"/>
      <c r="L707" s="201"/>
      <c r="M707" s="202"/>
      <c r="N707" s="203"/>
      <c r="O707" s="203"/>
      <c r="P707" s="203"/>
      <c r="Q707" s="203"/>
      <c r="R707" s="203"/>
      <c r="S707" s="203"/>
      <c r="T707" s="204"/>
      <c r="AT707" s="205" t="s">
        <v>185</v>
      </c>
      <c r="AU707" s="205" t="s">
        <v>83</v>
      </c>
      <c r="AV707" s="13" t="s">
        <v>83</v>
      </c>
      <c r="AW707" s="13" t="s">
        <v>34</v>
      </c>
      <c r="AX707" s="13" t="s">
        <v>81</v>
      </c>
      <c r="AY707" s="205" t="s">
        <v>174</v>
      </c>
    </row>
    <row r="708" spans="1:65" s="2" customFormat="1" ht="37.9" customHeight="1">
      <c r="A708" s="36"/>
      <c r="B708" s="37"/>
      <c r="C708" s="176" t="s">
        <v>1368</v>
      </c>
      <c r="D708" s="176" t="s">
        <v>176</v>
      </c>
      <c r="E708" s="177" t="s">
        <v>1369</v>
      </c>
      <c r="F708" s="178" t="s">
        <v>1370</v>
      </c>
      <c r="G708" s="179" t="s">
        <v>400</v>
      </c>
      <c r="H708" s="180">
        <v>2</v>
      </c>
      <c r="I708" s="181"/>
      <c r="J708" s="182">
        <f t="shared" ref="J708:J714" si="0">ROUND(I708*H708,2)</f>
        <v>0</v>
      </c>
      <c r="K708" s="178" t="s">
        <v>21</v>
      </c>
      <c r="L708" s="41"/>
      <c r="M708" s="183" t="s">
        <v>21</v>
      </c>
      <c r="N708" s="184" t="s">
        <v>44</v>
      </c>
      <c r="O708" s="66"/>
      <c r="P708" s="185">
        <f t="shared" ref="P708:P714" si="1">O708*H708</f>
        <v>0</v>
      </c>
      <c r="Q708" s="185">
        <v>0</v>
      </c>
      <c r="R708" s="185">
        <f t="shared" ref="R708:R714" si="2">Q708*H708</f>
        <v>0</v>
      </c>
      <c r="S708" s="185">
        <v>0</v>
      </c>
      <c r="T708" s="186">
        <f t="shared" ref="T708:T714" si="3">S708*H708</f>
        <v>0</v>
      </c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R708" s="187" t="s">
        <v>283</v>
      </c>
      <c r="AT708" s="187" t="s">
        <v>176</v>
      </c>
      <c r="AU708" s="187" t="s">
        <v>83</v>
      </c>
      <c r="AY708" s="19" t="s">
        <v>174</v>
      </c>
      <c r="BE708" s="188">
        <f t="shared" ref="BE708:BE714" si="4">IF(N708="základní",J708,0)</f>
        <v>0</v>
      </c>
      <c r="BF708" s="188">
        <f t="shared" ref="BF708:BF714" si="5">IF(N708="snížená",J708,0)</f>
        <v>0</v>
      </c>
      <c r="BG708" s="188">
        <f t="shared" ref="BG708:BG714" si="6">IF(N708="zákl. přenesená",J708,0)</f>
        <v>0</v>
      </c>
      <c r="BH708" s="188">
        <f t="shared" ref="BH708:BH714" si="7">IF(N708="sníž. přenesená",J708,0)</f>
        <v>0</v>
      </c>
      <c r="BI708" s="188">
        <f t="shared" ref="BI708:BI714" si="8">IF(N708="nulová",J708,0)</f>
        <v>0</v>
      </c>
      <c r="BJ708" s="19" t="s">
        <v>81</v>
      </c>
      <c r="BK708" s="188">
        <f t="shared" ref="BK708:BK714" si="9">ROUND(I708*H708,2)</f>
        <v>0</v>
      </c>
      <c r="BL708" s="19" t="s">
        <v>283</v>
      </c>
      <c r="BM708" s="187" t="s">
        <v>1371</v>
      </c>
    </row>
    <row r="709" spans="1:65" s="2" customFormat="1" ht="37.9" customHeight="1">
      <c r="A709" s="36"/>
      <c r="B709" s="37"/>
      <c r="C709" s="176" t="s">
        <v>1372</v>
      </c>
      <c r="D709" s="176" t="s">
        <v>176</v>
      </c>
      <c r="E709" s="177" t="s">
        <v>1373</v>
      </c>
      <c r="F709" s="178" t="s">
        <v>1374</v>
      </c>
      <c r="G709" s="179" t="s">
        <v>400</v>
      </c>
      <c r="H709" s="180">
        <v>1</v>
      </c>
      <c r="I709" s="181"/>
      <c r="J709" s="182">
        <f t="shared" si="0"/>
        <v>0</v>
      </c>
      <c r="K709" s="178" t="s">
        <v>21</v>
      </c>
      <c r="L709" s="41"/>
      <c r="M709" s="183" t="s">
        <v>21</v>
      </c>
      <c r="N709" s="184" t="s">
        <v>44</v>
      </c>
      <c r="O709" s="66"/>
      <c r="P709" s="185">
        <f t="shared" si="1"/>
        <v>0</v>
      </c>
      <c r="Q709" s="185">
        <v>0</v>
      </c>
      <c r="R709" s="185">
        <f t="shared" si="2"/>
        <v>0</v>
      </c>
      <c r="S709" s="185">
        <v>0</v>
      </c>
      <c r="T709" s="186">
        <f t="shared" si="3"/>
        <v>0</v>
      </c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R709" s="187" t="s">
        <v>283</v>
      </c>
      <c r="AT709" s="187" t="s">
        <v>176</v>
      </c>
      <c r="AU709" s="187" t="s">
        <v>83</v>
      </c>
      <c r="AY709" s="19" t="s">
        <v>174</v>
      </c>
      <c r="BE709" s="188">
        <f t="shared" si="4"/>
        <v>0</v>
      </c>
      <c r="BF709" s="188">
        <f t="shared" si="5"/>
        <v>0</v>
      </c>
      <c r="BG709" s="188">
        <f t="shared" si="6"/>
        <v>0</v>
      </c>
      <c r="BH709" s="188">
        <f t="shared" si="7"/>
        <v>0</v>
      </c>
      <c r="BI709" s="188">
        <f t="shared" si="8"/>
        <v>0</v>
      </c>
      <c r="BJ709" s="19" t="s">
        <v>81</v>
      </c>
      <c r="BK709" s="188">
        <f t="shared" si="9"/>
        <v>0</v>
      </c>
      <c r="BL709" s="19" t="s">
        <v>283</v>
      </c>
      <c r="BM709" s="187" t="s">
        <v>1375</v>
      </c>
    </row>
    <row r="710" spans="1:65" s="2" customFormat="1" ht="33" customHeight="1">
      <c r="A710" s="36"/>
      <c r="B710" s="37"/>
      <c r="C710" s="176" t="s">
        <v>1376</v>
      </c>
      <c r="D710" s="176" t="s">
        <v>176</v>
      </c>
      <c r="E710" s="177" t="s">
        <v>1377</v>
      </c>
      <c r="F710" s="178" t="s">
        <v>1378</v>
      </c>
      <c r="G710" s="179" t="s">
        <v>400</v>
      </c>
      <c r="H710" s="180">
        <v>4</v>
      </c>
      <c r="I710" s="181"/>
      <c r="J710" s="182">
        <f t="shared" si="0"/>
        <v>0</v>
      </c>
      <c r="K710" s="178" t="s">
        <v>21</v>
      </c>
      <c r="L710" s="41"/>
      <c r="M710" s="183" t="s">
        <v>21</v>
      </c>
      <c r="N710" s="184" t="s">
        <v>44</v>
      </c>
      <c r="O710" s="66"/>
      <c r="P710" s="185">
        <f t="shared" si="1"/>
        <v>0</v>
      </c>
      <c r="Q710" s="185">
        <v>0</v>
      </c>
      <c r="R710" s="185">
        <f t="shared" si="2"/>
        <v>0</v>
      </c>
      <c r="S710" s="185">
        <v>0</v>
      </c>
      <c r="T710" s="186">
        <f t="shared" si="3"/>
        <v>0</v>
      </c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R710" s="187" t="s">
        <v>283</v>
      </c>
      <c r="AT710" s="187" t="s">
        <v>176</v>
      </c>
      <c r="AU710" s="187" t="s">
        <v>83</v>
      </c>
      <c r="AY710" s="19" t="s">
        <v>174</v>
      </c>
      <c r="BE710" s="188">
        <f t="shared" si="4"/>
        <v>0</v>
      </c>
      <c r="BF710" s="188">
        <f t="shared" si="5"/>
        <v>0</v>
      </c>
      <c r="BG710" s="188">
        <f t="shared" si="6"/>
        <v>0</v>
      </c>
      <c r="BH710" s="188">
        <f t="shared" si="7"/>
        <v>0</v>
      </c>
      <c r="BI710" s="188">
        <f t="shared" si="8"/>
        <v>0</v>
      </c>
      <c r="BJ710" s="19" t="s">
        <v>81</v>
      </c>
      <c r="BK710" s="188">
        <f t="shared" si="9"/>
        <v>0</v>
      </c>
      <c r="BL710" s="19" t="s">
        <v>283</v>
      </c>
      <c r="BM710" s="187" t="s">
        <v>1379</v>
      </c>
    </row>
    <row r="711" spans="1:65" s="2" customFormat="1" ht="33" customHeight="1">
      <c r="A711" s="36"/>
      <c r="B711" s="37"/>
      <c r="C711" s="176" t="s">
        <v>1380</v>
      </c>
      <c r="D711" s="176" t="s">
        <v>176</v>
      </c>
      <c r="E711" s="177" t="s">
        <v>1381</v>
      </c>
      <c r="F711" s="178" t="s">
        <v>1382</v>
      </c>
      <c r="G711" s="179" t="s">
        <v>400</v>
      </c>
      <c r="H711" s="180">
        <v>2</v>
      </c>
      <c r="I711" s="181"/>
      <c r="J711" s="182">
        <f t="shared" si="0"/>
        <v>0</v>
      </c>
      <c r="K711" s="178" t="s">
        <v>21</v>
      </c>
      <c r="L711" s="41"/>
      <c r="M711" s="183" t="s">
        <v>21</v>
      </c>
      <c r="N711" s="184" t="s">
        <v>44</v>
      </c>
      <c r="O711" s="66"/>
      <c r="P711" s="185">
        <f t="shared" si="1"/>
        <v>0</v>
      </c>
      <c r="Q711" s="185">
        <v>0</v>
      </c>
      <c r="R711" s="185">
        <f t="shared" si="2"/>
        <v>0</v>
      </c>
      <c r="S711" s="185">
        <v>0</v>
      </c>
      <c r="T711" s="186">
        <f t="shared" si="3"/>
        <v>0</v>
      </c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R711" s="187" t="s">
        <v>283</v>
      </c>
      <c r="AT711" s="187" t="s">
        <v>176</v>
      </c>
      <c r="AU711" s="187" t="s">
        <v>83</v>
      </c>
      <c r="AY711" s="19" t="s">
        <v>174</v>
      </c>
      <c r="BE711" s="188">
        <f t="shared" si="4"/>
        <v>0</v>
      </c>
      <c r="BF711" s="188">
        <f t="shared" si="5"/>
        <v>0</v>
      </c>
      <c r="BG711" s="188">
        <f t="shared" si="6"/>
        <v>0</v>
      </c>
      <c r="BH711" s="188">
        <f t="shared" si="7"/>
        <v>0</v>
      </c>
      <c r="BI711" s="188">
        <f t="shared" si="8"/>
        <v>0</v>
      </c>
      <c r="BJ711" s="19" t="s">
        <v>81</v>
      </c>
      <c r="BK711" s="188">
        <f t="shared" si="9"/>
        <v>0</v>
      </c>
      <c r="BL711" s="19" t="s">
        <v>283</v>
      </c>
      <c r="BM711" s="187" t="s">
        <v>1383</v>
      </c>
    </row>
    <row r="712" spans="1:65" s="2" customFormat="1" ht="33" customHeight="1">
      <c r="A712" s="36"/>
      <c r="B712" s="37"/>
      <c r="C712" s="176" t="s">
        <v>1384</v>
      </c>
      <c r="D712" s="176" t="s">
        <v>176</v>
      </c>
      <c r="E712" s="177" t="s">
        <v>1385</v>
      </c>
      <c r="F712" s="178" t="s">
        <v>1386</v>
      </c>
      <c r="G712" s="179" t="s">
        <v>400</v>
      </c>
      <c r="H712" s="180">
        <v>2</v>
      </c>
      <c r="I712" s="181"/>
      <c r="J712" s="182">
        <f t="shared" si="0"/>
        <v>0</v>
      </c>
      <c r="K712" s="178" t="s">
        <v>21</v>
      </c>
      <c r="L712" s="41"/>
      <c r="M712" s="183" t="s">
        <v>21</v>
      </c>
      <c r="N712" s="184" t="s">
        <v>44</v>
      </c>
      <c r="O712" s="66"/>
      <c r="P712" s="185">
        <f t="shared" si="1"/>
        <v>0</v>
      </c>
      <c r="Q712" s="185">
        <v>0</v>
      </c>
      <c r="R712" s="185">
        <f t="shared" si="2"/>
        <v>0</v>
      </c>
      <c r="S712" s="185">
        <v>0</v>
      </c>
      <c r="T712" s="186">
        <f t="shared" si="3"/>
        <v>0</v>
      </c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R712" s="187" t="s">
        <v>283</v>
      </c>
      <c r="AT712" s="187" t="s">
        <v>176</v>
      </c>
      <c r="AU712" s="187" t="s">
        <v>83</v>
      </c>
      <c r="AY712" s="19" t="s">
        <v>174</v>
      </c>
      <c r="BE712" s="188">
        <f t="shared" si="4"/>
        <v>0</v>
      </c>
      <c r="BF712" s="188">
        <f t="shared" si="5"/>
        <v>0</v>
      </c>
      <c r="BG712" s="188">
        <f t="shared" si="6"/>
        <v>0</v>
      </c>
      <c r="BH712" s="188">
        <f t="shared" si="7"/>
        <v>0</v>
      </c>
      <c r="BI712" s="188">
        <f t="shared" si="8"/>
        <v>0</v>
      </c>
      <c r="BJ712" s="19" t="s">
        <v>81</v>
      </c>
      <c r="BK712" s="188">
        <f t="shared" si="9"/>
        <v>0</v>
      </c>
      <c r="BL712" s="19" t="s">
        <v>283</v>
      </c>
      <c r="BM712" s="187" t="s">
        <v>1387</v>
      </c>
    </row>
    <row r="713" spans="1:65" s="2" customFormat="1" ht="24.2" customHeight="1">
      <c r="A713" s="36"/>
      <c r="B713" s="37"/>
      <c r="C713" s="176" t="s">
        <v>1388</v>
      </c>
      <c r="D713" s="176" t="s">
        <v>176</v>
      </c>
      <c r="E713" s="177" t="s">
        <v>1389</v>
      </c>
      <c r="F713" s="178" t="s">
        <v>1390</v>
      </c>
      <c r="G713" s="179" t="s">
        <v>400</v>
      </c>
      <c r="H713" s="180">
        <v>2</v>
      </c>
      <c r="I713" s="181"/>
      <c r="J713" s="182">
        <f t="shared" si="0"/>
        <v>0</v>
      </c>
      <c r="K713" s="178" t="s">
        <v>21</v>
      </c>
      <c r="L713" s="41"/>
      <c r="M713" s="183" t="s">
        <v>21</v>
      </c>
      <c r="N713" s="184" t="s">
        <v>44</v>
      </c>
      <c r="O713" s="66"/>
      <c r="P713" s="185">
        <f t="shared" si="1"/>
        <v>0</v>
      </c>
      <c r="Q713" s="185">
        <v>0</v>
      </c>
      <c r="R713" s="185">
        <f t="shared" si="2"/>
        <v>0</v>
      </c>
      <c r="S713" s="185">
        <v>0</v>
      </c>
      <c r="T713" s="186">
        <f t="shared" si="3"/>
        <v>0</v>
      </c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R713" s="187" t="s">
        <v>283</v>
      </c>
      <c r="AT713" s="187" t="s">
        <v>176</v>
      </c>
      <c r="AU713" s="187" t="s">
        <v>83</v>
      </c>
      <c r="AY713" s="19" t="s">
        <v>174</v>
      </c>
      <c r="BE713" s="188">
        <f t="shared" si="4"/>
        <v>0</v>
      </c>
      <c r="BF713" s="188">
        <f t="shared" si="5"/>
        <v>0</v>
      </c>
      <c r="BG713" s="188">
        <f t="shared" si="6"/>
        <v>0</v>
      </c>
      <c r="BH713" s="188">
        <f t="shared" si="7"/>
        <v>0</v>
      </c>
      <c r="BI713" s="188">
        <f t="shared" si="8"/>
        <v>0</v>
      </c>
      <c r="BJ713" s="19" t="s">
        <v>81</v>
      </c>
      <c r="BK713" s="188">
        <f t="shared" si="9"/>
        <v>0</v>
      </c>
      <c r="BL713" s="19" t="s">
        <v>283</v>
      </c>
      <c r="BM713" s="187" t="s">
        <v>1391</v>
      </c>
    </row>
    <row r="714" spans="1:65" s="2" customFormat="1" ht="37.9" customHeight="1">
      <c r="A714" s="36"/>
      <c r="B714" s="37"/>
      <c r="C714" s="176" t="s">
        <v>1392</v>
      </c>
      <c r="D714" s="176" t="s">
        <v>176</v>
      </c>
      <c r="E714" s="177" t="s">
        <v>1393</v>
      </c>
      <c r="F714" s="178" t="s">
        <v>1394</v>
      </c>
      <c r="G714" s="179" t="s">
        <v>400</v>
      </c>
      <c r="H714" s="180">
        <v>2</v>
      </c>
      <c r="I714" s="181"/>
      <c r="J714" s="182">
        <f t="shared" si="0"/>
        <v>0</v>
      </c>
      <c r="K714" s="178" t="s">
        <v>21</v>
      </c>
      <c r="L714" s="41"/>
      <c r="M714" s="183" t="s">
        <v>21</v>
      </c>
      <c r="N714" s="184" t="s">
        <v>44</v>
      </c>
      <c r="O714" s="66"/>
      <c r="P714" s="185">
        <f t="shared" si="1"/>
        <v>0</v>
      </c>
      <c r="Q714" s="185">
        <v>0</v>
      </c>
      <c r="R714" s="185">
        <f t="shared" si="2"/>
        <v>0</v>
      </c>
      <c r="S714" s="185">
        <v>0</v>
      </c>
      <c r="T714" s="186">
        <f t="shared" si="3"/>
        <v>0</v>
      </c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R714" s="187" t="s">
        <v>283</v>
      </c>
      <c r="AT714" s="187" t="s">
        <v>176</v>
      </c>
      <c r="AU714" s="187" t="s">
        <v>83</v>
      </c>
      <c r="AY714" s="19" t="s">
        <v>174</v>
      </c>
      <c r="BE714" s="188">
        <f t="shared" si="4"/>
        <v>0</v>
      </c>
      <c r="BF714" s="188">
        <f t="shared" si="5"/>
        <v>0</v>
      </c>
      <c r="BG714" s="188">
        <f t="shared" si="6"/>
        <v>0</v>
      </c>
      <c r="BH714" s="188">
        <f t="shared" si="7"/>
        <v>0</v>
      </c>
      <c r="BI714" s="188">
        <f t="shared" si="8"/>
        <v>0</v>
      </c>
      <c r="BJ714" s="19" t="s">
        <v>81</v>
      </c>
      <c r="BK714" s="188">
        <f t="shared" si="9"/>
        <v>0</v>
      </c>
      <c r="BL714" s="19" t="s">
        <v>283</v>
      </c>
      <c r="BM714" s="187" t="s">
        <v>1395</v>
      </c>
    </row>
    <row r="715" spans="1:65" s="12" customFormat="1" ht="22.9" customHeight="1">
      <c r="B715" s="160"/>
      <c r="C715" s="161"/>
      <c r="D715" s="162" t="s">
        <v>72</v>
      </c>
      <c r="E715" s="174" t="s">
        <v>1396</v>
      </c>
      <c r="F715" s="174" t="s">
        <v>1397</v>
      </c>
      <c r="G715" s="161"/>
      <c r="H715" s="161"/>
      <c r="I715" s="164"/>
      <c r="J715" s="175">
        <f>BK715</f>
        <v>0</v>
      </c>
      <c r="K715" s="161"/>
      <c r="L715" s="166"/>
      <c r="M715" s="167"/>
      <c r="N715" s="168"/>
      <c r="O715" s="168"/>
      <c r="P715" s="169">
        <f>SUM(P716:P725)</f>
        <v>0</v>
      </c>
      <c r="Q715" s="168"/>
      <c r="R715" s="169">
        <f>SUM(R716:R725)</f>
        <v>0.12210579999999999</v>
      </c>
      <c r="S715" s="168"/>
      <c r="T715" s="170">
        <f>SUM(T716:T725)</f>
        <v>0</v>
      </c>
      <c r="AR715" s="171" t="s">
        <v>83</v>
      </c>
      <c r="AT715" s="172" t="s">
        <v>72</v>
      </c>
      <c r="AU715" s="172" t="s">
        <v>81</v>
      </c>
      <c r="AY715" s="171" t="s">
        <v>174</v>
      </c>
      <c r="BK715" s="173">
        <f>SUM(BK716:BK725)</f>
        <v>0</v>
      </c>
    </row>
    <row r="716" spans="1:65" s="2" customFormat="1" ht="33" customHeight="1">
      <c r="A716" s="36"/>
      <c r="B716" s="37"/>
      <c r="C716" s="176" t="s">
        <v>1398</v>
      </c>
      <c r="D716" s="176" t="s">
        <v>176</v>
      </c>
      <c r="E716" s="177" t="s">
        <v>1399</v>
      </c>
      <c r="F716" s="178" t="s">
        <v>1400</v>
      </c>
      <c r="G716" s="179" t="s">
        <v>189</v>
      </c>
      <c r="H716" s="180">
        <v>45.01</v>
      </c>
      <c r="I716" s="181"/>
      <c r="J716" s="182">
        <f>ROUND(I716*H716,2)</f>
        <v>0</v>
      </c>
      <c r="K716" s="178" t="s">
        <v>180</v>
      </c>
      <c r="L716" s="41"/>
      <c r="M716" s="183" t="s">
        <v>21</v>
      </c>
      <c r="N716" s="184" t="s">
        <v>44</v>
      </c>
      <c r="O716" s="66"/>
      <c r="P716" s="185">
        <f>O716*H716</f>
        <v>0</v>
      </c>
      <c r="Q716" s="185">
        <v>5.8E-4</v>
      </c>
      <c r="R716" s="185">
        <f>Q716*H716</f>
        <v>2.6105799999999998E-2</v>
      </c>
      <c r="S716" s="185">
        <v>0</v>
      </c>
      <c r="T716" s="186">
        <f>S716*H716</f>
        <v>0</v>
      </c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R716" s="187" t="s">
        <v>283</v>
      </c>
      <c r="AT716" s="187" t="s">
        <v>176</v>
      </c>
      <c r="AU716" s="187" t="s">
        <v>83</v>
      </c>
      <c r="AY716" s="19" t="s">
        <v>174</v>
      </c>
      <c r="BE716" s="188">
        <f>IF(N716="základní",J716,0)</f>
        <v>0</v>
      </c>
      <c r="BF716" s="188">
        <f>IF(N716="snížená",J716,0)</f>
        <v>0</v>
      </c>
      <c r="BG716" s="188">
        <f>IF(N716="zákl. přenesená",J716,0)</f>
        <v>0</v>
      </c>
      <c r="BH716" s="188">
        <f>IF(N716="sníž. přenesená",J716,0)</f>
        <v>0</v>
      </c>
      <c r="BI716" s="188">
        <f>IF(N716="nulová",J716,0)</f>
        <v>0</v>
      </c>
      <c r="BJ716" s="19" t="s">
        <v>81</v>
      </c>
      <c r="BK716" s="188">
        <f>ROUND(I716*H716,2)</f>
        <v>0</v>
      </c>
      <c r="BL716" s="19" t="s">
        <v>283</v>
      </c>
      <c r="BM716" s="187" t="s">
        <v>1401</v>
      </c>
    </row>
    <row r="717" spans="1:65" s="2" customFormat="1" ht="11.25">
      <c r="A717" s="36"/>
      <c r="B717" s="37"/>
      <c r="C717" s="38"/>
      <c r="D717" s="189" t="s">
        <v>183</v>
      </c>
      <c r="E717" s="38"/>
      <c r="F717" s="190" t="s">
        <v>1402</v>
      </c>
      <c r="G717" s="38"/>
      <c r="H717" s="38"/>
      <c r="I717" s="191"/>
      <c r="J717" s="38"/>
      <c r="K717" s="38"/>
      <c r="L717" s="41"/>
      <c r="M717" s="192"/>
      <c r="N717" s="193"/>
      <c r="O717" s="66"/>
      <c r="P717" s="66"/>
      <c r="Q717" s="66"/>
      <c r="R717" s="66"/>
      <c r="S717" s="66"/>
      <c r="T717" s="67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T717" s="19" t="s">
        <v>183</v>
      </c>
      <c r="AU717" s="19" t="s">
        <v>83</v>
      </c>
    </row>
    <row r="718" spans="1:65" s="13" customFormat="1" ht="11.25">
      <c r="B718" s="194"/>
      <c r="C718" s="195"/>
      <c r="D718" s="196" t="s">
        <v>185</v>
      </c>
      <c r="E718" s="197" t="s">
        <v>21</v>
      </c>
      <c r="F718" s="198" t="s">
        <v>1403</v>
      </c>
      <c r="G718" s="195"/>
      <c r="H718" s="199">
        <v>5.15</v>
      </c>
      <c r="I718" s="200"/>
      <c r="J718" s="195"/>
      <c r="K718" s="195"/>
      <c r="L718" s="201"/>
      <c r="M718" s="202"/>
      <c r="N718" s="203"/>
      <c r="O718" s="203"/>
      <c r="P718" s="203"/>
      <c r="Q718" s="203"/>
      <c r="R718" s="203"/>
      <c r="S718" s="203"/>
      <c r="T718" s="204"/>
      <c r="AT718" s="205" t="s">
        <v>185</v>
      </c>
      <c r="AU718" s="205" t="s">
        <v>83</v>
      </c>
      <c r="AV718" s="13" t="s">
        <v>83</v>
      </c>
      <c r="AW718" s="13" t="s">
        <v>34</v>
      </c>
      <c r="AX718" s="13" t="s">
        <v>73</v>
      </c>
      <c r="AY718" s="205" t="s">
        <v>174</v>
      </c>
    </row>
    <row r="719" spans="1:65" s="13" customFormat="1" ht="11.25">
      <c r="B719" s="194"/>
      <c r="C719" s="195"/>
      <c r="D719" s="196" t="s">
        <v>185</v>
      </c>
      <c r="E719" s="197" t="s">
        <v>21</v>
      </c>
      <c r="F719" s="198" t="s">
        <v>1404</v>
      </c>
      <c r="G719" s="195"/>
      <c r="H719" s="199">
        <v>39.86</v>
      </c>
      <c r="I719" s="200"/>
      <c r="J719" s="195"/>
      <c r="K719" s="195"/>
      <c r="L719" s="201"/>
      <c r="M719" s="202"/>
      <c r="N719" s="203"/>
      <c r="O719" s="203"/>
      <c r="P719" s="203"/>
      <c r="Q719" s="203"/>
      <c r="R719" s="203"/>
      <c r="S719" s="203"/>
      <c r="T719" s="204"/>
      <c r="AT719" s="205" t="s">
        <v>185</v>
      </c>
      <c r="AU719" s="205" t="s">
        <v>83</v>
      </c>
      <c r="AV719" s="13" t="s">
        <v>83</v>
      </c>
      <c r="AW719" s="13" t="s">
        <v>34</v>
      </c>
      <c r="AX719" s="13" t="s">
        <v>73</v>
      </c>
      <c r="AY719" s="205" t="s">
        <v>174</v>
      </c>
    </row>
    <row r="720" spans="1:65" s="14" customFormat="1" ht="11.25">
      <c r="B720" s="206"/>
      <c r="C720" s="207"/>
      <c r="D720" s="196" t="s">
        <v>185</v>
      </c>
      <c r="E720" s="208" t="s">
        <v>21</v>
      </c>
      <c r="F720" s="209" t="s">
        <v>199</v>
      </c>
      <c r="G720" s="207"/>
      <c r="H720" s="210">
        <v>45.01</v>
      </c>
      <c r="I720" s="211"/>
      <c r="J720" s="207"/>
      <c r="K720" s="207"/>
      <c r="L720" s="212"/>
      <c r="M720" s="213"/>
      <c r="N720" s="214"/>
      <c r="O720" s="214"/>
      <c r="P720" s="214"/>
      <c r="Q720" s="214"/>
      <c r="R720" s="214"/>
      <c r="S720" s="214"/>
      <c r="T720" s="215"/>
      <c r="AT720" s="216" t="s">
        <v>185</v>
      </c>
      <c r="AU720" s="216" t="s">
        <v>83</v>
      </c>
      <c r="AV720" s="14" t="s">
        <v>193</v>
      </c>
      <c r="AW720" s="14" t="s">
        <v>34</v>
      </c>
      <c r="AX720" s="14" t="s">
        <v>81</v>
      </c>
      <c r="AY720" s="216" t="s">
        <v>174</v>
      </c>
    </row>
    <row r="721" spans="1:65" s="2" customFormat="1" ht="37.9" customHeight="1">
      <c r="A721" s="36"/>
      <c r="B721" s="37"/>
      <c r="C721" s="238" t="s">
        <v>1405</v>
      </c>
      <c r="D721" s="238" t="s">
        <v>297</v>
      </c>
      <c r="E721" s="239" t="s">
        <v>1406</v>
      </c>
      <c r="F721" s="240" t="s">
        <v>1407</v>
      </c>
      <c r="G721" s="241" t="s">
        <v>179</v>
      </c>
      <c r="H721" s="242">
        <v>5</v>
      </c>
      <c r="I721" s="243"/>
      <c r="J721" s="244">
        <f>ROUND(I721*H721,2)</f>
        <v>0</v>
      </c>
      <c r="K721" s="240" t="s">
        <v>180</v>
      </c>
      <c r="L721" s="245"/>
      <c r="M721" s="246" t="s">
        <v>21</v>
      </c>
      <c r="N721" s="247" t="s">
        <v>44</v>
      </c>
      <c r="O721" s="66"/>
      <c r="P721" s="185">
        <f>O721*H721</f>
        <v>0</v>
      </c>
      <c r="Q721" s="185">
        <v>1.9199999999999998E-2</v>
      </c>
      <c r="R721" s="185">
        <f>Q721*H721</f>
        <v>9.5999999999999988E-2</v>
      </c>
      <c r="S721" s="185">
        <v>0</v>
      </c>
      <c r="T721" s="186">
        <f>S721*H721</f>
        <v>0</v>
      </c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R721" s="187" t="s">
        <v>377</v>
      </c>
      <c r="AT721" s="187" t="s">
        <v>297</v>
      </c>
      <c r="AU721" s="187" t="s">
        <v>83</v>
      </c>
      <c r="AY721" s="19" t="s">
        <v>174</v>
      </c>
      <c r="BE721" s="188">
        <f>IF(N721="základní",J721,0)</f>
        <v>0</v>
      </c>
      <c r="BF721" s="188">
        <f>IF(N721="snížená",J721,0)</f>
        <v>0</v>
      </c>
      <c r="BG721" s="188">
        <f>IF(N721="zákl. přenesená",J721,0)</f>
        <v>0</v>
      </c>
      <c r="BH721" s="188">
        <f>IF(N721="sníž. přenesená",J721,0)</f>
        <v>0</v>
      </c>
      <c r="BI721" s="188">
        <f>IF(N721="nulová",J721,0)</f>
        <v>0</v>
      </c>
      <c r="BJ721" s="19" t="s">
        <v>81</v>
      </c>
      <c r="BK721" s="188">
        <f>ROUND(I721*H721,2)</f>
        <v>0</v>
      </c>
      <c r="BL721" s="19" t="s">
        <v>283</v>
      </c>
      <c r="BM721" s="187" t="s">
        <v>1408</v>
      </c>
    </row>
    <row r="722" spans="1:65" s="2" customFormat="1" ht="44.25" customHeight="1">
      <c r="A722" s="36"/>
      <c r="B722" s="37"/>
      <c r="C722" s="176" t="s">
        <v>1409</v>
      </c>
      <c r="D722" s="176" t="s">
        <v>176</v>
      </c>
      <c r="E722" s="177" t="s">
        <v>1410</v>
      </c>
      <c r="F722" s="178" t="s">
        <v>1411</v>
      </c>
      <c r="G722" s="179" t="s">
        <v>337</v>
      </c>
      <c r="H722" s="180">
        <v>0.122</v>
      </c>
      <c r="I722" s="181"/>
      <c r="J722" s="182">
        <f>ROUND(I722*H722,2)</f>
        <v>0</v>
      </c>
      <c r="K722" s="178" t="s">
        <v>180</v>
      </c>
      <c r="L722" s="41"/>
      <c r="M722" s="183" t="s">
        <v>21</v>
      </c>
      <c r="N722" s="184" t="s">
        <v>44</v>
      </c>
      <c r="O722" s="66"/>
      <c r="P722" s="185">
        <f>O722*H722</f>
        <v>0</v>
      </c>
      <c r="Q722" s="185">
        <v>0</v>
      </c>
      <c r="R722" s="185">
        <f>Q722*H722</f>
        <v>0</v>
      </c>
      <c r="S722" s="185">
        <v>0</v>
      </c>
      <c r="T722" s="186">
        <f>S722*H722</f>
        <v>0</v>
      </c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R722" s="187" t="s">
        <v>283</v>
      </c>
      <c r="AT722" s="187" t="s">
        <v>176</v>
      </c>
      <c r="AU722" s="187" t="s">
        <v>83</v>
      </c>
      <c r="AY722" s="19" t="s">
        <v>174</v>
      </c>
      <c r="BE722" s="188">
        <f>IF(N722="základní",J722,0)</f>
        <v>0</v>
      </c>
      <c r="BF722" s="188">
        <f>IF(N722="snížená",J722,0)</f>
        <v>0</v>
      </c>
      <c r="BG722" s="188">
        <f>IF(N722="zákl. přenesená",J722,0)</f>
        <v>0</v>
      </c>
      <c r="BH722" s="188">
        <f>IF(N722="sníž. přenesená",J722,0)</f>
        <v>0</v>
      </c>
      <c r="BI722" s="188">
        <f>IF(N722="nulová",J722,0)</f>
        <v>0</v>
      </c>
      <c r="BJ722" s="19" t="s">
        <v>81</v>
      </c>
      <c r="BK722" s="188">
        <f>ROUND(I722*H722,2)</f>
        <v>0</v>
      </c>
      <c r="BL722" s="19" t="s">
        <v>283</v>
      </c>
      <c r="BM722" s="187" t="s">
        <v>1412</v>
      </c>
    </row>
    <row r="723" spans="1:65" s="2" customFormat="1" ht="11.25">
      <c r="A723" s="36"/>
      <c r="B723" s="37"/>
      <c r="C723" s="38"/>
      <c r="D723" s="189" t="s">
        <v>183</v>
      </c>
      <c r="E723" s="38"/>
      <c r="F723" s="190" t="s">
        <v>1413</v>
      </c>
      <c r="G723" s="38"/>
      <c r="H723" s="38"/>
      <c r="I723" s="191"/>
      <c r="J723" s="38"/>
      <c r="K723" s="38"/>
      <c r="L723" s="41"/>
      <c r="M723" s="192"/>
      <c r="N723" s="193"/>
      <c r="O723" s="66"/>
      <c r="P723" s="66"/>
      <c r="Q723" s="66"/>
      <c r="R723" s="66"/>
      <c r="S723" s="66"/>
      <c r="T723" s="67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T723" s="19" t="s">
        <v>183</v>
      </c>
      <c r="AU723" s="19" t="s">
        <v>83</v>
      </c>
    </row>
    <row r="724" spans="1:65" s="2" customFormat="1" ht="49.15" customHeight="1">
      <c r="A724" s="36"/>
      <c r="B724" s="37"/>
      <c r="C724" s="176" t="s">
        <v>1414</v>
      </c>
      <c r="D724" s="176" t="s">
        <v>176</v>
      </c>
      <c r="E724" s="177" t="s">
        <v>1415</v>
      </c>
      <c r="F724" s="178" t="s">
        <v>1416</v>
      </c>
      <c r="G724" s="179" t="s">
        <v>337</v>
      </c>
      <c r="H724" s="180">
        <v>0.122</v>
      </c>
      <c r="I724" s="181"/>
      <c r="J724" s="182">
        <f>ROUND(I724*H724,2)</f>
        <v>0</v>
      </c>
      <c r="K724" s="178" t="s">
        <v>180</v>
      </c>
      <c r="L724" s="41"/>
      <c r="M724" s="183" t="s">
        <v>21</v>
      </c>
      <c r="N724" s="184" t="s">
        <v>44</v>
      </c>
      <c r="O724" s="66"/>
      <c r="P724" s="185">
        <f>O724*H724</f>
        <v>0</v>
      </c>
      <c r="Q724" s="185">
        <v>0</v>
      </c>
      <c r="R724" s="185">
        <f>Q724*H724</f>
        <v>0</v>
      </c>
      <c r="S724" s="185">
        <v>0</v>
      </c>
      <c r="T724" s="186">
        <f>S724*H724</f>
        <v>0</v>
      </c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R724" s="187" t="s">
        <v>283</v>
      </c>
      <c r="AT724" s="187" t="s">
        <v>176</v>
      </c>
      <c r="AU724" s="187" t="s">
        <v>83</v>
      </c>
      <c r="AY724" s="19" t="s">
        <v>174</v>
      </c>
      <c r="BE724" s="188">
        <f>IF(N724="základní",J724,0)</f>
        <v>0</v>
      </c>
      <c r="BF724" s="188">
        <f>IF(N724="snížená",J724,0)</f>
        <v>0</v>
      </c>
      <c r="BG724" s="188">
        <f>IF(N724="zákl. přenesená",J724,0)</f>
        <v>0</v>
      </c>
      <c r="BH724" s="188">
        <f>IF(N724="sníž. přenesená",J724,0)</f>
        <v>0</v>
      </c>
      <c r="BI724" s="188">
        <f>IF(N724="nulová",J724,0)</f>
        <v>0</v>
      </c>
      <c r="BJ724" s="19" t="s">
        <v>81</v>
      </c>
      <c r="BK724" s="188">
        <f>ROUND(I724*H724,2)</f>
        <v>0</v>
      </c>
      <c r="BL724" s="19" t="s">
        <v>283</v>
      </c>
      <c r="BM724" s="187" t="s">
        <v>1417</v>
      </c>
    </row>
    <row r="725" spans="1:65" s="2" customFormat="1" ht="11.25">
      <c r="A725" s="36"/>
      <c r="B725" s="37"/>
      <c r="C725" s="38"/>
      <c r="D725" s="189" t="s">
        <v>183</v>
      </c>
      <c r="E725" s="38"/>
      <c r="F725" s="190" t="s">
        <v>1418</v>
      </c>
      <c r="G725" s="38"/>
      <c r="H725" s="38"/>
      <c r="I725" s="191"/>
      <c r="J725" s="38"/>
      <c r="K725" s="38"/>
      <c r="L725" s="41"/>
      <c r="M725" s="192"/>
      <c r="N725" s="193"/>
      <c r="O725" s="66"/>
      <c r="P725" s="66"/>
      <c r="Q725" s="66"/>
      <c r="R725" s="66"/>
      <c r="S725" s="66"/>
      <c r="T725" s="67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T725" s="19" t="s">
        <v>183</v>
      </c>
      <c r="AU725" s="19" t="s">
        <v>83</v>
      </c>
    </row>
    <row r="726" spans="1:65" s="12" customFormat="1" ht="22.9" customHeight="1">
      <c r="B726" s="160"/>
      <c r="C726" s="161"/>
      <c r="D726" s="162" t="s">
        <v>72</v>
      </c>
      <c r="E726" s="174" t="s">
        <v>1419</v>
      </c>
      <c r="F726" s="174" t="s">
        <v>1420</v>
      </c>
      <c r="G726" s="161"/>
      <c r="H726" s="161"/>
      <c r="I726" s="164"/>
      <c r="J726" s="175">
        <f>BK726</f>
        <v>0</v>
      </c>
      <c r="K726" s="161"/>
      <c r="L726" s="166"/>
      <c r="M726" s="167"/>
      <c r="N726" s="168"/>
      <c r="O726" s="168"/>
      <c r="P726" s="169">
        <f>SUM(P727:P741)</f>
        <v>0</v>
      </c>
      <c r="Q726" s="168"/>
      <c r="R726" s="169">
        <f>SUM(R727:R741)</f>
        <v>0.52879620000000005</v>
      </c>
      <c r="S726" s="168"/>
      <c r="T726" s="170">
        <f>SUM(T727:T741)</f>
        <v>0.192304</v>
      </c>
      <c r="AR726" s="171" t="s">
        <v>83</v>
      </c>
      <c r="AT726" s="172" t="s">
        <v>72</v>
      </c>
      <c r="AU726" s="172" t="s">
        <v>81</v>
      </c>
      <c r="AY726" s="171" t="s">
        <v>174</v>
      </c>
      <c r="BK726" s="173">
        <f>SUM(BK727:BK741)</f>
        <v>0</v>
      </c>
    </row>
    <row r="727" spans="1:65" s="2" customFormat="1" ht="21.75" customHeight="1">
      <c r="A727" s="36"/>
      <c r="B727" s="37"/>
      <c r="C727" s="176" t="s">
        <v>1421</v>
      </c>
      <c r="D727" s="176" t="s">
        <v>176</v>
      </c>
      <c r="E727" s="177" t="s">
        <v>1422</v>
      </c>
      <c r="F727" s="178" t="s">
        <v>1423</v>
      </c>
      <c r="G727" s="179" t="s">
        <v>179</v>
      </c>
      <c r="H727" s="180">
        <v>7.07</v>
      </c>
      <c r="I727" s="181"/>
      <c r="J727" s="182">
        <f>ROUND(I727*H727,2)</f>
        <v>0</v>
      </c>
      <c r="K727" s="178" t="s">
        <v>180</v>
      </c>
      <c r="L727" s="41"/>
      <c r="M727" s="183" t="s">
        <v>21</v>
      </c>
      <c r="N727" s="184" t="s">
        <v>44</v>
      </c>
      <c r="O727" s="66"/>
      <c r="P727" s="185">
        <f>O727*H727</f>
        <v>0</v>
      </c>
      <c r="Q727" s="185">
        <v>0</v>
      </c>
      <c r="R727" s="185">
        <f>Q727*H727</f>
        <v>0</v>
      </c>
      <c r="S727" s="185">
        <v>2.7199999999999998E-2</v>
      </c>
      <c r="T727" s="186">
        <f>S727*H727</f>
        <v>0.192304</v>
      </c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R727" s="187" t="s">
        <v>283</v>
      </c>
      <c r="AT727" s="187" t="s">
        <v>176</v>
      </c>
      <c r="AU727" s="187" t="s">
        <v>83</v>
      </c>
      <c r="AY727" s="19" t="s">
        <v>174</v>
      </c>
      <c r="BE727" s="188">
        <f>IF(N727="základní",J727,0)</f>
        <v>0</v>
      </c>
      <c r="BF727" s="188">
        <f>IF(N727="snížená",J727,0)</f>
        <v>0</v>
      </c>
      <c r="BG727" s="188">
        <f>IF(N727="zákl. přenesená",J727,0)</f>
        <v>0</v>
      </c>
      <c r="BH727" s="188">
        <f>IF(N727="sníž. přenesená",J727,0)</f>
        <v>0</v>
      </c>
      <c r="BI727" s="188">
        <f>IF(N727="nulová",J727,0)</f>
        <v>0</v>
      </c>
      <c r="BJ727" s="19" t="s">
        <v>81</v>
      </c>
      <c r="BK727" s="188">
        <f>ROUND(I727*H727,2)</f>
        <v>0</v>
      </c>
      <c r="BL727" s="19" t="s">
        <v>283</v>
      </c>
      <c r="BM727" s="187" t="s">
        <v>1424</v>
      </c>
    </row>
    <row r="728" spans="1:65" s="2" customFormat="1" ht="11.25">
      <c r="A728" s="36"/>
      <c r="B728" s="37"/>
      <c r="C728" s="38"/>
      <c r="D728" s="189" t="s">
        <v>183</v>
      </c>
      <c r="E728" s="38"/>
      <c r="F728" s="190" t="s">
        <v>1425</v>
      </c>
      <c r="G728" s="38"/>
      <c r="H728" s="38"/>
      <c r="I728" s="191"/>
      <c r="J728" s="38"/>
      <c r="K728" s="38"/>
      <c r="L728" s="41"/>
      <c r="M728" s="192"/>
      <c r="N728" s="193"/>
      <c r="O728" s="66"/>
      <c r="P728" s="66"/>
      <c r="Q728" s="66"/>
      <c r="R728" s="66"/>
      <c r="S728" s="66"/>
      <c r="T728" s="67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T728" s="19" t="s">
        <v>183</v>
      </c>
      <c r="AU728" s="19" t="s">
        <v>83</v>
      </c>
    </row>
    <row r="729" spans="1:65" s="16" customFormat="1" ht="11.25">
      <c r="B729" s="228"/>
      <c r="C729" s="229"/>
      <c r="D729" s="196" t="s">
        <v>185</v>
      </c>
      <c r="E729" s="230" t="s">
        <v>21</v>
      </c>
      <c r="F729" s="231" t="s">
        <v>1426</v>
      </c>
      <c r="G729" s="229"/>
      <c r="H729" s="230" t="s">
        <v>21</v>
      </c>
      <c r="I729" s="232"/>
      <c r="J729" s="229"/>
      <c r="K729" s="229"/>
      <c r="L729" s="233"/>
      <c r="M729" s="234"/>
      <c r="N729" s="235"/>
      <c r="O729" s="235"/>
      <c r="P729" s="235"/>
      <c r="Q729" s="235"/>
      <c r="R729" s="235"/>
      <c r="S729" s="235"/>
      <c r="T729" s="236"/>
      <c r="AT729" s="237" t="s">
        <v>185</v>
      </c>
      <c r="AU729" s="237" t="s">
        <v>83</v>
      </c>
      <c r="AV729" s="16" t="s">
        <v>81</v>
      </c>
      <c r="AW729" s="16" t="s">
        <v>34</v>
      </c>
      <c r="AX729" s="16" t="s">
        <v>73</v>
      </c>
      <c r="AY729" s="237" t="s">
        <v>174</v>
      </c>
    </row>
    <row r="730" spans="1:65" s="13" customFormat="1" ht="11.25">
      <c r="B730" s="194"/>
      <c r="C730" s="195"/>
      <c r="D730" s="196" t="s">
        <v>185</v>
      </c>
      <c r="E730" s="197" t="s">
        <v>21</v>
      </c>
      <c r="F730" s="198" t="s">
        <v>1427</v>
      </c>
      <c r="G730" s="195"/>
      <c r="H730" s="199">
        <v>7.07</v>
      </c>
      <c r="I730" s="200"/>
      <c r="J730" s="195"/>
      <c r="K730" s="195"/>
      <c r="L730" s="201"/>
      <c r="M730" s="202"/>
      <c r="N730" s="203"/>
      <c r="O730" s="203"/>
      <c r="P730" s="203"/>
      <c r="Q730" s="203"/>
      <c r="R730" s="203"/>
      <c r="S730" s="203"/>
      <c r="T730" s="204"/>
      <c r="AT730" s="205" t="s">
        <v>185</v>
      </c>
      <c r="AU730" s="205" t="s">
        <v>83</v>
      </c>
      <c r="AV730" s="13" t="s">
        <v>83</v>
      </c>
      <c r="AW730" s="13" t="s">
        <v>34</v>
      </c>
      <c r="AX730" s="13" t="s">
        <v>81</v>
      </c>
      <c r="AY730" s="205" t="s">
        <v>174</v>
      </c>
    </row>
    <row r="731" spans="1:65" s="2" customFormat="1" ht="37.9" customHeight="1">
      <c r="A731" s="36"/>
      <c r="B731" s="37"/>
      <c r="C731" s="176" t="s">
        <v>1428</v>
      </c>
      <c r="D731" s="176" t="s">
        <v>176</v>
      </c>
      <c r="E731" s="177" t="s">
        <v>1429</v>
      </c>
      <c r="F731" s="178" t="s">
        <v>1430</v>
      </c>
      <c r="G731" s="179" t="s">
        <v>179</v>
      </c>
      <c r="H731" s="180">
        <v>20.283999999999999</v>
      </c>
      <c r="I731" s="181"/>
      <c r="J731" s="182">
        <f>ROUND(I731*H731,2)</f>
        <v>0</v>
      </c>
      <c r="K731" s="178" t="s">
        <v>180</v>
      </c>
      <c r="L731" s="41"/>
      <c r="M731" s="183" t="s">
        <v>21</v>
      </c>
      <c r="N731" s="184" t="s">
        <v>44</v>
      </c>
      <c r="O731" s="66"/>
      <c r="P731" s="185">
        <f>O731*H731</f>
        <v>0</v>
      </c>
      <c r="Q731" s="185">
        <v>4.9500000000000004E-3</v>
      </c>
      <c r="R731" s="185">
        <f>Q731*H731</f>
        <v>0.1004058</v>
      </c>
      <c r="S731" s="185">
        <v>0</v>
      </c>
      <c r="T731" s="186">
        <f>S731*H731</f>
        <v>0</v>
      </c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R731" s="187" t="s">
        <v>283</v>
      </c>
      <c r="AT731" s="187" t="s">
        <v>176</v>
      </c>
      <c r="AU731" s="187" t="s">
        <v>83</v>
      </c>
      <c r="AY731" s="19" t="s">
        <v>174</v>
      </c>
      <c r="BE731" s="188">
        <f>IF(N731="základní",J731,0)</f>
        <v>0</v>
      </c>
      <c r="BF731" s="188">
        <f>IF(N731="snížená",J731,0)</f>
        <v>0</v>
      </c>
      <c r="BG731" s="188">
        <f>IF(N731="zákl. přenesená",J731,0)</f>
        <v>0</v>
      </c>
      <c r="BH731" s="188">
        <f>IF(N731="sníž. přenesená",J731,0)</f>
        <v>0</v>
      </c>
      <c r="BI731" s="188">
        <f>IF(N731="nulová",J731,0)</f>
        <v>0</v>
      </c>
      <c r="BJ731" s="19" t="s">
        <v>81</v>
      </c>
      <c r="BK731" s="188">
        <f>ROUND(I731*H731,2)</f>
        <v>0</v>
      </c>
      <c r="BL731" s="19" t="s">
        <v>283</v>
      </c>
      <c r="BM731" s="187" t="s">
        <v>1431</v>
      </c>
    </row>
    <row r="732" spans="1:65" s="2" customFormat="1" ht="11.25">
      <c r="A732" s="36"/>
      <c r="B732" s="37"/>
      <c r="C732" s="38"/>
      <c r="D732" s="189" t="s">
        <v>183</v>
      </c>
      <c r="E732" s="38"/>
      <c r="F732" s="190" t="s">
        <v>1432</v>
      </c>
      <c r="G732" s="38"/>
      <c r="H732" s="38"/>
      <c r="I732" s="191"/>
      <c r="J732" s="38"/>
      <c r="K732" s="38"/>
      <c r="L732" s="41"/>
      <c r="M732" s="192"/>
      <c r="N732" s="193"/>
      <c r="O732" s="66"/>
      <c r="P732" s="66"/>
      <c r="Q732" s="66"/>
      <c r="R732" s="66"/>
      <c r="S732" s="66"/>
      <c r="T732" s="67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T732" s="19" t="s">
        <v>183</v>
      </c>
      <c r="AU732" s="19" t="s">
        <v>83</v>
      </c>
    </row>
    <row r="733" spans="1:65" s="13" customFormat="1" ht="11.25">
      <c r="B733" s="194"/>
      <c r="C733" s="195"/>
      <c r="D733" s="196" t="s">
        <v>185</v>
      </c>
      <c r="E733" s="197" t="s">
        <v>21</v>
      </c>
      <c r="F733" s="198" t="s">
        <v>1433</v>
      </c>
      <c r="G733" s="195"/>
      <c r="H733" s="199">
        <v>23.123999999999999</v>
      </c>
      <c r="I733" s="200"/>
      <c r="J733" s="195"/>
      <c r="K733" s="195"/>
      <c r="L733" s="201"/>
      <c r="M733" s="202"/>
      <c r="N733" s="203"/>
      <c r="O733" s="203"/>
      <c r="P733" s="203"/>
      <c r="Q733" s="203"/>
      <c r="R733" s="203"/>
      <c r="S733" s="203"/>
      <c r="T733" s="204"/>
      <c r="AT733" s="205" t="s">
        <v>185</v>
      </c>
      <c r="AU733" s="205" t="s">
        <v>83</v>
      </c>
      <c r="AV733" s="13" t="s">
        <v>83</v>
      </c>
      <c r="AW733" s="13" t="s">
        <v>34</v>
      </c>
      <c r="AX733" s="13" t="s">
        <v>73</v>
      </c>
      <c r="AY733" s="205" t="s">
        <v>174</v>
      </c>
    </row>
    <row r="734" spans="1:65" s="13" customFormat="1" ht="11.25">
      <c r="B734" s="194"/>
      <c r="C734" s="195"/>
      <c r="D734" s="196" t="s">
        <v>185</v>
      </c>
      <c r="E734" s="197" t="s">
        <v>21</v>
      </c>
      <c r="F734" s="198" t="s">
        <v>1434</v>
      </c>
      <c r="G734" s="195"/>
      <c r="H734" s="199">
        <v>-2.84</v>
      </c>
      <c r="I734" s="200"/>
      <c r="J734" s="195"/>
      <c r="K734" s="195"/>
      <c r="L734" s="201"/>
      <c r="M734" s="202"/>
      <c r="N734" s="203"/>
      <c r="O734" s="203"/>
      <c r="P734" s="203"/>
      <c r="Q734" s="203"/>
      <c r="R734" s="203"/>
      <c r="S734" s="203"/>
      <c r="T734" s="204"/>
      <c r="AT734" s="205" t="s">
        <v>185</v>
      </c>
      <c r="AU734" s="205" t="s">
        <v>83</v>
      </c>
      <c r="AV734" s="13" t="s">
        <v>83</v>
      </c>
      <c r="AW734" s="13" t="s">
        <v>34</v>
      </c>
      <c r="AX734" s="13" t="s">
        <v>73</v>
      </c>
      <c r="AY734" s="205" t="s">
        <v>174</v>
      </c>
    </row>
    <row r="735" spans="1:65" s="14" customFormat="1" ht="11.25">
      <c r="B735" s="206"/>
      <c r="C735" s="207"/>
      <c r="D735" s="196" t="s">
        <v>185</v>
      </c>
      <c r="E735" s="208" t="s">
        <v>107</v>
      </c>
      <c r="F735" s="209" t="s">
        <v>199</v>
      </c>
      <c r="G735" s="207"/>
      <c r="H735" s="210">
        <v>20.283999999999999</v>
      </c>
      <c r="I735" s="211"/>
      <c r="J735" s="207"/>
      <c r="K735" s="207"/>
      <c r="L735" s="212"/>
      <c r="M735" s="213"/>
      <c r="N735" s="214"/>
      <c r="O735" s="214"/>
      <c r="P735" s="214"/>
      <c r="Q735" s="214"/>
      <c r="R735" s="214"/>
      <c r="S735" s="214"/>
      <c r="T735" s="215"/>
      <c r="AT735" s="216" t="s">
        <v>185</v>
      </c>
      <c r="AU735" s="216" t="s">
        <v>83</v>
      </c>
      <c r="AV735" s="14" t="s">
        <v>193</v>
      </c>
      <c r="AW735" s="14" t="s">
        <v>34</v>
      </c>
      <c r="AX735" s="14" t="s">
        <v>81</v>
      </c>
      <c r="AY735" s="216" t="s">
        <v>174</v>
      </c>
    </row>
    <row r="736" spans="1:65" s="2" customFormat="1" ht="33" customHeight="1">
      <c r="A736" s="36"/>
      <c r="B736" s="37"/>
      <c r="C736" s="238" t="s">
        <v>1435</v>
      </c>
      <c r="D736" s="238" t="s">
        <v>297</v>
      </c>
      <c r="E736" s="239" t="s">
        <v>1436</v>
      </c>
      <c r="F736" s="240" t="s">
        <v>1437</v>
      </c>
      <c r="G736" s="241" t="s">
        <v>179</v>
      </c>
      <c r="H736" s="242">
        <v>22.312000000000001</v>
      </c>
      <c r="I736" s="243"/>
      <c r="J736" s="244">
        <f>ROUND(I736*H736,2)</f>
        <v>0</v>
      </c>
      <c r="K736" s="240" t="s">
        <v>180</v>
      </c>
      <c r="L736" s="245"/>
      <c r="M736" s="246" t="s">
        <v>21</v>
      </c>
      <c r="N736" s="247" t="s">
        <v>44</v>
      </c>
      <c r="O736" s="66"/>
      <c r="P736" s="185">
        <f>O736*H736</f>
        <v>0</v>
      </c>
      <c r="Q736" s="185">
        <v>1.9199999999999998E-2</v>
      </c>
      <c r="R736" s="185">
        <f>Q736*H736</f>
        <v>0.4283904</v>
      </c>
      <c r="S736" s="185">
        <v>0</v>
      </c>
      <c r="T736" s="186">
        <f>S736*H736</f>
        <v>0</v>
      </c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R736" s="187" t="s">
        <v>377</v>
      </c>
      <c r="AT736" s="187" t="s">
        <v>297</v>
      </c>
      <c r="AU736" s="187" t="s">
        <v>83</v>
      </c>
      <c r="AY736" s="19" t="s">
        <v>174</v>
      </c>
      <c r="BE736" s="188">
        <f>IF(N736="základní",J736,0)</f>
        <v>0</v>
      </c>
      <c r="BF736" s="188">
        <f>IF(N736="snížená",J736,0)</f>
        <v>0</v>
      </c>
      <c r="BG736" s="188">
        <f>IF(N736="zákl. přenesená",J736,0)</f>
        <v>0</v>
      </c>
      <c r="BH736" s="188">
        <f>IF(N736="sníž. přenesená",J736,0)</f>
        <v>0</v>
      </c>
      <c r="BI736" s="188">
        <f>IF(N736="nulová",J736,0)</f>
        <v>0</v>
      </c>
      <c r="BJ736" s="19" t="s">
        <v>81</v>
      </c>
      <c r="BK736" s="188">
        <f>ROUND(I736*H736,2)</f>
        <v>0</v>
      </c>
      <c r="BL736" s="19" t="s">
        <v>283</v>
      </c>
      <c r="BM736" s="187" t="s">
        <v>1438</v>
      </c>
    </row>
    <row r="737" spans="1:65" s="13" customFormat="1" ht="11.25">
      <c r="B737" s="194"/>
      <c r="C737" s="195"/>
      <c r="D737" s="196" t="s">
        <v>185</v>
      </c>
      <c r="E737" s="195"/>
      <c r="F737" s="198" t="s">
        <v>1439</v>
      </c>
      <c r="G737" s="195"/>
      <c r="H737" s="199">
        <v>22.312000000000001</v>
      </c>
      <c r="I737" s="200"/>
      <c r="J737" s="195"/>
      <c r="K737" s="195"/>
      <c r="L737" s="201"/>
      <c r="M737" s="202"/>
      <c r="N737" s="203"/>
      <c r="O737" s="203"/>
      <c r="P737" s="203"/>
      <c r="Q737" s="203"/>
      <c r="R737" s="203"/>
      <c r="S737" s="203"/>
      <c r="T737" s="204"/>
      <c r="AT737" s="205" t="s">
        <v>185</v>
      </c>
      <c r="AU737" s="205" t="s">
        <v>83</v>
      </c>
      <c r="AV737" s="13" t="s">
        <v>83</v>
      </c>
      <c r="AW737" s="13" t="s">
        <v>4</v>
      </c>
      <c r="AX737" s="13" t="s">
        <v>81</v>
      </c>
      <c r="AY737" s="205" t="s">
        <v>174</v>
      </c>
    </row>
    <row r="738" spans="1:65" s="2" customFormat="1" ht="44.25" customHeight="1">
      <c r="A738" s="36"/>
      <c r="B738" s="37"/>
      <c r="C738" s="176" t="s">
        <v>1440</v>
      </c>
      <c r="D738" s="176" t="s">
        <v>176</v>
      </c>
      <c r="E738" s="177" t="s">
        <v>1441</v>
      </c>
      <c r="F738" s="178" t="s">
        <v>1442</v>
      </c>
      <c r="G738" s="179" t="s">
        <v>337</v>
      </c>
      <c r="H738" s="180">
        <v>0.52900000000000003</v>
      </c>
      <c r="I738" s="181"/>
      <c r="J738" s="182">
        <f>ROUND(I738*H738,2)</f>
        <v>0</v>
      </c>
      <c r="K738" s="178" t="s">
        <v>180</v>
      </c>
      <c r="L738" s="41"/>
      <c r="M738" s="183" t="s">
        <v>21</v>
      </c>
      <c r="N738" s="184" t="s">
        <v>44</v>
      </c>
      <c r="O738" s="66"/>
      <c r="P738" s="185">
        <f>O738*H738</f>
        <v>0</v>
      </c>
      <c r="Q738" s="185">
        <v>0</v>
      </c>
      <c r="R738" s="185">
        <f>Q738*H738</f>
        <v>0</v>
      </c>
      <c r="S738" s="185">
        <v>0</v>
      </c>
      <c r="T738" s="186">
        <f>S738*H738</f>
        <v>0</v>
      </c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R738" s="187" t="s">
        <v>283</v>
      </c>
      <c r="AT738" s="187" t="s">
        <v>176</v>
      </c>
      <c r="AU738" s="187" t="s">
        <v>83</v>
      </c>
      <c r="AY738" s="19" t="s">
        <v>174</v>
      </c>
      <c r="BE738" s="188">
        <f>IF(N738="základní",J738,0)</f>
        <v>0</v>
      </c>
      <c r="BF738" s="188">
        <f>IF(N738="snížená",J738,0)</f>
        <v>0</v>
      </c>
      <c r="BG738" s="188">
        <f>IF(N738="zákl. přenesená",J738,0)</f>
        <v>0</v>
      </c>
      <c r="BH738" s="188">
        <f>IF(N738="sníž. přenesená",J738,0)</f>
        <v>0</v>
      </c>
      <c r="BI738" s="188">
        <f>IF(N738="nulová",J738,0)</f>
        <v>0</v>
      </c>
      <c r="BJ738" s="19" t="s">
        <v>81</v>
      </c>
      <c r="BK738" s="188">
        <f>ROUND(I738*H738,2)</f>
        <v>0</v>
      </c>
      <c r="BL738" s="19" t="s">
        <v>283</v>
      </c>
      <c r="BM738" s="187" t="s">
        <v>1443</v>
      </c>
    </row>
    <row r="739" spans="1:65" s="2" customFormat="1" ht="11.25">
      <c r="A739" s="36"/>
      <c r="B739" s="37"/>
      <c r="C739" s="38"/>
      <c r="D739" s="189" t="s">
        <v>183</v>
      </c>
      <c r="E739" s="38"/>
      <c r="F739" s="190" t="s">
        <v>1444</v>
      </c>
      <c r="G739" s="38"/>
      <c r="H739" s="38"/>
      <c r="I739" s="191"/>
      <c r="J739" s="38"/>
      <c r="K739" s="38"/>
      <c r="L739" s="41"/>
      <c r="M739" s="192"/>
      <c r="N739" s="193"/>
      <c r="O739" s="66"/>
      <c r="P739" s="66"/>
      <c r="Q739" s="66"/>
      <c r="R739" s="66"/>
      <c r="S739" s="66"/>
      <c r="T739" s="67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T739" s="19" t="s">
        <v>183</v>
      </c>
      <c r="AU739" s="19" t="s">
        <v>83</v>
      </c>
    </row>
    <row r="740" spans="1:65" s="2" customFormat="1" ht="49.15" customHeight="1">
      <c r="A740" s="36"/>
      <c r="B740" s="37"/>
      <c r="C740" s="176" t="s">
        <v>1445</v>
      </c>
      <c r="D740" s="176" t="s">
        <v>176</v>
      </c>
      <c r="E740" s="177" t="s">
        <v>1446</v>
      </c>
      <c r="F740" s="178" t="s">
        <v>1447</v>
      </c>
      <c r="G740" s="179" t="s">
        <v>337</v>
      </c>
      <c r="H740" s="180">
        <v>0.52900000000000003</v>
      </c>
      <c r="I740" s="181"/>
      <c r="J740" s="182">
        <f>ROUND(I740*H740,2)</f>
        <v>0</v>
      </c>
      <c r="K740" s="178" t="s">
        <v>180</v>
      </c>
      <c r="L740" s="41"/>
      <c r="M740" s="183" t="s">
        <v>21</v>
      </c>
      <c r="N740" s="184" t="s">
        <v>44</v>
      </c>
      <c r="O740" s="66"/>
      <c r="P740" s="185">
        <f>O740*H740</f>
        <v>0</v>
      </c>
      <c r="Q740" s="185">
        <v>0</v>
      </c>
      <c r="R740" s="185">
        <f>Q740*H740</f>
        <v>0</v>
      </c>
      <c r="S740" s="185">
        <v>0</v>
      </c>
      <c r="T740" s="186">
        <f>S740*H740</f>
        <v>0</v>
      </c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R740" s="187" t="s">
        <v>283</v>
      </c>
      <c r="AT740" s="187" t="s">
        <v>176</v>
      </c>
      <c r="AU740" s="187" t="s">
        <v>83</v>
      </c>
      <c r="AY740" s="19" t="s">
        <v>174</v>
      </c>
      <c r="BE740" s="188">
        <f>IF(N740="základní",J740,0)</f>
        <v>0</v>
      </c>
      <c r="BF740" s="188">
        <f>IF(N740="snížená",J740,0)</f>
        <v>0</v>
      </c>
      <c r="BG740" s="188">
        <f>IF(N740="zákl. přenesená",J740,0)</f>
        <v>0</v>
      </c>
      <c r="BH740" s="188">
        <f>IF(N740="sníž. přenesená",J740,0)</f>
        <v>0</v>
      </c>
      <c r="BI740" s="188">
        <f>IF(N740="nulová",J740,0)</f>
        <v>0</v>
      </c>
      <c r="BJ740" s="19" t="s">
        <v>81</v>
      </c>
      <c r="BK740" s="188">
        <f>ROUND(I740*H740,2)</f>
        <v>0</v>
      </c>
      <c r="BL740" s="19" t="s">
        <v>283</v>
      </c>
      <c r="BM740" s="187" t="s">
        <v>1448</v>
      </c>
    </row>
    <row r="741" spans="1:65" s="2" customFormat="1" ht="11.25">
      <c r="A741" s="36"/>
      <c r="B741" s="37"/>
      <c r="C741" s="38"/>
      <c r="D741" s="189" t="s">
        <v>183</v>
      </c>
      <c r="E741" s="38"/>
      <c r="F741" s="190" t="s">
        <v>1449</v>
      </c>
      <c r="G741" s="38"/>
      <c r="H741" s="38"/>
      <c r="I741" s="191"/>
      <c r="J741" s="38"/>
      <c r="K741" s="38"/>
      <c r="L741" s="41"/>
      <c r="M741" s="192"/>
      <c r="N741" s="193"/>
      <c r="O741" s="66"/>
      <c r="P741" s="66"/>
      <c r="Q741" s="66"/>
      <c r="R741" s="66"/>
      <c r="S741" s="66"/>
      <c r="T741" s="67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T741" s="19" t="s">
        <v>183</v>
      </c>
      <c r="AU741" s="19" t="s">
        <v>83</v>
      </c>
    </row>
    <row r="742" spans="1:65" s="12" customFormat="1" ht="22.9" customHeight="1">
      <c r="B742" s="160"/>
      <c r="C742" s="161"/>
      <c r="D742" s="162" t="s">
        <v>72</v>
      </c>
      <c r="E742" s="174" t="s">
        <v>1450</v>
      </c>
      <c r="F742" s="174" t="s">
        <v>1451</v>
      </c>
      <c r="G742" s="161"/>
      <c r="H742" s="161"/>
      <c r="I742" s="164"/>
      <c r="J742" s="175">
        <f>BK742</f>
        <v>0</v>
      </c>
      <c r="K742" s="161"/>
      <c r="L742" s="166"/>
      <c r="M742" s="167"/>
      <c r="N742" s="168"/>
      <c r="O742" s="168"/>
      <c r="P742" s="169">
        <f>P743</f>
        <v>0</v>
      </c>
      <c r="Q742" s="168"/>
      <c r="R742" s="169">
        <f>R743</f>
        <v>0</v>
      </c>
      <c r="S742" s="168"/>
      <c r="T742" s="170">
        <f>T743</f>
        <v>0</v>
      </c>
      <c r="AR742" s="171" t="s">
        <v>83</v>
      </c>
      <c r="AT742" s="172" t="s">
        <v>72</v>
      </c>
      <c r="AU742" s="172" t="s">
        <v>81</v>
      </c>
      <c r="AY742" s="171" t="s">
        <v>174</v>
      </c>
      <c r="BK742" s="173">
        <f>BK743</f>
        <v>0</v>
      </c>
    </row>
    <row r="743" spans="1:65" s="2" customFormat="1" ht="16.5" customHeight="1">
      <c r="A743" s="36"/>
      <c r="B743" s="37"/>
      <c r="C743" s="176" t="s">
        <v>1452</v>
      </c>
      <c r="D743" s="176" t="s">
        <v>176</v>
      </c>
      <c r="E743" s="177" t="s">
        <v>1453</v>
      </c>
      <c r="F743" s="178" t="s">
        <v>1454</v>
      </c>
      <c r="G743" s="179" t="s">
        <v>400</v>
      </c>
      <c r="H743" s="180">
        <v>2</v>
      </c>
      <c r="I743" s="181"/>
      <c r="J743" s="182">
        <f>ROUND(I743*H743,2)</f>
        <v>0</v>
      </c>
      <c r="K743" s="178" t="s">
        <v>21</v>
      </c>
      <c r="L743" s="41"/>
      <c r="M743" s="183" t="s">
        <v>21</v>
      </c>
      <c r="N743" s="184" t="s">
        <v>44</v>
      </c>
      <c r="O743" s="66"/>
      <c r="P743" s="185">
        <f>O743*H743</f>
        <v>0</v>
      </c>
      <c r="Q743" s="185">
        <v>0</v>
      </c>
      <c r="R743" s="185">
        <f>Q743*H743</f>
        <v>0</v>
      </c>
      <c r="S743" s="185">
        <v>0</v>
      </c>
      <c r="T743" s="186">
        <f>S743*H743</f>
        <v>0</v>
      </c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R743" s="187" t="s">
        <v>283</v>
      </c>
      <c r="AT743" s="187" t="s">
        <v>176</v>
      </c>
      <c r="AU743" s="187" t="s">
        <v>83</v>
      </c>
      <c r="AY743" s="19" t="s">
        <v>174</v>
      </c>
      <c r="BE743" s="188">
        <f>IF(N743="základní",J743,0)</f>
        <v>0</v>
      </c>
      <c r="BF743" s="188">
        <f>IF(N743="snížená",J743,0)</f>
        <v>0</v>
      </c>
      <c r="BG743" s="188">
        <f>IF(N743="zákl. přenesená",J743,0)</f>
        <v>0</v>
      </c>
      <c r="BH743" s="188">
        <f>IF(N743="sníž. přenesená",J743,0)</f>
        <v>0</v>
      </c>
      <c r="BI743" s="188">
        <f>IF(N743="nulová",J743,0)</f>
        <v>0</v>
      </c>
      <c r="BJ743" s="19" t="s">
        <v>81</v>
      </c>
      <c r="BK743" s="188">
        <f>ROUND(I743*H743,2)</f>
        <v>0</v>
      </c>
      <c r="BL743" s="19" t="s">
        <v>283</v>
      </c>
      <c r="BM743" s="187" t="s">
        <v>1455</v>
      </c>
    </row>
    <row r="744" spans="1:65" s="12" customFormat="1" ht="22.9" customHeight="1">
      <c r="B744" s="160"/>
      <c r="C744" s="161"/>
      <c r="D744" s="162" t="s">
        <v>72</v>
      </c>
      <c r="E744" s="174" t="s">
        <v>1456</v>
      </c>
      <c r="F744" s="174" t="s">
        <v>1457</v>
      </c>
      <c r="G744" s="161"/>
      <c r="H744" s="161"/>
      <c r="I744" s="164"/>
      <c r="J744" s="175">
        <f>BK744</f>
        <v>0</v>
      </c>
      <c r="K744" s="161"/>
      <c r="L744" s="166"/>
      <c r="M744" s="167"/>
      <c r="N744" s="168"/>
      <c r="O744" s="168"/>
      <c r="P744" s="169">
        <f>SUM(P745:P761)</f>
        <v>0</v>
      </c>
      <c r="Q744" s="168"/>
      <c r="R744" s="169">
        <f>SUM(R745:R761)</f>
        <v>0.22236882999999999</v>
      </c>
      <c r="S744" s="168"/>
      <c r="T744" s="170">
        <f>SUM(T745:T761)</f>
        <v>0</v>
      </c>
      <c r="AR744" s="171" t="s">
        <v>83</v>
      </c>
      <c r="AT744" s="172" t="s">
        <v>72</v>
      </c>
      <c r="AU744" s="172" t="s">
        <v>81</v>
      </c>
      <c r="AY744" s="171" t="s">
        <v>174</v>
      </c>
      <c r="BK744" s="173">
        <f>SUM(BK745:BK761)</f>
        <v>0</v>
      </c>
    </row>
    <row r="745" spans="1:65" s="2" customFormat="1" ht="24.2" customHeight="1">
      <c r="A745" s="36"/>
      <c r="B745" s="37"/>
      <c r="C745" s="176" t="s">
        <v>1458</v>
      </c>
      <c r="D745" s="176" t="s">
        <v>176</v>
      </c>
      <c r="E745" s="177" t="s">
        <v>1459</v>
      </c>
      <c r="F745" s="178" t="s">
        <v>1460</v>
      </c>
      <c r="G745" s="179" t="s">
        <v>179</v>
      </c>
      <c r="H745" s="180">
        <v>134.27500000000001</v>
      </c>
      <c r="I745" s="181"/>
      <c r="J745" s="182">
        <f>ROUND(I745*H745,2)</f>
        <v>0</v>
      </c>
      <c r="K745" s="178" t="s">
        <v>21</v>
      </c>
      <c r="L745" s="41"/>
      <c r="M745" s="183" t="s">
        <v>21</v>
      </c>
      <c r="N745" s="184" t="s">
        <v>44</v>
      </c>
      <c r="O745" s="66"/>
      <c r="P745" s="185">
        <f>O745*H745</f>
        <v>0</v>
      </c>
      <c r="Q745" s="185">
        <v>0</v>
      </c>
      <c r="R745" s="185">
        <f>Q745*H745</f>
        <v>0</v>
      </c>
      <c r="S745" s="185">
        <v>0</v>
      </c>
      <c r="T745" s="186">
        <f>S745*H745</f>
        <v>0</v>
      </c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R745" s="187" t="s">
        <v>283</v>
      </c>
      <c r="AT745" s="187" t="s">
        <v>176</v>
      </c>
      <c r="AU745" s="187" t="s">
        <v>83</v>
      </c>
      <c r="AY745" s="19" t="s">
        <v>174</v>
      </c>
      <c r="BE745" s="188">
        <f>IF(N745="základní",J745,0)</f>
        <v>0</v>
      </c>
      <c r="BF745" s="188">
        <f>IF(N745="snížená",J745,0)</f>
        <v>0</v>
      </c>
      <c r="BG745" s="188">
        <f>IF(N745="zákl. přenesená",J745,0)</f>
        <v>0</v>
      </c>
      <c r="BH745" s="188">
        <f>IF(N745="sníž. přenesená",J745,0)</f>
        <v>0</v>
      </c>
      <c r="BI745" s="188">
        <f>IF(N745="nulová",J745,0)</f>
        <v>0</v>
      </c>
      <c r="BJ745" s="19" t="s">
        <v>81</v>
      </c>
      <c r="BK745" s="188">
        <f>ROUND(I745*H745,2)</f>
        <v>0</v>
      </c>
      <c r="BL745" s="19" t="s">
        <v>283</v>
      </c>
      <c r="BM745" s="187" t="s">
        <v>1461</v>
      </c>
    </row>
    <row r="746" spans="1:65" s="13" customFormat="1" ht="11.25">
      <c r="B746" s="194"/>
      <c r="C746" s="195"/>
      <c r="D746" s="196" t="s">
        <v>185</v>
      </c>
      <c r="E746" s="197" t="s">
        <v>21</v>
      </c>
      <c r="F746" s="198" t="s">
        <v>1462</v>
      </c>
      <c r="G746" s="195"/>
      <c r="H746" s="199">
        <v>50.1</v>
      </c>
      <c r="I746" s="200"/>
      <c r="J746" s="195"/>
      <c r="K746" s="195"/>
      <c r="L746" s="201"/>
      <c r="M746" s="202"/>
      <c r="N746" s="203"/>
      <c r="O746" s="203"/>
      <c r="P746" s="203"/>
      <c r="Q746" s="203"/>
      <c r="R746" s="203"/>
      <c r="S746" s="203"/>
      <c r="T746" s="204"/>
      <c r="AT746" s="205" t="s">
        <v>185</v>
      </c>
      <c r="AU746" s="205" t="s">
        <v>83</v>
      </c>
      <c r="AV746" s="13" t="s">
        <v>83</v>
      </c>
      <c r="AW746" s="13" t="s">
        <v>34</v>
      </c>
      <c r="AX746" s="13" t="s">
        <v>73</v>
      </c>
      <c r="AY746" s="205" t="s">
        <v>174</v>
      </c>
    </row>
    <row r="747" spans="1:65" s="13" customFormat="1" ht="11.25">
      <c r="B747" s="194"/>
      <c r="C747" s="195"/>
      <c r="D747" s="196" t="s">
        <v>185</v>
      </c>
      <c r="E747" s="197" t="s">
        <v>21</v>
      </c>
      <c r="F747" s="198" t="s">
        <v>1463</v>
      </c>
      <c r="G747" s="195"/>
      <c r="H747" s="199">
        <v>112.80500000000001</v>
      </c>
      <c r="I747" s="200"/>
      <c r="J747" s="195"/>
      <c r="K747" s="195"/>
      <c r="L747" s="201"/>
      <c r="M747" s="202"/>
      <c r="N747" s="203"/>
      <c r="O747" s="203"/>
      <c r="P747" s="203"/>
      <c r="Q747" s="203"/>
      <c r="R747" s="203"/>
      <c r="S747" s="203"/>
      <c r="T747" s="204"/>
      <c r="AT747" s="205" t="s">
        <v>185</v>
      </c>
      <c r="AU747" s="205" t="s">
        <v>83</v>
      </c>
      <c r="AV747" s="13" t="s">
        <v>83</v>
      </c>
      <c r="AW747" s="13" t="s">
        <v>34</v>
      </c>
      <c r="AX747" s="13" t="s">
        <v>73</v>
      </c>
      <c r="AY747" s="205" t="s">
        <v>174</v>
      </c>
    </row>
    <row r="748" spans="1:65" s="13" customFormat="1" ht="11.25">
      <c r="B748" s="194"/>
      <c r="C748" s="195"/>
      <c r="D748" s="196" t="s">
        <v>185</v>
      </c>
      <c r="E748" s="197" t="s">
        <v>21</v>
      </c>
      <c r="F748" s="198" t="s">
        <v>1464</v>
      </c>
      <c r="G748" s="195"/>
      <c r="H748" s="199">
        <v>-16.914999999999999</v>
      </c>
      <c r="I748" s="200"/>
      <c r="J748" s="195"/>
      <c r="K748" s="195"/>
      <c r="L748" s="201"/>
      <c r="M748" s="202"/>
      <c r="N748" s="203"/>
      <c r="O748" s="203"/>
      <c r="P748" s="203"/>
      <c r="Q748" s="203"/>
      <c r="R748" s="203"/>
      <c r="S748" s="203"/>
      <c r="T748" s="204"/>
      <c r="AT748" s="205" t="s">
        <v>185</v>
      </c>
      <c r="AU748" s="205" t="s">
        <v>83</v>
      </c>
      <c r="AV748" s="13" t="s">
        <v>83</v>
      </c>
      <c r="AW748" s="13" t="s">
        <v>34</v>
      </c>
      <c r="AX748" s="13" t="s">
        <v>73</v>
      </c>
      <c r="AY748" s="205" t="s">
        <v>174</v>
      </c>
    </row>
    <row r="749" spans="1:65" s="13" customFormat="1" ht="11.25">
      <c r="B749" s="194"/>
      <c r="C749" s="195"/>
      <c r="D749" s="196" t="s">
        <v>185</v>
      </c>
      <c r="E749" s="197" t="s">
        <v>21</v>
      </c>
      <c r="F749" s="198" t="s">
        <v>1465</v>
      </c>
      <c r="G749" s="195"/>
      <c r="H749" s="199">
        <v>-11.715</v>
      </c>
      <c r="I749" s="200"/>
      <c r="J749" s="195"/>
      <c r="K749" s="195"/>
      <c r="L749" s="201"/>
      <c r="M749" s="202"/>
      <c r="N749" s="203"/>
      <c r="O749" s="203"/>
      <c r="P749" s="203"/>
      <c r="Q749" s="203"/>
      <c r="R749" s="203"/>
      <c r="S749" s="203"/>
      <c r="T749" s="204"/>
      <c r="AT749" s="205" t="s">
        <v>185</v>
      </c>
      <c r="AU749" s="205" t="s">
        <v>83</v>
      </c>
      <c r="AV749" s="13" t="s">
        <v>83</v>
      </c>
      <c r="AW749" s="13" t="s">
        <v>34</v>
      </c>
      <c r="AX749" s="13" t="s">
        <v>73</v>
      </c>
      <c r="AY749" s="205" t="s">
        <v>174</v>
      </c>
    </row>
    <row r="750" spans="1:65" s="14" customFormat="1" ht="11.25">
      <c r="B750" s="206"/>
      <c r="C750" s="207"/>
      <c r="D750" s="196" t="s">
        <v>185</v>
      </c>
      <c r="E750" s="208" t="s">
        <v>109</v>
      </c>
      <c r="F750" s="209" t="s">
        <v>199</v>
      </c>
      <c r="G750" s="207"/>
      <c r="H750" s="210">
        <v>134.27500000000001</v>
      </c>
      <c r="I750" s="211"/>
      <c r="J750" s="207"/>
      <c r="K750" s="207"/>
      <c r="L750" s="212"/>
      <c r="M750" s="213"/>
      <c r="N750" s="214"/>
      <c r="O750" s="214"/>
      <c r="P750" s="214"/>
      <c r="Q750" s="214"/>
      <c r="R750" s="214"/>
      <c r="S750" s="214"/>
      <c r="T750" s="215"/>
      <c r="AT750" s="216" t="s">
        <v>185</v>
      </c>
      <c r="AU750" s="216" t="s">
        <v>83</v>
      </c>
      <c r="AV750" s="14" t="s">
        <v>193</v>
      </c>
      <c r="AW750" s="14" t="s">
        <v>34</v>
      </c>
      <c r="AX750" s="14" t="s">
        <v>81</v>
      </c>
      <c r="AY750" s="216" t="s">
        <v>174</v>
      </c>
    </row>
    <row r="751" spans="1:65" s="2" customFormat="1" ht="24.2" customHeight="1">
      <c r="A751" s="36"/>
      <c r="B751" s="37"/>
      <c r="C751" s="176" t="s">
        <v>1466</v>
      </c>
      <c r="D751" s="176" t="s">
        <v>176</v>
      </c>
      <c r="E751" s="177" t="s">
        <v>1467</v>
      </c>
      <c r="F751" s="178" t="s">
        <v>1468</v>
      </c>
      <c r="G751" s="179" t="s">
        <v>179</v>
      </c>
      <c r="H751" s="180">
        <v>307.00799999999998</v>
      </c>
      <c r="I751" s="181"/>
      <c r="J751" s="182">
        <f>ROUND(I751*H751,2)</f>
        <v>0</v>
      </c>
      <c r="K751" s="178" t="s">
        <v>180</v>
      </c>
      <c r="L751" s="41"/>
      <c r="M751" s="183" t="s">
        <v>21</v>
      </c>
      <c r="N751" s="184" t="s">
        <v>44</v>
      </c>
      <c r="O751" s="66"/>
      <c r="P751" s="185">
        <f>O751*H751</f>
        <v>0</v>
      </c>
      <c r="Q751" s="185">
        <v>2.2000000000000001E-4</v>
      </c>
      <c r="R751" s="185">
        <f>Q751*H751</f>
        <v>6.7541759999999992E-2</v>
      </c>
      <c r="S751" s="185">
        <v>0</v>
      </c>
      <c r="T751" s="186">
        <f>S751*H751</f>
        <v>0</v>
      </c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R751" s="187" t="s">
        <v>283</v>
      </c>
      <c r="AT751" s="187" t="s">
        <v>176</v>
      </c>
      <c r="AU751" s="187" t="s">
        <v>83</v>
      </c>
      <c r="AY751" s="19" t="s">
        <v>174</v>
      </c>
      <c r="BE751" s="188">
        <f>IF(N751="základní",J751,0)</f>
        <v>0</v>
      </c>
      <c r="BF751" s="188">
        <f>IF(N751="snížená",J751,0)</f>
        <v>0</v>
      </c>
      <c r="BG751" s="188">
        <f>IF(N751="zákl. přenesená",J751,0)</f>
        <v>0</v>
      </c>
      <c r="BH751" s="188">
        <f>IF(N751="sníž. přenesená",J751,0)</f>
        <v>0</v>
      </c>
      <c r="BI751" s="188">
        <f>IF(N751="nulová",J751,0)</f>
        <v>0</v>
      </c>
      <c r="BJ751" s="19" t="s">
        <v>81</v>
      </c>
      <c r="BK751" s="188">
        <f>ROUND(I751*H751,2)</f>
        <v>0</v>
      </c>
      <c r="BL751" s="19" t="s">
        <v>283</v>
      </c>
      <c r="BM751" s="187" t="s">
        <v>1469</v>
      </c>
    </row>
    <row r="752" spans="1:65" s="2" customFormat="1" ht="11.25">
      <c r="A752" s="36"/>
      <c r="B752" s="37"/>
      <c r="C752" s="38"/>
      <c r="D752" s="189" t="s">
        <v>183</v>
      </c>
      <c r="E752" s="38"/>
      <c r="F752" s="190" t="s">
        <v>1470</v>
      </c>
      <c r="G752" s="38"/>
      <c r="H752" s="38"/>
      <c r="I752" s="191"/>
      <c r="J752" s="38"/>
      <c r="K752" s="38"/>
      <c r="L752" s="41"/>
      <c r="M752" s="192"/>
      <c r="N752" s="193"/>
      <c r="O752" s="66"/>
      <c r="P752" s="66"/>
      <c r="Q752" s="66"/>
      <c r="R752" s="66"/>
      <c r="S752" s="66"/>
      <c r="T752" s="67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T752" s="19" t="s">
        <v>183</v>
      </c>
      <c r="AU752" s="19" t="s">
        <v>83</v>
      </c>
    </row>
    <row r="753" spans="1:65" s="13" customFormat="1" ht="11.25">
      <c r="B753" s="194"/>
      <c r="C753" s="195"/>
      <c r="D753" s="196" t="s">
        <v>185</v>
      </c>
      <c r="E753" s="197" t="s">
        <v>21</v>
      </c>
      <c r="F753" s="198" t="s">
        <v>1471</v>
      </c>
      <c r="G753" s="195"/>
      <c r="H753" s="199">
        <v>307.00799999999998</v>
      </c>
      <c r="I753" s="200"/>
      <c r="J753" s="195"/>
      <c r="K753" s="195"/>
      <c r="L753" s="201"/>
      <c r="M753" s="202"/>
      <c r="N753" s="203"/>
      <c r="O753" s="203"/>
      <c r="P753" s="203"/>
      <c r="Q753" s="203"/>
      <c r="R753" s="203"/>
      <c r="S753" s="203"/>
      <c r="T753" s="204"/>
      <c r="AT753" s="205" t="s">
        <v>185</v>
      </c>
      <c r="AU753" s="205" t="s">
        <v>83</v>
      </c>
      <c r="AV753" s="13" t="s">
        <v>83</v>
      </c>
      <c r="AW753" s="13" t="s">
        <v>34</v>
      </c>
      <c r="AX753" s="13" t="s">
        <v>81</v>
      </c>
      <c r="AY753" s="205" t="s">
        <v>174</v>
      </c>
    </row>
    <row r="754" spans="1:65" s="2" customFormat="1" ht="33" customHeight="1">
      <c r="A754" s="36"/>
      <c r="B754" s="37"/>
      <c r="C754" s="176" t="s">
        <v>1472</v>
      </c>
      <c r="D754" s="176" t="s">
        <v>176</v>
      </c>
      <c r="E754" s="177" t="s">
        <v>1473</v>
      </c>
      <c r="F754" s="178" t="s">
        <v>1474</v>
      </c>
      <c r="G754" s="179" t="s">
        <v>179</v>
      </c>
      <c r="H754" s="180">
        <v>134.27500000000001</v>
      </c>
      <c r="I754" s="181"/>
      <c r="J754" s="182">
        <f>ROUND(I754*H754,2)</f>
        <v>0</v>
      </c>
      <c r="K754" s="178" t="s">
        <v>180</v>
      </c>
      <c r="L754" s="41"/>
      <c r="M754" s="183" t="s">
        <v>21</v>
      </c>
      <c r="N754" s="184" t="s">
        <v>44</v>
      </c>
      <c r="O754" s="66"/>
      <c r="P754" s="185">
        <f>O754*H754</f>
        <v>0</v>
      </c>
      <c r="Q754" s="185">
        <v>2.0000000000000001E-4</v>
      </c>
      <c r="R754" s="185">
        <f>Q754*H754</f>
        <v>2.6855000000000004E-2</v>
      </c>
      <c r="S754" s="185">
        <v>0</v>
      </c>
      <c r="T754" s="186">
        <f>S754*H754</f>
        <v>0</v>
      </c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R754" s="187" t="s">
        <v>283</v>
      </c>
      <c r="AT754" s="187" t="s">
        <v>176</v>
      </c>
      <c r="AU754" s="187" t="s">
        <v>83</v>
      </c>
      <c r="AY754" s="19" t="s">
        <v>174</v>
      </c>
      <c r="BE754" s="188">
        <f>IF(N754="základní",J754,0)</f>
        <v>0</v>
      </c>
      <c r="BF754" s="188">
        <f>IF(N754="snížená",J754,0)</f>
        <v>0</v>
      </c>
      <c r="BG754" s="188">
        <f>IF(N754="zákl. přenesená",J754,0)</f>
        <v>0</v>
      </c>
      <c r="BH754" s="188">
        <f>IF(N754="sníž. přenesená",J754,0)</f>
        <v>0</v>
      </c>
      <c r="BI754" s="188">
        <f>IF(N754="nulová",J754,0)</f>
        <v>0</v>
      </c>
      <c r="BJ754" s="19" t="s">
        <v>81</v>
      </c>
      <c r="BK754" s="188">
        <f>ROUND(I754*H754,2)</f>
        <v>0</v>
      </c>
      <c r="BL754" s="19" t="s">
        <v>283</v>
      </c>
      <c r="BM754" s="187" t="s">
        <v>1475</v>
      </c>
    </row>
    <row r="755" spans="1:65" s="2" customFormat="1" ht="11.25">
      <c r="A755" s="36"/>
      <c r="B755" s="37"/>
      <c r="C755" s="38"/>
      <c r="D755" s="189" t="s">
        <v>183</v>
      </c>
      <c r="E755" s="38"/>
      <c r="F755" s="190" t="s">
        <v>1476</v>
      </c>
      <c r="G755" s="38"/>
      <c r="H755" s="38"/>
      <c r="I755" s="191"/>
      <c r="J755" s="38"/>
      <c r="K755" s="38"/>
      <c r="L755" s="41"/>
      <c r="M755" s="192"/>
      <c r="N755" s="193"/>
      <c r="O755" s="66"/>
      <c r="P755" s="66"/>
      <c r="Q755" s="66"/>
      <c r="R755" s="66"/>
      <c r="S755" s="66"/>
      <c r="T755" s="67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T755" s="19" t="s">
        <v>183</v>
      </c>
      <c r="AU755" s="19" t="s">
        <v>83</v>
      </c>
    </row>
    <row r="756" spans="1:65" s="13" customFormat="1" ht="11.25">
      <c r="B756" s="194"/>
      <c r="C756" s="195"/>
      <c r="D756" s="196" t="s">
        <v>185</v>
      </c>
      <c r="E756" s="197" t="s">
        <v>21</v>
      </c>
      <c r="F756" s="198" t="s">
        <v>109</v>
      </c>
      <c r="G756" s="195"/>
      <c r="H756" s="199">
        <v>134.27500000000001</v>
      </c>
      <c r="I756" s="200"/>
      <c r="J756" s="195"/>
      <c r="K756" s="195"/>
      <c r="L756" s="201"/>
      <c r="M756" s="202"/>
      <c r="N756" s="203"/>
      <c r="O756" s="203"/>
      <c r="P756" s="203"/>
      <c r="Q756" s="203"/>
      <c r="R756" s="203"/>
      <c r="S756" s="203"/>
      <c r="T756" s="204"/>
      <c r="AT756" s="205" t="s">
        <v>185</v>
      </c>
      <c r="AU756" s="205" t="s">
        <v>83</v>
      </c>
      <c r="AV756" s="13" t="s">
        <v>83</v>
      </c>
      <c r="AW756" s="13" t="s">
        <v>34</v>
      </c>
      <c r="AX756" s="13" t="s">
        <v>81</v>
      </c>
      <c r="AY756" s="205" t="s">
        <v>174</v>
      </c>
    </row>
    <row r="757" spans="1:65" s="2" customFormat="1" ht="37.9" customHeight="1">
      <c r="A757" s="36"/>
      <c r="B757" s="37"/>
      <c r="C757" s="176" t="s">
        <v>1477</v>
      </c>
      <c r="D757" s="176" t="s">
        <v>176</v>
      </c>
      <c r="E757" s="177" t="s">
        <v>1478</v>
      </c>
      <c r="F757" s="178" t="s">
        <v>1479</v>
      </c>
      <c r="G757" s="179" t="s">
        <v>179</v>
      </c>
      <c r="H757" s="180">
        <v>441.28300000000002</v>
      </c>
      <c r="I757" s="181"/>
      <c r="J757" s="182">
        <f>ROUND(I757*H757,2)</f>
        <v>0</v>
      </c>
      <c r="K757" s="178" t="s">
        <v>180</v>
      </c>
      <c r="L757" s="41"/>
      <c r="M757" s="183" t="s">
        <v>21</v>
      </c>
      <c r="N757" s="184" t="s">
        <v>44</v>
      </c>
      <c r="O757" s="66"/>
      <c r="P757" s="185">
        <f>O757*H757</f>
        <v>0</v>
      </c>
      <c r="Q757" s="185">
        <v>2.9E-4</v>
      </c>
      <c r="R757" s="185">
        <f>Q757*H757</f>
        <v>0.12797206999999999</v>
      </c>
      <c r="S757" s="185">
        <v>0</v>
      </c>
      <c r="T757" s="186">
        <f>S757*H757</f>
        <v>0</v>
      </c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R757" s="187" t="s">
        <v>283</v>
      </c>
      <c r="AT757" s="187" t="s">
        <v>176</v>
      </c>
      <c r="AU757" s="187" t="s">
        <v>83</v>
      </c>
      <c r="AY757" s="19" t="s">
        <v>174</v>
      </c>
      <c r="BE757" s="188">
        <f>IF(N757="základní",J757,0)</f>
        <v>0</v>
      </c>
      <c r="BF757" s="188">
        <f>IF(N757="snížená",J757,0)</f>
        <v>0</v>
      </c>
      <c r="BG757" s="188">
        <f>IF(N757="zákl. přenesená",J757,0)</f>
        <v>0</v>
      </c>
      <c r="BH757" s="188">
        <f>IF(N757="sníž. přenesená",J757,0)</f>
        <v>0</v>
      </c>
      <c r="BI757" s="188">
        <f>IF(N757="nulová",J757,0)</f>
        <v>0</v>
      </c>
      <c r="BJ757" s="19" t="s">
        <v>81</v>
      </c>
      <c r="BK757" s="188">
        <f>ROUND(I757*H757,2)</f>
        <v>0</v>
      </c>
      <c r="BL757" s="19" t="s">
        <v>283</v>
      </c>
      <c r="BM757" s="187" t="s">
        <v>1480</v>
      </c>
    </row>
    <row r="758" spans="1:65" s="2" customFormat="1" ht="11.25">
      <c r="A758" s="36"/>
      <c r="B758" s="37"/>
      <c r="C758" s="38"/>
      <c r="D758" s="189" t="s">
        <v>183</v>
      </c>
      <c r="E758" s="38"/>
      <c r="F758" s="190" t="s">
        <v>1481</v>
      </c>
      <c r="G758" s="38"/>
      <c r="H758" s="38"/>
      <c r="I758" s="191"/>
      <c r="J758" s="38"/>
      <c r="K758" s="38"/>
      <c r="L758" s="41"/>
      <c r="M758" s="192"/>
      <c r="N758" s="193"/>
      <c r="O758" s="66"/>
      <c r="P758" s="66"/>
      <c r="Q758" s="66"/>
      <c r="R758" s="66"/>
      <c r="S758" s="66"/>
      <c r="T758" s="67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T758" s="19" t="s">
        <v>183</v>
      </c>
      <c r="AU758" s="19" t="s">
        <v>83</v>
      </c>
    </row>
    <row r="759" spans="1:65" s="13" customFormat="1" ht="11.25">
      <c r="B759" s="194"/>
      <c r="C759" s="195"/>
      <c r="D759" s="196" t="s">
        <v>185</v>
      </c>
      <c r="E759" s="197" t="s">
        <v>21</v>
      </c>
      <c r="F759" s="198" t="s">
        <v>1471</v>
      </c>
      <c r="G759" s="195"/>
      <c r="H759" s="199">
        <v>307.00799999999998</v>
      </c>
      <c r="I759" s="200"/>
      <c r="J759" s="195"/>
      <c r="K759" s="195"/>
      <c r="L759" s="201"/>
      <c r="M759" s="202"/>
      <c r="N759" s="203"/>
      <c r="O759" s="203"/>
      <c r="P759" s="203"/>
      <c r="Q759" s="203"/>
      <c r="R759" s="203"/>
      <c r="S759" s="203"/>
      <c r="T759" s="204"/>
      <c r="AT759" s="205" t="s">
        <v>185</v>
      </c>
      <c r="AU759" s="205" t="s">
        <v>83</v>
      </c>
      <c r="AV759" s="13" t="s">
        <v>83</v>
      </c>
      <c r="AW759" s="13" t="s">
        <v>34</v>
      </c>
      <c r="AX759" s="13" t="s">
        <v>73</v>
      </c>
      <c r="AY759" s="205" t="s">
        <v>174</v>
      </c>
    </row>
    <row r="760" spans="1:65" s="13" customFormat="1" ht="11.25">
      <c r="B760" s="194"/>
      <c r="C760" s="195"/>
      <c r="D760" s="196" t="s">
        <v>185</v>
      </c>
      <c r="E760" s="197" t="s">
        <v>21</v>
      </c>
      <c r="F760" s="198" t="s">
        <v>109</v>
      </c>
      <c r="G760" s="195"/>
      <c r="H760" s="199">
        <v>134.27500000000001</v>
      </c>
      <c r="I760" s="200"/>
      <c r="J760" s="195"/>
      <c r="K760" s="195"/>
      <c r="L760" s="201"/>
      <c r="M760" s="202"/>
      <c r="N760" s="203"/>
      <c r="O760" s="203"/>
      <c r="P760" s="203"/>
      <c r="Q760" s="203"/>
      <c r="R760" s="203"/>
      <c r="S760" s="203"/>
      <c r="T760" s="204"/>
      <c r="AT760" s="205" t="s">
        <v>185</v>
      </c>
      <c r="AU760" s="205" t="s">
        <v>83</v>
      </c>
      <c r="AV760" s="13" t="s">
        <v>83</v>
      </c>
      <c r="AW760" s="13" t="s">
        <v>34</v>
      </c>
      <c r="AX760" s="13" t="s">
        <v>73</v>
      </c>
      <c r="AY760" s="205" t="s">
        <v>174</v>
      </c>
    </row>
    <row r="761" spans="1:65" s="14" customFormat="1" ht="11.25">
      <c r="B761" s="206"/>
      <c r="C761" s="207"/>
      <c r="D761" s="196" t="s">
        <v>185</v>
      </c>
      <c r="E761" s="208" t="s">
        <v>21</v>
      </c>
      <c r="F761" s="209" t="s">
        <v>199</v>
      </c>
      <c r="G761" s="207"/>
      <c r="H761" s="210">
        <v>441.28300000000002</v>
      </c>
      <c r="I761" s="211"/>
      <c r="J761" s="207"/>
      <c r="K761" s="207"/>
      <c r="L761" s="212"/>
      <c r="M761" s="213"/>
      <c r="N761" s="214"/>
      <c r="O761" s="214"/>
      <c r="P761" s="214"/>
      <c r="Q761" s="214"/>
      <c r="R761" s="214"/>
      <c r="S761" s="214"/>
      <c r="T761" s="215"/>
      <c r="AT761" s="216" t="s">
        <v>185</v>
      </c>
      <c r="AU761" s="216" t="s">
        <v>83</v>
      </c>
      <c r="AV761" s="14" t="s">
        <v>193</v>
      </c>
      <c r="AW761" s="14" t="s">
        <v>34</v>
      </c>
      <c r="AX761" s="14" t="s">
        <v>81</v>
      </c>
      <c r="AY761" s="216" t="s">
        <v>174</v>
      </c>
    </row>
    <row r="762" spans="1:65" s="12" customFormat="1" ht="25.9" customHeight="1">
      <c r="B762" s="160"/>
      <c r="C762" s="161"/>
      <c r="D762" s="162" t="s">
        <v>72</v>
      </c>
      <c r="E762" s="163" t="s">
        <v>1482</v>
      </c>
      <c r="F762" s="163" t="s">
        <v>1483</v>
      </c>
      <c r="G762" s="161"/>
      <c r="H762" s="161"/>
      <c r="I762" s="164"/>
      <c r="J762" s="165">
        <f>BK762</f>
        <v>0</v>
      </c>
      <c r="K762" s="161"/>
      <c r="L762" s="166"/>
      <c r="M762" s="167"/>
      <c r="N762" s="168"/>
      <c r="O762" s="168"/>
      <c r="P762" s="169">
        <f>P763+P766+P768+P770</f>
        <v>0</v>
      </c>
      <c r="Q762" s="168"/>
      <c r="R762" s="169">
        <f>R763+R766+R768+R770</f>
        <v>0</v>
      </c>
      <c r="S762" s="168"/>
      <c r="T762" s="170">
        <f>T763+T766+T768+T770</f>
        <v>0</v>
      </c>
      <c r="AR762" s="171" t="s">
        <v>206</v>
      </c>
      <c r="AT762" s="172" t="s">
        <v>72</v>
      </c>
      <c r="AU762" s="172" t="s">
        <v>73</v>
      </c>
      <c r="AY762" s="171" t="s">
        <v>174</v>
      </c>
      <c r="BK762" s="173">
        <f>BK763+BK766+BK768+BK770</f>
        <v>0</v>
      </c>
    </row>
    <row r="763" spans="1:65" s="12" customFormat="1" ht="22.9" customHeight="1">
      <c r="B763" s="160"/>
      <c r="C763" s="161"/>
      <c r="D763" s="162" t="s">
        <v>72</v>
      </c>
      <c r="E763" s="174" t="s">
        <v>1484</v>
      </c>
      <c r="F763" s="174" t="s">
        <v>1485</v>
      </c>
      <c r="G763" s="161"/>
      <c r="H763" s="161"/>
      <c r="I763" s="164"/>
      <c r="J763" s="175">
        <f>BK763</f>
        <v>0</v>
      </c>
      <c r="K763" s="161"/>
      <c r="L763" s="166"/>
      <c r="M763" s="167"/>
      <c r="N763" s="168"/>
      <c r="O763" s="168"/>
      <c r="P763" s="169">
        <f>SUM(P764:P765)</f>
        <v>0</v>
      </c>
      <c r="Q763" s="168"/>
      <c r="R763" s="169">
        <f>SUM(R764:R765)</f>
        <v>0</v>
      </c>
      <c r="S763" s="168"/>
      <c r="T763" s="170">
        <f>SUM(T764:T765)</f>
        <v>0</v>
      </c>
      <c r="AR763" s="171" t="s">
        <v>206</v>
      </c>
      <c r="AT763" s="172" t="s">
        <v>72</v>
      </c>
      <c r="AU763" s="172" t="s">
        <v>81</v>
      </c>
      <c r="AY763" s="171" t="s">
        <v>174</v>
      </c>
      <c r="BK763" s="173">
        <f>SUM(BK764:BK765)</f>
        <v>0</v>
      </c>
    </row>
    <row r="764" spans="1:65" s="2" customFormat="1" ht="24.2" customHeight="1">
      <c r="A764" s="36"/>
      <c r="B764" s="37"/>
      <c r="C764" s="176" t="s">
        <v>1486</v>
      </c>
      <c r="D764" s="176" t="s">
        <v>176</v>
      </c>
      <c r="E764" s="177" t="s">
        <v>1487</v>
      </c>
      <c r="F764" s="178" t="s">
        <v>1488</v>
      </c>
      <c r="G764" s="179" t="s">
        <v>860</v>
      </c>
      <c r="H764" s="180">
        <v>1</v>
      </c>
      <c r="I764" s="181"/>
      <c r="J764" s="182">
        <f>ROUND(I764*H764,2)</f>
        <v>0</v>
      </c>
      <c r="K764" s="178" t="s">
        <v>21</v>
      </c>
      <c r="L764" s="41"/>
      <c r="M764" s="183" t="s">
        <v>21</v>
      </c>
      <c r="N764" s="184" t="s">
        <v>44</v>
      </c>
      <c r="O764" s="66"/>
      <c r="P764" s="185">
        <f>O764*H764</f>
        <v>0</v>
      </c>
      <c r="Q764" s="185">
        <v>0</v>
      </c>
      <c r="R764" s="185">
        <f>Q764*H764</f>
        <v>0</v>
      </c>
      <c r="S764" s="185">
        <v>0</v>
      </c>
      <c r="T764" s="186">
        <f>S764*H764</f>
        <v>0</v>
      </c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R764" s="187" t="s">
        <v>1489</v>
      </c>
      <c r="AT764" s="187" t="s">
        <v>176</v>
      </c>
      <c r="AU764" s="187" t="s">
        <v>83</v>
      </c>
      <c r="AY764" s="19" t="s">
        <v>174</v>
      </c>
      <c r="BE764" s="188">
        <f>IF(N764="základní",J764,0)</f>
        <v>0</v>
      </c>
      <c r="BF764" s="188">
        <f>IF(N764="snížená",J764,0)</f>
        <v>0</v>
      </c>
      <c r="BG764" s="188">
        <f>IF(N764="zákl. přenesená",J764,0)</f>
        <v>0</v>
      </c>
      <c r="BH764" s="188">
        <f>IF(N764="sníž. přenesená",J764,0)</f>
        <v>0</v>
      </c>
      <c r="BI764" s="188">
        <f>IF(N764="nulová",J764,0)</f>
        <v>0</v>
      </c>
      <c r="BJ764" s="19" t="s">
        <v>81</v>
      </c>
      <c r="BK764" s="188">
        <f>ROUND(I764*H764,2)</f>
        <v>0</v>
      </c>
      <c r="BL764" s="19" t="s">
        <v>1489</v>
      </c>
      <c r="BM764" s="187" t="s">
        <v>1490</v>
      </c>
    </row>
    <row r="765" spans="1:65" s="2" customFormat="1" ht="16.5" customHeight="1">
      <c r="A765" s="36"/>
      <c r="B765" s="37"/>
      <c r="C765" s="176" t="s">
        <v>1491</v>
      </c>
      <c r="D765" s="176" t="s">
        <v>176</v>
      </c>
      <c r="E765" s="177" t="s">
        <v>1492</v>
      </c>
      <c r="F765" s="178" t="s">
        <v>1493</v>
      </c>
      <c r="G765" s="179" t="s">
        <v>860</v>
      </c>
      <c r="H765" s="180">
        <v>1</v>
      </c>
      <c r="I765" s="181"/>
      <c r="J765" s="182">
        <f>ROUND(I765*H765,2)</f>
        <v>0</v>
      </c>
      <c r="K765" s="178" t="s">
        <v>21</v>
      </c>
      <c r="L765" s="41"/>
      <c r="M765" s="183" t="s">
        <v>21</v>
      </c>
      <c r="N765" s="184" t="s">
        <v>44</v>
      </c>
      <c r="O765" s="66"/>
      <c r="P765" s="185">
        <f>O765*H765</f>
        <v>0</v>
      </c>
      <c r="Q765" s="185">
        <v>0</v>
      </c>
      <c r="R765" s="185">
        <f>Q765*H765</f>
        <v>0</v>
      </c>
      <c r="S765" s="185">
        <v>0</v>
      </c>
      <c r="T765" s="186">
        <f>S765*H765</f>
        <v>0</v>
      </c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R765" s="187" t="s">
        <v>1489</v>
      </c>
      <c r="AT765" s="187" t="s">
        <v>176</v>
      </c>
      <c r="AU765" s="187" t="s">
        <v>83</v>
      </c>
      <c r="AY765" s="19" t="s">
        <v>174</v>
      </c>
      <c r="BE765" s="188">
        <f>IF(N765="základní",J765,0)</f>
        <v>0</v>
      </c>
      <c r="BF765" s="188">
        <f>IF(N765="snížená",J765,0)</f>
        <v>0</v>
      </c>
      <c r="BG765" s="188">
        <f>IF(N765="zákl. přenesená",J765,0)</f>
        <v>0</v>
      </c>
      <c r="BH765" s="188">
        <f>IF(N765="sníž. přenesená",J765,0)</f>
        <v>0</v>
      </c>
      <c r="BI765" s="188">
        <f>IF(N765="nulová",J765,0)</f>
        <v>0</v>
      </c>
      <c r="BJ765" s="19" t="s">
        <v>81</v>
      </c>
      <c r="BK765" s="188">
        <f>ROUND(I765*H765,2)</f>
        <v>0</v>
      </c>
      <c r="BL765" s="19" t="s">
        <v>1489</v>
      </c>
      <c r="BM765" s="187" t="s">
        <v>1494</v>
      </c>
    </row>
    <row r="766" spans="1:65" s="12" customFormat="1" ht="22.9" customHeight="1">
      <c r="B766" s="160"/>
      <c r="C766" s="161"/>
      <c r="D766" s="162" t="s">
        <v>72</v>
      </c>
      <c r="E766" s="174" t="s">
        <v>1495</v>
      </c>
      <c r="F766" s="174" t="s">
        <v>1496</v>
      </c>
      <c r="G766" s="161"/>
      <c r="H766" s="161"/>
      <c r="I766" s="164"/>
      <c r="J766" s="175">
        <f>BK766</f>
        <v>0</v>
      </c>
      <c r="K766" s="161"/>
      <c r="L766" s="166"/>
      <c r="M766" s="167"/>
      <c r="N766" s="168"/>
      <c r="O766" s="168"/>
      <c r="P766" s="169">
        <f>P767</f>
        <v>0</v>
      </c>
      <c r="Q766" s="168"/>
      <c r="R766" s="169">
        <f>R767</f>
        <v>0</v>
      </c>
      <c r="S766" s="168"/>
      <c r="T766" s="170">
        <f>T767</f>
        <v>0</v>
      </c>
      <c r="AR766" s="171" t="s">
        <v>206</v>
      </c>
      <c r="AT766" s="172" t="s">
        <v>72</v>
      </c>
      <c r="AU766" s="172" t="s">
        <v>81</v>
      </c>
      <c r="AY766" s="171" t="s">
        <v>174</v>
      </c>
      <c r="BK766" s="173">
        <f>BK767</f>
        <v>0</v>
      </c>
    </row>
    <row r="767" spans="1:65" s="2" customFormat="1" ht="37.9" customHeight="1">
      <c r="A767" s="36"/>
      <c r="B767" s="37"/>
      <c r="C767" s="176" t="s">
        <v>1497</v>
      </c>
      <c r="D767" s="176" t="s">
        <v>176</v>
      </c>
      <c r="E767" s="177" t="s">
        <v>1498</v>
      </c>
      <c r="F767" s="178" t="s">
        <v>1499</v>
      </c>
      <c r="G767" s="179" t="s">
        <v>860</v>
      </c>
      <c r="H767" s="180">
        <v>1</v>
      </c>
      <c r="I767" s="181"/>
      <c r="J767" s="182">
        <f>ROUND(I767*H767,2)</f>
        <v>0</v>
      </c>
      <c r="K767" s="178" t="s">
        <v>21</v>
      </c>
      <c r="L767" s="41"/>
      <c r="M767" s="183" t="s">
        <v>21</v>
      </c>
      <c r="N767" s="184" t="s">
        <v>44</v>
      </c>
      <c r="O767" s="66"/>
      <c r="P767" s="185">
        <f>O767*H767</f>
        <v>0</v>
      </c>
      <c r="Q767" s="185">
        <v>0</v>
      </c>
      <c r="R767" s="185">
        <f>Q767*H767</f>
        <v>0</v>
      </c>
      <c r="S767" s="185">
        <v>0</v>
      </c>
      <c r="T767" s="186">
        <f>S767*H767</f>
        <v>0</v>
      </c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R767" s="187" t="s">
        <v>1489</v>
      </c>
      <c r="AT767" s="187" t="s">
        <v>176</v>
      </c>
      <c r="AU767" s="187" t="s">
        <v>83</v>
      </c>
      <c r="AY767" s="19" t="s">
        <v>174</v>
      </c>
      <c r="BE767" s="188">
        <f>IF(N767="základní",J767,0)</f>
        <v>0</v>
      </c>
      <c r="BF767" s="188">
        <f>IF(N767="snížená",J767,0)</f>
        <v>0</v>
      </c>
      <c r="BG767" s="188">
        <f>IF(N767="zákl. přenesená",J767,0)</f>
        <v>0</v>
      </c>
      <c r="BH767" s="188">
        <f>IF(N767="sníž. přenesená",J767,0)</f>
        <v>0</v>
      </c>
      <c r="BI767" s="188">
        <f>IF(N767="nulová",J767,0)</f>
        <v>0</v>
      </c>
      <c r="BJ767" s="19" t="s">
        <v>81</v>
      </c>
      <c r="BK767" s="188">
        <f>ROUND(I767*H767,2)</f>
        <v>0</v>
      </c>
      <c r="BL767" s="19" t="s">
        <v>1489</v>
      </c>
      <c r="BM767" s="187" t="s">
        <v>1500</v>
      </c>
    </row>
    <row r="768" spans="1:65" s="12" customFormat="1" ht="22.9" customHeight="1">
      <c r="B768" s="160"/>
      <c r="C768" s="161"/>
      <c r="D768" s="162" t="s">
        <v>72</v>
      </c>
      <c r="E768" s="174" t="s">
        <v>1501</v>
      </c>
      <c r="F768" s="174" t="s">
        <v>1502</v>
      </c>
      <c r="G768" s="161"/>
      <c r="H768" s="161"/>
      <c r="I768" s="164"/>
      <c r="J768" s="175">
        <f>BK768</f>
        <v>0</v>
      </c>
      <c r="K768" s="161"/>
      <c r="L768" s="166"/>
      <c r="M768" s="167"/>
      <c r="N768" s="168"/>
      <c r="O768" s="168"/>
      <c r="P768" s="169">
        <f>P769</f>
        <v>0</v>
      </c>
      <c r="Q768" s="168"/>
      <c r="R768" s="169">
        <f>R769</f>
        <v>0</v>
      </c>
      <c r="S768" s="168"/>
      <c r="T768" s="170">
        <f>T769</f>
        <v>0</v>
      </c>
      <c r="AR768" s="171" t="s">
        <v>206</v>
      </c>
      <c r="AT768" s="172" t="s">
        <v>72</v>
      </c>
      <c r="AU768" s="172" t="s">
        <v>81</v>
      </c>
      <c r="AY768" s="171" t="s">
        <v>174</v>
      </c>
      <c r="BK768" s="173">
        <f>BK769</f>
        <v>0</v>
      </c>
    </row>
    <row r="769" spans="1:65" s="2" customFormat="1" ht="24.2" customHeight="1">
      <c r="A769" s="36"/>
      <c r="B769" s="37"/>
      <c r="C769" s="176" t="s">
        <v>1503</v>
      </c>
      <c r="D769" s="176" t="s">
        <v>176</v>
      </c>
      <c r="E769" s="177" t="s">
        <v>1504</v>
      </c>
      <c r="F769" s="178" t="s">
        <v>1505</v>
      </c>
      <c r="G769" s="179" t="s">
        <v>860</v>
      </c>
      <c r="H769" s="180">
        <v>1</v>
      </c>
      <c r="I769" s="181"/>
      <c r="J769" s="182">
        <f>ROUND(I769*H769,2)</f>
        <v>0</v>
      </c>
      <c r="K769" s="178" t="s">
        <v>21</v>
      </c>
      <c r="L769" s="41"/>
      <c r="M769" s="183" t="s">
        <v>21</v>
      </c>
      <c r="N769" s="184" t="s">
        <v>44</v>
      </c>
      <c r="O769" s="66"/>
      <c r="P769" s="185">
        <f>O769*H769</f>
        <v>0</v>
      </c>
      <c r="Q769" s="185">
        <v>0</v>
      </c>
      <c r="R769" s="185">
        <f>Q769*H769</f>
        <v>0</v>
      </c>
      <c r="S769" s="185">
        <v>0</v>
      </c>
      <c r="T769" s="186">
        <f>S769*H769</f>
        <v>0</v>
      </c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R769" s="187" t="s">
        <v>1489</v>
      </c>
      <c r="AT769" s="187" t="s">
        <v>176</v>
      </c>
      <c r="AU769" s="187" t="s">
        <v>83</v>
      </c>
      <c r="AY769" s="19" t="s">
        <v>174</v>
      </c>
      <c r="BE769" s="188">
        <f>IF(N769="základní",J769,0)</f>
        <v>0</v>
      </c>
      <c r="BF769" s="188">
        <f>IF(N769="snížená",J769,0)</f>
        <v>0</v>
      </c>
      <c r="BG769" s="188">
        <f>IF(N769="zákl. přenesená",J769,0)</f>
        <v>0</v>
      </c>
      <c r="BH769" s="188">
        <f>IF(N769="sníž. přenesená",J769,0)</f>
        <v>0</v>
      </c>
      <c r="BI769" s="188">
        <f>IF(N769="nulová",J769,0)</f>
        <v>0</v>
      </c>
      <c r="BJ769" s="19" t="s">
        <v>81</v>
      </c>
      <c r="BK769" s="188">
        <f>ROUND(I769*H769,2)</f>
        <v>0</v>
      </c>
      <c r="BL769" s="19" t="s">
        <v>1489</v>
      </c>
      <c r="BM769" s="187" t="s">
        <v>1506</v>
      </c>
    </row>
    <row r="770" spans="1:65" s="12" customFormat="1" ht="22.9" customHeight="1">
      <c r="B770" s="160"/>
      <c r="C770" s="161"/>
      <c r="D770" s="162" t="s">
        <v>72</v>
      </c>
      <c r="E770" s="174" t="s">
        <v>1507</v>
      </c>
      <c r="F770" s="174" t="s">
        <v>1508</v>
      </c>
      <c r="G770" s="161"/>
      <c r="H770" s="161"/>
      <c r="I770" s="164"/>
      <c r="J770" s="175">
        <f>BK770</f>
        <v>0</v>
      </c>
      <c r="K770" s="161"/>
      <c r="L770" s="166"/>
      <c r="M770" s="167"/>
      <c r="N770" s="168"/>
      <c r="O770" s="168"/>
      <c r="P770" s="169">
        <f>P771</f>
        <v>0</v>
      </c>
      <c r="Q770" s="168"/>
      <c r="R770" s="169">
        <f>R771</f>
        <v>0</v>
      </c>
      <c r="S770" s="168"/>
      <c r="T770" s="170">
        <f>T771</f>
        <v>0</v>
      </c>
      <c r="AR770" s="171" t="s">
        <v>206</v>
      </c>
      <c r="AT770" s="172" t="s">
        <v>72</v>
      </c>
      <c r="AU770" s="172" t="s">
        <v>81</v>
      </c>
      <c r="AY770" s="171" t="s">
        <v>174</v>
      </c>
      <c r="BK770" s="173">
        <f>BK771</f>
        <v>0</v>
      </c>
    </row>
    <row r="771" spans="1:65" s="2" customFormat="1" ht="37.9" customHeight="1">
      <c r="A771" s="36"/>
      <c r="B771" s="37"/>
      <c r="C771" s="176" t="s">
        <v>1509</v>
      </c>
      <c r="D771" s="176" t="s">
        <v>176</v>
      </c>
      <c r="E771" s="177" t="s">
        <v>1510</v>
      </c>
      <c r="F771" s="178" t="s">
        <v>1511</v>
      </c>
      <c r="G771" s="179" t="s">
        <v>860</v>
      </c>
      <c r="H771" s="180">
        <v>1</v>
      </c>
      <c r="I771" s="181"/>
      <c r="J771" s="182">
        <f>ROUND(I771*H771,2)</f>
        <v>0</v>
      </c>
      <c r="K771" s="178" t="s">
        <v>21</v>
      </c>
      <c r="L771" s="41"/>
      <c r="M771" s="248" t="s">
        <v>21</v>
      </c>
      <c r="N771" s="249" t="s">
        <v>44</v>
      </c>
      <c r="O771" s="250"/>
      <c r="P771" s="251">
        <f>O771*H771</f>
        <v>0</v>
      </c>
      <c r="Q771" s="251">
        <v>0</v>
      </c>
      <c r="R771" s="251">
        <f>Q771*H771</f>
        <v>0</v>
      </c>
      <c r="S771" s="251">
        <v>0</v>
      </c>
      <c r="T771" s="252">
        <f>S771*H771</f>
        <v>0</v>
      </c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R771" s="187" t="s">
        <v>1489</v>
      </c>
      <c r="AT771" s="187" t="s">
        <v>176</v>
      </c>
      <c r="AU771" s="187" t="s">
        <v>83</v>
      </c>
      <c r="AY771" s="19" t="s">
        <v>174</v>
      </c>
      <c r="BE771" s="188">
        <f>IF(N771="základní",J771,0)</f>
        <v>0</v>
      </c>
      <c r="BF771" s="188">
        <f>IF(N771="snížená",J771,0)</f>
        <v>0</v>
      </c>
      <c r="BG771" s="188">
        <f>IF(N771="zákl. přenesená",J771,0)</f>
        <v>0</v>
      </c>
      <c r="BH771" s="188">
        <f>IF(N771="sníž. přenesená",J771,0)</f>
        <v>0</v>
      </c>
      <c r="BI771" s="188">
        <f>IF(N771="nulová",J771,0)</f>
        <v>0</v>
      </c>
      <c r="BJ771" s="19" t="s">
        <v>81</v>
      </c>
      <c r="BK771" s="188">
        <f>ROUND(I771*H771,2)</f>
        <v>0</v>
      </c>
      <c r="BL771" s="19" t="s">
        <v>1489</v>
      </c>
      <c r="BM771" s="187" t="s">
        <v>1512</v>
      </c>
    </row>
    <row r="772" spans="1:65" s="2" customFormat="1" ht="6.95" customHeight="1">
      <c r="A772" s="36"/>
      <c r="B772" s="49"/>
      <c r="C772" s="50"/>
      <c r="D772" s="50"/>
      <c r="E772" s="50"/>
      <c r="F772" s="50"/>
      <c r="G772" s="50"/>
      <c r="H772" s="50"/>
      <c r="I772" s="50"/>
      <c r="J772" s="50"/>
      <c r="K772" s="50"/>
      <c r="L772" s="41"/>
      <c r="M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</row>
  </sheetData>
  <sheetProtection algorithmName="SHA-512" hashValue="/xOVjeL7z9esGJ8AameWDYvV9UOXeuRMVjgfWTv2Q8SiVqTnrXw/CKEY6WZ2cYD7jsNA5IkIFLAQUVfntKAYEA==" saltValue="JVHaYBHEBsZ288zPQpPhmnU+uBOJRrfJYjXyHkKe8XTUdvtA8GWmnIbFmgkzjCgQ43CfGPHcARislSzZuOkilw==" spinCount="100000" sheet="1" objects="1" scenarios="1" formatColumns="0" formatRows="0" autoFilter="0"/>
  <autoFilter ref="C110:K771"/>
  <mergeCells count="9">
    <mergeCell ref="E50:H50"/>
    <mergeCell ref="E101:H101"/>
    <mergeCell ref="E103:H103"/>
    <mergeCell ref="L2:V2"/>
    <mergeCell ref="E7:H7"/>
    <mergeCell ref="E9:H9"/>
    <mergeCell ref="E18:H18"/>
    <mergeCell ref="E27:H27"/>
    <mergeCell ref="E48:H48"/>
  </mergeCells>
  <hyperlinks>
    <hyperlink ref="F115" r:id="rId1"/>
    <hyperlink ref="F118" r:id="rId2"/>
    <hyperlink ref="F121" r:id="rId3"/>
    <hyperlink ref="F125" r:id="rId4"/>
    <hyperlink ref="F130" r:id="rId5"/>
    <hyperlink ref="F133" r:id="rId6"/>
    <hyperlink ref="F144" r:id="rId7"/>
    <hyperlink ref="F152" r:id="rId8"/>
    <hyperlink ref="F157" r:id="rId9"/>
    <hyperlink ref="F164" r:id="rId10"/>
    <hyperlink ref="F176" r:id="rId11"/>
    <hyperlink ref="F179" r:id="rId12"/>
    <hyperlink ref="F184" r:id="rId13"/>
    <hyperlink ref="F187" r:id="rId14"/>
    <hyperlink ref="F190" r:id="rId15"/>
    <hyperlink ref="F196" r:id="rId16"/>
    <hyperlink ref="F199" r:id="rId17"/>
    <hyperlink ref="F202" r:id="rId18"/>
    <hyperlink ref="F207" r:id="rId19"/>
    <hyperlink ref="F212" r:id="rId20"/>
    <hyperlink ref="F217" r:id="rId21"/>
    <hyperlink ref="F226" r:id="rId22"/>
    <hyperlink ref="F228" r:id="rId23"/>
    <hyperlink ref="F233" r:id="rId24"/>
    <hyperlink ref="F236" r:id="rId25"/>
    <hyperlink ref="F238" r:id="rId26"/>
    <hyperlink ref="F244" r:id="rId27"/>
    <hyperlink ref="F254" r:id="rId28"/>
    <hyperlink ref="F257" r:id="rId29"/>
    <hyperlink ref="F260" r:id="rId30"/>
    <hyperlink ref="F263" r:id="rId31"/>
    <hyperlink ref="F266" r:id="rId32"/>
    <hyperlink ref="F269" r:id="rId33"/>
    <hyperlink ref="F271" r:id="rId34"/>
    <hyperlink ref="F274" r:id="rId35"/>
    <hyperlink ref="F287" r:id="rId36"/>
    <hyperlink ref="F290" r:id="rId37"/>
    <hyperlink ref="F295" r:id="rId38"/>
    <hyperlink ref="F298" r:id="rId39"/>
    <hyperlink ref="F301" r:id="rId40"/>
    <hyperlink ref="F304" r:id="rId41"/>
    <hyperlink ref="F306" r:id="rId42"/>
    <hyperlink ref="F311" r:id="rId43"/>
    <hyperlink ref="F319" r:id="rId44"/>
    <hyperlink ref="F323" r:id="rId45"/>
    <hyperlink ref="F325" r:id="rId46"/>
    <hyperlink ref="F327" r:id="rId47"/>
    <hyperlink ref="F332" r:id="rId48"/>
    <hyperlink ref="F334" r:id="rId49"/>
    <hyperlink ref="F350" r:id="rId50"/>
    <hyperlink ref="F355" r:id="rId51"/>
    <hyperlink ref="F357" r:id="rId52"/>
    <hyperlink ref="F360" r:id="rId53"/>
    <hyperlink ref="F362" r:id="rId54"/>
    <hyperlink ref="F369" r:id="rId55"/>
    <hyperlink ref="F374" r:id="rId56"/>
    <hyperlink ref="F378" r:id="rId57"/>
    <hyperlink ref="F386" r:id="rId58"/>
    <hyperlink ref="F389" r:id="rId59"/>
    <hyperlink ref="F402" r:id="rId60"/>
    <hyperlink ref="F412" r:id="rId61"/>
    <hyperlink ref="F417" r:id="rId62"/>
    <hyperlink ref="F423" r:id="rId63"/>
    <hyperlink ref="F426" r:id="rId64"/>
    <hyperlink ref="F430" r:id="rId65"/>
    <hyperlink ref="F437" r:id="rId66"/>
    <hyperlink ref="F443" r:id="rId67"/>
    <hyperlink ref="F446" r:id="rId68"/>
    <hyperlink ref="F455" r:id="rId69"/>
    <hyperlink ref="F460" r:id="rId70"/>
    <hyperlink ref="F462" r:id="rId71"/>
    <hyperlink ref="F467" r:id="rId72"/>
    <hyperlink ref="F473" r:id="rId73"/>
    <hyperlink ref="F476" r:id="rId74"/>
    <hyperlink ref="F479" r:id="rId75"/>
    <hyperlink ref="F482" r:id="rId76"/>
    <hyperlink ref="F484" r:id="rId77"/>
    <hyperlink ref="F491" r:id="rId78"/>
    <hyperlink ref="F496" r:id="rId79"/>
    <hyperlink ref="F500" r:id="rId80"/>
    <hyperlink ref="F503" r:id="rId81"/>
    <hyperlink ref="F506" r:id="rId82"/>
    <hyperlink ref="F508" r:id="rId83"/>
    <hyperlink ref="F512" r:id="rId84"/>
    <hyperlink ref="F514" r:id="rId85"/>
    <hyperlink ref="F516" r:id="rId86"/>
    <hyperlink ref="F521" r:id="rId87"/>
    <hyperlink ref="F525" r:id="rId88"/>
    <hyperlink ref="F528" r:id="rId89"/>
    <hyperlink ref="F531" r:id="rId90"/>
    <hyperlink ref="F534" r:id="rId91"/>
    <hyperlink ref="F537" r:id="rId92"/>
    <hyperlink ref="F540" r:id="rId93"/>
    <hyperlink ref="F548" r:id="rId94"/>
    <hyperlink ref="F551" r:id="rId95"/>
    <hyperlink ref="F554" r:id="rId96"/>
    <hyperlink ref="F559" r:id="rId97"/>
    <hyperlink ref="F561" r:id="rId98"/>
    <hyperlink ref="F566" r:id="rId99"/>
    <hyperlink ref="F584" r:id="rId100"/>
    <hyperlink ref="F587" r:id="rId101"/>
    <hyperlink ref="F599" r:id="rId102"/>
    <hyperlink ref="F604" r:id="rId103"/>
    <hyperlink ref="F609" r:id="rId104"/>
    <hyperlink ref="F611" r:id="rId105"/>
    <hyperlink ref="F613" r:id="rId106"/>
    <hyperlink ref="F615" r:id="rId107"/>
    <hyperlink ref="F617" r:id="rId108"/>
    <hyperlink ref="F621" r:id="rId109"/>
    <hyperlink ref="F627" r:id="rId110"/>
    <hyperlink ref="F629" r:id="rId111"/>
    <hyperlink ref="F632" r:id="rId112"/>
    <hyperlink ref="F637" r:id="rId113"/>
    <hyperlink ref="F645" r:id="rId114"/>
    <hyperlink ref="F649" r:id="rId115"/>
    <hyperlink ref="F651" r:id="rId116"/>
    <hyperlink ref="F654" r:id="rId117"/>
    <hyperlink ref="F656" r:id="rId118"/>
    <hyperlink ref="F658" r:id="rId119"/>
    <hyperlink ref="F661" r:id="rId120"/>
    <hyperlink ref="F676" r:id="rId121"/>
    <hyperlink ref="F679" r:id="rId122"/>
    <hyperlink ref="F682" r:id="rId123"/>
    <hyperlink ref="F685" r:id="rId124"/>
    <hyperlink ref="F691" r:id="rId125"/>
    <hyperlink ref="F694" r:id="rId126"/>
    <hyperlink ref="F702" r:id="rId127"/>
    <hyperlink ref="F717" r:id="rId128"/>
    <hyperlink ref="F723" r:id="rId129"/>
    <hyperlink ref="F725" r:id="rId130"/>
    <hyperlink ref="F728" r:id="rId131"/>
    <hyperlink ref="F732" r:id="rId132"/>
    <hyperlink ref="F739" r:id="rId133"/>
    <hyperlink ref="F741" r:id="rId134"/>
    <hyperlink ref="F752" r:id="rId135"/>
    <hyperlink ref="F755" r:id="rId136"/>
    <hyperlink ref="F758" r:id="rId137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38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86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83</v>
      </c>
    </row>
    <row r="4" spans="1:46" s="1" customFormat="1" ht="24.95" customHeight="1">
      <c r="B4" s="22"/>
      <c r="D4" s="106" t="s">
        <v>94</v>
      </c>
      <c r="L4" s="22"/>
      <c r="M4" s="107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4" t="str">
        <f>'Rekapitulace stavby'!K6</f>
        <v>Přístavba hasičské zbrojnice - Vrchlabí Podhůří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8" t="s">
        <v>103</v>
      </c>
      <c r="E8" s="36"/>
      <c r="F8" s="36"/>
      <c r="G8" s="36"/>
      <c r="H8" s="36"/>
      <c r="I8" s="36"/>
      <c r="J8" s="36"/>
      <c r="K8" s="36"/>
      <c r="L8" s="109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1513</v>
      </c>
      <c r="F9" s="377"/>
      <c r="G9" s="377"/>
      <c r="H9" s="377"/>
      <c r="I9" s="36"/>
      <c r="J9" s="36"/>
      <c r="K9" s="36"/>
      <c r="L9" s="109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9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8" t="s">
        <v>18</v>
      </c>
      <c r="E11" s="36"/>
      <c r="F11" s="110" t="s">
        <v>19</v>
      </c>
      <c r="G11" s="36"/>
      <c r="H11" s="36"/>
      <c r="I11" s="108" t="s">
        <v>20</v>
      </c>
      <c r="J11" s="110" t="s">
        <v>21</v>
      </c>
      <c r="K11" s="36"/>
      <c r="L11" s="109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8" t="s">
        <v>22</v>
      </c>
      <c r="E12" s="36"/>
      <c r="F12" s="110" t="s">
        <v>23</v>
      </c>
      <c r="G12" s="36"/>
      <c r="H12" s="36"/>
      <c r="I12" s="108" t="s">
        <v>24</v>
      </c>
      <c r="J12" s="111" t="str">
        <f>'Rekapitulace stavby'!AN8</f>
        <v>10. 11. 2022</v>
      </c>
      <c r="K12" s="36"/>
      <c r="L12" s="109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9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8" t="s">
        <v>26</v>
      </c>
      <c r="E14" s="36"/>
      <c r="F14" s="36"/>
      <c r="G14" s="36"/>
      <c r="H14" s="36"/>
      <c r="I14" s="108" t="s">
        <v>27</v>
      </c>
      <c r="J14" s="110" t="s">
        <v>21</v>
      </c>
      <c r="K14" s="36"/>
      <c r="L14" s="109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0" t="s">
        <v>28</v>
      </c>
      <c r="F15" s="36"/>
      <c r="G15" s="36"/>
      <c r="H15" s="36"/>
      <c r="I15" s="108" t="s">
        <v>29</v>
      </c>
      <c r="J15" s="110" t="s">
        <v>21</v>
      </c>
      <c r="K15" s="36"/>
      <c r="L15" s="109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9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8" t="s">
        <v>30</v>
      </c>
      <c r="E17" s="36"/>
      <c r="F17" s="36"/>
      <c r="G17" s="36"/>
      <c r="H17" s="36"/>
      <c r="I17" s="108" t="s">
        <v>27</v>
      </c>
      <c r="J17" s="32" t="str">
        <f>'Rekapitulace stavby'!AN13</f>
        <v>Vyplň údaj</v>
      </c>
      <c r="K17" s="36"/>
      <c r="L17" s="109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8" t="s">
        <v>29</v>
      </c>
      <c r="J18" s="32" t="str">
        <f>'Rekapitulace stavby'!AN14</f>
        <v>Vyplň údaj</v>
      </c>
      <c r="K18" s="36"/>
      <c r="L18" s="109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9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8" t="s">
        <v>32</v>
      </c>
      <c r="E20" s="36"/>
      <c r="F20" s="36"/>
      <c r="G20" s="36"/>
      <c r="H20" s="36"/>
      <c r="I20" s="108" t="s">
        <v>27</v>
      </c>
      <c r="J20" s="110" t="s">
        <v>21</v>
      </c>
      <c r="K20" s="36"/>
      <c r="L20" s="109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0" t="s">
        <v>33</v>
      </c>
      <c r="F21" s="36"/>
      <c r="G21" s="36"/>
      <c r="H21" s="36"/>
      <c r="I21" s="108" t="s">
        <v>29</v>
      </c>
      <c r="J21" s="110" t="s">
        <v>21</v>
      </c>
      <c r="K21" s="36"/>
      <c r="L21" s="109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9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8" t="s">
        <v>35</v>
      </c>
      <c r="E23" s="36"/>
      <c r="F23" s="36"/>
      <c r="G23" s="36"/>
      <c r="H23" s="36"/>
      <c r="I23" s="108" t="s">
        <v>27</v>
      </c>
      <c r="J23" s="110" t="s">
        <v>21</v>
      </c>
      <c r="K23" s="36"/>
      <c r="L23" s="109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0" t="s">
        <v>1514</v>
      </c>
      <c r="F24" s="36"/>
      <c r="G24" s="36"/>
      <c r="H24" s="36"/>
      <c r="I24" s="108" t="s">
        <v>29</v>
      </c>
      <c r="J24" s="110" t="s">
        <v>21</v>
      </c>
      <c r="K24" s="36"/>
      <c r="L24" s="109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9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8" t="s">
        <v>37</v>
      </c>
      <c r="E26" s="36"/>
      <c r="F26" s="36"/>
      <c r="G26" s="36"/>
      <c r="H26" s="36"/>
      <c r="I26" s="36"/>
      <c r="J26" s="36"/>
      <c r="K26" s="36"/>
      <c r="L26" s="109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2"/>
      <c r="B27" s="113"/>
      <c r="C27" s="112"/>
      <c r="D27" s="112"/>
      <c r="E27" s="380" t="s">
        <v>21</v>
      </c>
      <c r="F27" s="380"/>
      <c r="G27" s="380"/>
      <c r="H27" s="380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9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5"/>
      <c r="E29" s="115"/>
      <c r="F29" s="115"/>
      <c r="G29" s="115"/>
      <c r="H29" s="115"/>
      <c r="I29" s="115"/>
      <c r="J29" s="115"/>
      <c r="K29" s="115"/>
      <c r="L29" s="109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6" t="s">
        <v>39</v>
      </c>
      <c r="E30" s="36"/>
      <c r="F30" s="36"/>
      <c r="G30" s="36"/>
      <c r="H30" s="36"/>
      <c r="I30" s="36"/>
      <c r="J30" s="117">
        <f>ROUND(J88, 2)</f>
        <v>0</v>
      </c>
      <c r="K30" s="36"/>
      <c r="L30" s="109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5"/>
      <c r="E31" s="115"/>
      <c r="F31" s="115"/>
      <c r="G31" s="115"/>
      <c r="H31" s="115"/>
      <c r="I31" s="115"/>
      <c r="J31" s="115"/>
      <c r="K31" s="115"/>
      <c r="L31" s="109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8" t="s">
        <v>41</v>
      </c>
      <c r="G32" s="36"/>
      <c r="H32" s="36"/>
      <c r="I32" s="118" t="s">
        <v>40</v>
      </c>
      <c r="J32" s="118" t="s">
        <v>42</v>
      </c>
      <c r="K32" s="36"/>
      <c r="L32" s="109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9" t="s">
        <v>43</v>
      </c>
      <c r="E33" s="108" t="s">
        <v>44</v>
      </c>
      <c r="F33" s="120">
        <f>ROUND((SUM(BE88:BE131)),  2)</f>
        <v>0</v>
      </c>
      <c r="G33" s="36"/>
      <c r="H33" s="36"/>
      <c r="I33" s="121">
        <v>0.21</v>
      </c>
      <c r="J33" s="120">
        <f>ROUND(((SUM(BE88:BE131))*I33),  2)</f>
        <v>0</v>
      </c>
      <c r="K33" s="36"/>
      <c r="L33" s="109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8" t="s">
        <v>45</v>
      </c>
      <c r="F34" s="120">
        <f>ROUND((SUM(BF88:BF131)),  2)</f>
        <v>0</v>
      </c>
      <c r="G34" s="36"/>
      <c r="H34" s="36"/>
      <c r="I34" s="121">
        <v>0.15</v>
      </c>
      <c r="J34" s="120">
        <f>ROUND(((SUM(BF88:BF131))*I34),  2)</f>
        <v>0</v>
      </c>
      <c r="K34" s="36"/>
      <c r="L34" s="109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8" t="s">
        <v>46</v>
      </c>
      <c r="F35" s="120">
        <f>ROUND((SUM(BG88:BG131)),  2)</f>
        <v>0</v>
      </c>
      <c r="G35" s="36"/>
      <c r="H35" s="36"/>
      <c r="I35" s="121">
        <v>0.21</v>
      </c>
      <c r="J35" s="120">
        <f>0</f>
        <v>0</v>
      </c>
      <c r="K35" s="36"/>
      <c r="L35" s="109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8" t="s">
        <v>47</v>
      </c>
      <c r="F36" s="120">
        <f>ROUND((SUM(BH88:BH131)),  2)</f>
        <v>0</v>
      </c>
      <c r="G36" s="36"/>
      <c r="H36" s="36"/>
      <c r="I36" s="121">
        <v>0.15</v>
      </c>
      <c r="J36" s="120">
        <f>0</f>
        <v>0</v>
      </c>
      <c r="K36" s="36"/>
      <c r="L36" s="109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8" t="s">
        <v>48</v>
      </c>
      <c r="F37" s="120">
        <f>ROUND((SUM(BI88:BI131)),  2)</f>
        <v>0</v>
      </c>
      <c r="G37" s="36"/>
      <c r="H37" s="36"/>
      <c r="I37" s="121">
        <v>0</v>
      </c>
      <c r="J37" s="120">
        <f>0</f>
        <v>0</v>
      </c>
      <c r="K37" s="36"/>
      <c r="L37" s="109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9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2"/>
      <c r="D39" s="123" t="s">
        <v>49</v>
      </c>
      <c r="E39" s="124"/>
      <c r="F39" s="124"/>
      <c r="G39" s="125" t="s">
        <v>50</v>
      </c>
      <c r="H39" s="126" t="s">
        <v>51</v>
      </c>
      <c r="I39" s="124"/>
      <c r="J39" s="127">
        <f>SUM(J30:J37)</f>
        <v>0</v>
      </c>
      <c r="K39" s="128"/>
      <c r="L39" s="109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123</v>
      </c>
      <c r="D45" s="38"/>
      <c r="E45" s="38"/>
      <c r="F45" s="38"/>
      <c r="G45" s="38"/>
      <c r="H45" s="38"/>
      <c r="I45" s="38"/>
      <c r="J45" s="38"/>
      <c r="K45" s="38"/>
      <c r="L45" s="109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9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9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Přístavba hasičské zbrojnice - Vrchlabí Podhůří</v>
      </c>
      <c r="F48" s="382"/>
      <c r="G48" s="382"/>
      <c r="H48" s="382"/>
      <c r="I48" s="38"/>
      <c r="J48" s="38"/>
      <c r="K48" s="38"/>
      <c r="L48" s="109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103</v>
      </c>
      <c r="D49" s="38"/>
      <c r="E49" s="38"/>
      <c r="F49" s="38"/>
      <c r="G49" s="38"/>
      <c r="H49" s="38"/>
      <c r="I49" s="38"/>
      <c r="J49" s="38"/>
      <c r="K49" s="38"/>
      <c r="L49" s="109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3" t="str">
        <f>E9</f>
        <v>02 - Vzduchotechnika</v>
      </c>
      <c r="F50" s="383"/>
      <c r="G50" s="383"/>
      <c r="H50" s="383"/>
      <c r="I50" s="38"/>
      <c r="J50" s="38"/>
      <c r="K50" s="38"/>
      <c r="L50" s="109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9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 xml:space="preserve"> </v>
      </c>
      <c r="G52" s="38"/>
      <c r="H52" s="38"/>
      <c r="I52" s="31" t="s">
        <v>24</v>
      </c>
      <c r="J52" s="61" t="str">
        <f>IF(J12="","",J12)</f>
        <v>10. 11. 2022</v>
      </c>
      <c r="K52" s="38"/>
      <c r="L52" s="109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9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26</v>
      </c>
      <c r="D54" s="38"/>
      <c r="E54" s="38"/>
      <c r="F54" s="29" t="str">
        <f>E15</f>
        <v>Město Vrchlabí</v>
      </c>
      <c r="G54" s="38"/>
      <c r="H54" s="38"/>
      <c r="I54" s="31" t="s">
        <v>32</v>
      </c>
      <c r="J54" s="34" t="str">
        <f>E21</f>
        <v>Ing.P.Starý, Vrchlabí</v>
      </c>
      <c r="K54" s="38"/>
      <c r="L54" s="109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30</v>
      </c>
      <c r="D55" s="38"/>
      <c r="E55" s="38"/>
      <c r="F55" s="29" t="str">
        <f>IF(E18="","",E18)</f>
        <v>Vyplň údaj</v>
      </c>
      <c r="G55" s="38"/>
      <c r="H55" s="38"/>
      <c r="I55" s="31" t="s">
        <v>35</v>
      </c>
      <c r="J55" s="34" t="str">
        <f>E24</f>
        <v>Projektant VZT</v>
      </c>
      <c r="K55" s="38"/>
      <c r="L55" s="109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9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3" t="s">
        <v>124</v>
      </c>
      <c r="D57" s="134"/>
      <c r="E57" s="134"/>
      <c r="F57" s="134"/>
      <c r="G57" s="134"/>
      <c r="H57" s="134"/>
      <c r="I57" s="134"/>
      <c r="J57" s="135" t="s">
        <v>125</v>
      </c>
      <c r="K57" s="134"/>
      <c r="L57" s="109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9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6" t="s">
        <v>71</v>
      </c>
      <c r="D59" s="38"/>
      <c r="E59" s="38"/>
      <c r="F59" s="38"/>
      <c r="G59" s="38"/>
      <c r="H59" s="38"/>
      <c r="I59" s="38"/>
      <c r="J59" s="79">
        <f>J88</f>
        <v>0</v>
      </c>
      <c r="K59" s="38"/>
      <c r="L59" s="109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126</v>
      </c>
    </row>
    <row r="60" spans="1:47" s="9" customFormat="1" ht="24.95" customHeight="1">
      <c r="B60" s="137"/>
      <c r="C60" s="138"/>
      <c r="D60" s="139" t="s">
        <v>1515</v>
      </c>
      <c r="E60" s="140"/>
      <c r="F60" s="140"/>
      <c r="G60" s="140"/>
      <c r="H60" s="140"/>
      <c r="I60" s="140"/>
      <c r="J60" s="141">
        <f>J89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1516</v>
      </c>
      <c r="E61" s="146"/>
      <c r="F61" s="146"/>
      <c r="G61" s="146"/>
      <c r="H61" s="146"/>
      <c r="I61" s="146"/>
      <c r="J61" s="147">
        <f>J90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1517</v>
      </c>
      <c r="E62" s="146"/>
      <c r="F62" s="146"/>
      <c r="G62" s="146"/>
      <c r="H62" s="146"/>
      <c r="I62" s="146"/>
      <c r="J62" s="147">
        <f>J91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1518</v>
      </c>
      <c r="E63" s="146"/>
      <c r="F63" s="146"/>
      <c r="G63" s="146"/>
      <c r="H63" s="146"/>
      <c r="I63" s="146"/>
      <c r="J63" s="147">
        <f>J98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1519</v>
      </c>
      <c r="E64" s="146"/>
      <c r="F64" s="146"/>
      <c r="G64" s="146"/>
      <c r="H64" s="146"/>
      <c r="I64" s="146"/>
      <c r="J64" s="147">
        <f>J108</f>
        <v>0</v>
      </c>
      <c r="K64" s="144"/>
      <c r="L64" s="148"/>
    </row>
    <row r="65" spans="1:31" s="10" customFormat="1" ht="19.899999999999999" customHeight="1">
      <c r="B65" s="143"/>
      <c r="C65" s="144"/>
      <c r="D65" s="145" t="s">
        <v>1520</v>
      </c>
      <c r="E65" s="146"/>
      <c r="F65" s="146"/>
      <c r="G65" s="146"/>
      <c r="H65" s="146"/>
      <c r="I65" s="146"/>
      <c r="J65" s="147">
        <f>J118</f>
        <v>0</v>
      </c>
      <c r="K65" s="144"/>
      <c r="L65" s="148"/>
    </row>
    <row r="66" spans="1:31" s="10" customFormat="1" ht="19.899999999999999" customHeight="1">
      <c r="B66" s="143"/>
      <c r="C66" s="144"/>
      <c r="D66" s="145" t="s">
        <v>1521</v>
      </c>
      <c r="E66" s="146"/>
      <c r="F66" s="146"/>
      <c r="G66" s="146"/>
      <c r="H66" s="146"/>
      <c r="I66" s="146"/>
      <c r="J66" s="147">
        <f>J121</f>
        <v>0</v>
      </c>
      <c r="K66" s="144"/>
      <c r="L66" s="148"/>
    </row>
    <row r="67" spans="1:31" s="10" customFormat="1" ht="19.899999999999999" customHeight="1">
      <c r="B67" s="143"/>
      <c r="C67" s="144"/>
      <c r="D67" s="145" t="s">
        <v>1522</v>
      </c>
      <c r="E67" s="146"/>
      <c r="F67" s="146"/>
      <c r="G67" s="146"/>
      <c r="H67" s="146"/>
      <c r="I67" s="146"/>
      <c r="J67" s="147">
        <f>J123</f>
        <v>0</v>
      </c>
      <c r="K67" s="144"/>
      <c r="L67" s="148"/>
    </row>
    <row r="68" spans="1:31" s="10" customFormat="1" ht="19.899999999999999" customHeight="1">
      <c r="B68" s="143"/>
      <c r="C68" s="144"/>
      <c r="D68" s="145" t="s">
        <v>1523</v>
      </c>
      <c r="E68" s="146"/>
      <c r="F68" s="146"/>
      <c r="G68" s="146"/>
      <c r="H68" s="146"/>
      <c r="I68" s="146"/>
      <c r="J68" s="147">
        <f>J129</f>
        <v>0</v>
      </c>
      <c r="K68" s="144"/>
      <c r="L68" s="148"/>
    </row>
    <row r="69" spans="1:31" s="2" customFormat="1" ht="21.75" customHeight="1">
      <c r="A69" s="36"/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109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5" customHeight="1">
      <c r="A70" s="36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109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4" spans="1:31" s="2" customFormat="1" ht="6.95" customHeight="1">
      <c r="A74" s="36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109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24.95" customHeight="1">
      <c r="A75" s="36"/>
      <c r="B75" s="37"/>
      <c r="C75" s="25" t="s">
        <v>159</v>
      </c>
      <c r="D75" s="38"/>
      <c r="E75" s="38"/>
      <c r="F75" s="38"/>
      <c r="G75" s="38"/>
      <c r="H75" s="38"/>
      <c r="I75" s="38"/>
      <c r="J75" s="38"/>
      <c r="K75" s="38"/>
      <c r="L75" s="109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09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1" t="s">
        <v>16</v>
      </c>
      <c r="D77" s="38"/>
      <c r="E77" s="38"/>
      <c r="F77" s="38"/>
      <c r="G77" s="38"/>
      <c r="H77" s="38"/>
      <c r="I77" s="38"/>
      <c r="J77" s="38"/>
      <c r="K77" s="38"/>
      <c r="L77" s="109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6.5" customHeight="1">
      <c r="A78" s="36"/>
      <c r="B78" s="37"/>
      <c r="C78" s="38"/>
      <c r="D78" s="38"/>
      <c r="E78" s="381" t="str">
        <f>E7</f>
        <v>Přístavba hasičské zbrojnice - Vrchlabí Podhůří</v>
      </c>
      <c r="F78" s="382"/>
      <c r="G78" s="382"/>
      <c r="H78" s="382"/>
      <c r="I78" s="38"/>
      <c r="J78" s="38"/>
      <c r="K78" s="38"/>
      <c r="L78" s="109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103</v>
      </c>
      <c r="D79" s="38"/>
      <c r="E79" s="38"/>
      <c r="F79" s="38"/>
      <c r="G79" s="38"/>
      <c r="H79" s="38"/>
      <c r="I79" s="38"/>
      <c r="J79" s="38"/>
      <c r="K79" s="38"/>
      <c r="L79" s="109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53" t="str">
        <f>E9</f>
        <v>02 - Vzduchotechnika</v>
      </c>
      <c r="F80" s="383"/>
      <c r="G80" s="383"/>
      <c r="H80" s="383"/>
      <c r="I80" s="38"/>
      <c r="J80" s="38"/>
      <c r="K80" s="38"/>
      <c r="L80" s="109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09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22</v>
      </c>
      <c r="D82" s="38"/>
      <c r="E82" s="38"/>
      <c r="F82" s="29" t="str">
        <f>F12</f>
        <v xml:space="preserve"> </v>
      </c>
      <c r="G82" s="38"/>
      <c r="H82" s="38"/>
      <c r="I82" s="31" t="s">
        <v>24</v>
      </c>
      <c r="J82" s="61" t="str">
        <f>IF(J12="","",J12)</f>
        <v>10. 11. 2022</v>
      </c>
      <c r="K82" s="38"/>
      <c r="L82" s="109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9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5.2" customHeight="1">
      <c r="A84" s="36"/>
      <c r="B84" s="37"/>
      <c r="C84" s="31" t="s">
        <v>26</v>
      </c>
      <c r="D84" s="38"/>
      <c r="E84" s="38"/>
      <c r="F84" s="29" t="str">
        <f>E15</f>
        <v>Město Vrchlabí</v>
      </c>
      <c r="G84" s="38"/>
      <c r="H84" s="38"/>
      <c r="I84" s="31" t="s">
        <v>32</v>
      </c>
      <c r="J84" s="34" t="str">
        <f>E21</f>
        <v>Ing.P.Starý, Vrchlabí</v>
      </c>
      <c r="K84" s="38"/>
      <c r="L84" s="109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5.2" customHeight="1">
      <c r="A85" s="36"/>
      <c r="B85" s="37"/>
      <c r="C85" s="31" t="s">
        <v>30</v>
      </c>
      <c r="D85" s="38"/>
      <c r="E85" s="38"/>
      <c r="F85" s="29" t="str">
        <f>IF(E18="","",E18)</f>
        <v>Vyplň údaj</v>
      </c>
      <c r="G85" s="38"/>
      <c r="H85" s="38"/>
      <c r="I85" s="31" t="s">
        <v>35</v>
      </c>
      <c r="J85" s="34" t="str">
        <f>E24</f>
        <v>Projektant VZT</v>
      </c>
      <c r="K85" s="38"/>
      <c r="L85" s="109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0.3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09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11" customFormat="1" ht="29.25" customHeight="1">
      <c r="A87" s="149"/>
      <c r="B87" s="150"/>
      <c r="C87" s="151" t="s">
        <v>160</v>
      </c>
      <c r="D87" s="152" t="s">
        <v>58</v>
      </c>
      <c r="E87" s="152" t="s">
        <v>54</v>
      </c>
      <c r="F87" s="152" t="s">
        <v>55</v>
      </c>
      <c r="G87" s="152" t="s">
        <v>161</v>
      </c>
      <c r="H87" s="152" t="s">
        <v>162</v>
      </c>
      <c r="I87" s="152" t="s">
        <v>163</v>
      </c>
      <c r="J87" s="152" t="s">
        <v>125</v>
      </c>
      <c r="K87" s="153" t="s">
        <v>164</v>
      </c>
      <c r="L87" s="154"/>
      <c r="M87" s="70" t="s">
        <v>21</v>
      </c>
      <c r="N87" s="71" t="s">
        <v>43</v>
      </c>
      <c r="O87" s="71" t="s">
        <v>165</v>
      </c>
      <c r="P87" s="71" t="s">
        <v>166</v>
      </c>
      <c r="Q87" s="71" t="s">
        <v>167</v>
      </c>
      <c r="R87" s="71" t="s">
        <v>168</v>
      </c>
      <c r="S87" s="71" t="s">
        <v>169</v>
      </c>
      <c r="T87" s="72" t="s">
        <v>170</v>
      </c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</row>
    <row r="88" spans="1:65" s="2" customFormat="1" ht="22.9" customHeight="1">
      <c r="A88" s="36"/>
      <c r="B88" s="37"/>
      <c r="C88" s="77" t="s">
        <v>171</v>
      </c>
      <c r="D88" s="38"/>
      <c r="E88" s="38"/>
      <c r="F88" s="38"/>
      <c r="G88" s="38"/>
      <c r="H88" s="38"/>
      <c r="I88" s="38"/>
      <c r="J88" s="155">
        <f>BK88</f>
        <v>0</v>
      </c>
      <c r="K88" s="38"/>
      <c r="L88" s="41"/>
      <c r="M88" s="73"/>
      <c r="N88" s="156"/>
      <c r="O88" s="74"/>
      <c r="P88" s="157">
        <f>P89</f>
        <v>0</v>
      </c>
      <c r="Q88" s="74"/>
      <c r="R88" s="157">
        <f>R89</f>
        <v>0</v>
      </c>
      <c r="S88" s="74"/>
      <c r="T88" s="158">
        <f>T89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9" t="s">
        <v>72</v>
      </c>
      <c r="AU88" s="19" t="s">
        <v>126</v>
      </c>
      <c r="BK88" s="159">
        <f>BK89</f>
        <v>0</v>
      </c>
    </row>
    <row r="89" spans="1:65" s="12" customFormat="1" ht="25.9" customHeight="1">
      <c r="B89" s="160"/>
      <c r="C89" s="161"/>
      <c r="D89" s="162" t="s">
        <v>72</v>
      </c>
      <c r="E89" s="163" t="s">
        <v>297</v>
      </c>
      <c r="F89" s="163" t="s">
        <v>1524</v>
      </c>
      <c r="G89" s="161"/>
      <c r="H89" s="161"/>
      <c r="I89" s="164"/>
      <c r="J89" s="165">
        <f>BK89</f>
        <v>0</v>
      </c>
      <c r="K89" s="161"/>
      <c r="L89" s="166"/>
      <c r="M89" s="167"/>
      <c r="N89" s="168"/>
      <c r="O89" s="168"/>
      <c r="P89" s="169">
        <f>P90+P91+P98+P108+P118+P121+P123+P129</f>
        <v>0</v>
      </c>
      <c r="Q89" s="168"/>
      <c r="R89" s="169">
        <f>R90+R91+R98+R108+R118+R121+R123+R129</f>
        <v>0</v>
      </c>
      <c r="S89" s="168"/>
      <c r="T89" s="170">
        <f>T90+T91+T98+T108+T118+T121+T123+T129</f>
        <v>0</v>
      </c>
      <c r="AR89" s="171" t="s">
        <v>193</v>
      </c>
      <c r="AT89" s="172" t="s">
        <v>72</v>
      </c>
      <c r="AU89" s="172" t="s">
        <v>73</v>
      </c>
      <c r="AY89" s="171" t="s">
        <v>174</v>
      </c>
      <c r="BK89" s="173">
        <f>BK90+BK91+BK98+BK108+BK118+BK121+BK123+BK129</f>
        <v>0</v>
      </c>
    </row>
    <row r="90" spans="1:65" s="12" customFormat="1" ht="22.9" customHeight="1">
      <c r="B90" s="160"/>
      <c r="C90" s="161"/>
      <c r="D90" s="162" t="s">
        <v>72</v>
      </c>
      <c r="E90" s="174" t="s">
        <v>1525</v>
      </c>
      <c r="F90" s="174" t="s">
        <v>1526</v>
      </c>
      <c r="G90" s="161"/>
      <c r="H90" s="161"/>
      <c r="I90" s="164"/>
      <c r="J90" s="175">
        <f>BK90</f>
        <v>0</v>
      </c>
      <c r="K90" s="161"/>
      <c r="L90" s="166"/>
      <c r="M90" s="167"/>
      <c r="N90" s="168"/>
      <c r="O90" s="168"/>
      <c r="P90" s="169">
        <v>0</v>
      </c>
      <c r="Q90" s="168"/>
      <c r="R90" s="169">
        <v>0</v>
      </c>
      <c r="S90" s="168"/>
      <c r="T90" s="170">
        <v>0</v>
      </c>
      <c r="AR90" s="171" t="s">
        <v>193</v>
      </c>
      <c r="AT90" s="172" t="s">
        <v>72</v>
      </c>
      <c r="AU90" s="172" t="s">
        <v>81</v>
      </c>
      <c r="AY90" s="171" t="s">
        <v>174</v>
      </c>
      <c r="BK90" s="173">
        <v>0</v>
      </c>
    </row>
    <row r="91" spans="1:65" s="12" customFormat="1" ht="22.9" customHeight="1">
      <c r="B91" s="160"/>
      <c r="C91" s="161"/>
      <c r="D91" s="162" t="s">
        <v>72</v>
      </c>
      <c r="E91" s="174" t="s">
        <v>1527</v>
      </c>
      <c r="F91" s="174" t="s">
        <v>1528</v>
      </c>
      <c r="G91" s="161"/>
      <c r="H91" s="161"/>
      <c r="I91" s="164"/>
      <c r="J91" s="175">
        <f>BK91</f>
        <v>0</v>
      </c>
      <c r="K91" s="161"/>
      <c r="L91" s="166"/>
      <c r="M91" s="167"/>
      <c r="N91" s="168"/>
      <c r="O91" s="168"/>
      <c r="P91" s="169">
        <f>SUM(P92:P97)</f>
        <v>0</v>
      </c>
      <c r="Q91" s="168"/>
      <c r="R91" s="169">
        <f>SUM(R92:R97)</f>
        <v>0</v>
      </c>
      <c r="S91" s="168"/>
      <c r="T91" s="170">
        <f>SUM(T92:T97)</f>
        <v>0</v>
      </c>
      <c r="AR91" s="171" t="s">
        <v>193</v>
      </c>
      <c r="AT91" s="172" t="s">
        <v>72</v>
      </c>
      <c r="AU91" s="172" t="s">
        <v>81</v>
      </c>
      <c r="AY91" s="171" t="s">
        <v>174</v>
      </c>
      <c r="BK91" s="173">
        <f>SUM(BK92:BK97)</f>
        <v>0</v>
      </c>
    </row>
    <row r="92" spans="1:65" s="2" customFormat="1" ht="21.75" customHeight="1">
      <c r="A92" s="36"/>
      <c r="B92" s="37"/>
      <c r="C92" s="238" t="s">
        <v>81</v>
      </c>
      <c r="D92" s="238" t="s">
        <v>297</v>
      </c>
      <c r="E92" s="239" t="s">
        <v>1529</v>
      </c>
      <c r="F92" s="240" t="s">
        <v>1530</v>
      </c>
      <c r="G92" s="241" t="s">
        <v>1531</v>
      </c>
      <c r="H92" s="242">
        <v>3</v>
      </c>
      <c r="I92" s="243"/>
      <c r="J92" s="244">
        <f t="shared" ref="J92:J97" si="0">ROUND(I92*H92,2)</f>
        <v>0</v>
      </c>
      <c r="K92" s="240" t="s">
        <v>21</v>
      </c>
      <c r="L92" s="245"/>
      <c r="M92" s="246" t="s">
        <v>21</v>
      </c>
      <c r="N92" s="247" t="s">
        <v>44</v>
      </c>
      <c r="O92" s="66"/>
      <c r="P92" s="185">
        <f t="shared" ref="P92:P97" si="1">O92*H92</f>
        <v>0</v>
      </c>
      <c r="Q92" s="185">
        <v>0</v>
      </c>
      <c r="R92" s="185">
        <f t="shared" ref="R92:R97" si="2">Q92*H92</f>
        <v>0</v>
      </c>
      <c r="S92" s="185">
        <v>0</v>
      </c>
      <c r="T92" s="186">
        <f t="shared" ref="T92:T97" si="3"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87" t="s">
        <v>915</v>
      </c>
      <c r="AT92" s="187" t="s">
        <v>297</v>
      </c>
      <c r="AU92" s="187" t="s">
        <v>83</v>
      </c>
      <c r="AY92" s="19" t="s">
        <v>174</v>
      </c>
      <c r="BE92" s="188">
        <f t="shared" ref="BE92:BE97" si="4">IF(N92="základní",J92,0)</f>
        <v>0</v>
      </c>
      <c r="BF92" s="188">
        <f t="shared" ref="BF92:BF97" si="5">IF(N92="snížená",J92,0)</f>
        <v>0</v>
      </c>
      <c r="BG92" s="188">
        <f t="shared" ref="BG92:BG97" si="6">IF(N92="zákl. přenesená",J92,0)</f>
        <v>0</v>
      </c>
      <c r="BH92" s="188">
        <f t="shared" ref="BH92:BH97" si="7">IF(N92="sníž. přenesená",J92,0)</f>
        <v>0</v>
      </c>
      <c r="BI92" s="188">
        <f t="shared" ref="BI92:BI97" si="8">IF(N92="nulová",J92,0)</f>
        <v>0</v>
      </c>
      <c r="BJ92" s="19" t="s">
        <v>81</v>
      </c>
      <c r="BK92" s="188">
        <f t="shared" ref="BK92:BK97" si="9">ROUND(I92*H92,2)</f>
        <v>0</v>
      </c>
      <c r="BL92" s="19" t="s">
        <v>915</v>
      </c>
      <c r="BM92" s="187" t="s">
        <v>1532</v>
      </c>
    </row>
    <row r="93" spans="1:65" s="2" customFormat="1" ht="16.5" customHeight="1">
      <c r="A93" s="36"/>
      <c r="B93" s="37"/>
      <c r="C93" s="238" t="s">
        <v>83</v>
      </c>
      <c r="D93" s="238" t="s">
        <v>297</v>
      </c>
      <c r="E93" s="239" t="s">
        <v>1533</v>
      </c>
      <c r="F93" s="240" t="s">
        <v>1534</v>
      </c>
      <c r="G93" s="241" t="s">
        <v>1531</v>
      </c>
      <c r="H93" s="242">
        <v>3</v>
      </c>
      <c r="I93" s="243"/>
      <c r="J93" s="244">
        <f t="shared" si="0"/>
        <v>0</v>
      </c>
      <c r="K93" s="240" t="s">
        <v>21</v>
      </c>
      <c r="L93" s="245"/>
      <c r="M93" s="246" t="s">
        <v>21</v>
      </c>
      <c r="N93" s="247" t="s">
        <v>44</v>
      </c>
      <c r="O93" s="66"/>
      <c r="P93" s="185">
        <f t="shared" si="1"/>
        <v>0</v>
      </c>
      <c r="Q93" s="185">
        <v>0</v>
      </c>
      <c r="R93" s="185">
        <f t="shared" si="2"/>
        <v>0</v>
      </c>
      <c r="S93" s="185">
        <v>0</v>
      </c>
      <c r="T93" s="186">
        <f t="shared" si="3"/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7" t="s">
        <v>915</v>
      </c>
      <c r="AT93" s="187" t="s">
        <v>297</v>
      </c>
      <c r="AU93" s="187" t="s">
        <v>83</v>
      </c>
      <c r="AY93" s="19" t="s">
        <v>174</v>
      </c>
      <c r="BE93" s="188">
        <f t="shared" si="4"/>
        <v>0</v>
      </c>
      <c r="BF93" s="188">
        <f t="shared" si="5"/>
        <v>0</v>
      </c>
      <c r="BG93" s="188">
        <f t="shared" si="6"/>
        <v>0</v>
      </c>
      <c r="BH93" s="188">
        <f t="shared" si="7"/>
        <v>0</v>
      </c>
      <c r="BI93" s="188">
        <f t="shared" si="8"/>
        <v>0</v>
      </c>
      <c r="BJ93" s="19" t="s">
        <v>81</v>
      </c>
      <c r="BK93" s="188">
        <f t="shared" si="9"/>
        <v>0</v>
      </c>
      <c r="BL93" s="19" t="s">
        <v>915</v>
      </c>
      <c r="BM93" s="187" t="s">
        <v>1535</v>
      </c>
    </row>
    <row r="94" spans="1:65" s="2" customFormat="1" ht="16.5" customHeight="1">
      <c r="A94" s="36"/>
      <c r="B94" s="37"/>
      <c r="C94" s="238" t="s">
        <v>193</v>
      </c>
      <c r="D94" s="238" t="s">
        <v>297</v>
      </c>
      <c r="E94" s="239" t="s">
        <v>1536</v>
      </c>
      <c r="F94" s="240" t="s">
        <v>1537</v>
      </c>
      <c r="G94" s="241" t="s">
        <v>1531</v>
      </c>
      <c r="H94" s="242">
        <v>3</v>
      </c>
      <c r="I94" s="243"/>
      <c r="J94" s="244">
        <f t="shared" si="0"/>
        <v>0</v>
      </c>
      <c r="K94" s="240" t="s">
        <v>21</v>
      </c>
      <c r="L94" s="245"/>
      <c r="M94" s="246" t="s">
        <v>21</v>
      </c>
      <c r="N94" s="247" t="s">
        <v>44</v>
      </c>
      <c r="O94" s="66"/>
      <c r="P94" s="185">
        <f t="shared" si="1"/>
        <v>0</v>
      </c>
      <c r="Q94" s="185">
        <v>0</v>
      </c>
      <c r="R94" s="185">
        <f t="shared" si="2"/>
        <v>0</v>
      </c>
      <c r="S94" s="185">
        <v>0</v>
      </c>
      <c r="T94" s="186">
        <f t="shared" si="3"/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87" t="s">
        <v>915</v>
      </c>
      <c r="AT94" s="187" t="s">
        <v>297</v>
      </c>
      <c r="AU94" s="187" t="s">
        <v>83</v>
      </c>
      <c r="AY94" s="19" t="s">
        <v>174</v>
      </c>
      <c r="BE94" s="188">
        <f t="shared" si="4"/>
        <v>0</v>
      </c>
      <c r="BF94" s="188">
        <f t="shared" si="5"/>
        <v>0</v>
      </c>
      <c r="BG94" s="188">
        <f t="shared" si="6"/>
        <v>0</v>
      </c>
      <c r="BH94" s="188">
        <f t="shared" si="7"/>
        <v>0</v>
      </c>
      <c r="BI94" s="188">
        <f t="shared" si="8"/>
        <v>0</v>
      </c>
      <c r="BJ94" s="19" t="s">
        <v>81</v>
      </c>
      <c r="BK94" s="188">
        <f t="shared" si="9"/>
        <v>0</v>
      </c>
      <c r="BL94" s="19" t="s">
        <v>915</v>
      </c>
      <c r="BM94" s="187" t="s">
        <v>1538</v>
      </c>
    </row>
    <row r="95" spans="1:65" s="2" customFormat="1" ht="16.5" customHeight="1">
      <c r="A95" s="36"/>
      <c r="B95" s="37"/>
      <c r="C95" s="238" t="s">
        <v>181</v>
      </c>
      <c r="D95" s="238" t="s">
        <v>297</v>
      </c>
      <c r="E95" s="239" t="s">
        <v>1539</v>
      </c>
      <c r="F95" s="240" t="s">
        <v>1540</v>
      </c>
      <c r="G95" s="241" t="s">
        <v>1531</v>
      </c>
      <c r="H95" s="242">
        <v>3</v>
      </c>
      <c r="I95" s="243"/>
      <c r="J95" s="244">
        <f t="shared" si="0"/>
        <v>0</v>
      </c>
      <c r="K95" s="240" t="s">
        <v>21</v>
      </c>
      <c r="L95" s="245"/>
      <c r="M95" s="246" t="s">
        <v>21</v>
      </c>
      <c r="N95" s="247" t="s">
        <v>44</v>
      </c>
      <c r="O95" s="66"/>
      <c r="P95" s="185">
        <f t="shared" si="1"/>
        <v>0</v>
      </c>
      <c r="Q95" s="185">
        <v>0</v>
      </c>
      <c r="R95" s="185">
        <f t="shared" si="2"/>
        <v>0</v>
      </c>
      <c r="S95" s="185">
        <v>0</v>
      </c>
      <c r="T95" s="186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87" t="s">
        <v>915</v>
      </c>
      <c r="AT95" s="187" t="s">
        <v>297</v>
      </c>
      <c r="AU95" s="187" t="s">
        <v>83</v>
      </c>
      <c r="AY95" s="19" t="s">
        <v>174</v>
      </c>
      <c r="BE95" s="188">
        <f t="shared" si="4"/>
        <v>0</v>
      </c>
      <c r="BF95" s="188">
        <f t="shared" si="5"/>
        <v>0</v>
      </c>
      <c r="BG95" s="188">
        <f t="shared" si="6"/>
        <v>0</v>
      </c>
      <c r="BH95" s="188">
        <f t="shared" si="7"/>
        <v>0</v>
      </c>
      <c r="BI95" s="188">
        <f t="shared" si="8"/>
        <v>0</v>
      </c>
      <c r="BJ95" s="19" t="s">
        <v>81</v>
      </c>
      <c r="BK95" s="188">
        <f t="shared" si="9"/>
        <v>0</v>
      </c>
      <c r="BL95" s="19" t="s">
        <v>915</v>
      </c>
      <c r="BM95" s="187" t="s">
        <v>1541</v>
      </c>
    </row>
    <row r="96" spans="1:65" s="2" customFormat="1" ht="16.5" customHeight="1">
      <c r="A96" s="36"/>
      <c r="B96" s="37"/>
      <c r="C96" s="238" t="s">
        <v>206</v>
      </c>
      <c r="D96" s="238" t="s">
        <v>297</v>
      </c>
      <c r="E96" s="239" t="s">
        <v>1542</v>
      </c>
      <c r="F96" s="240" t="s">
        <v>1543</v>
      </c>
      <c r="G96" s="241" t="s">
        <v>1531</v>
      </c>
      <c r="H96" s="242">
        <v>3</v>
      </c>
      <c r="I96" s="243"/>
      <c r="J96" s="244">
        <f t="shared" si="0"/>
        <v>0</v>
      </c>
      <c r="K96" s="240" t="s">
        <v>21</v>
      </c>
      <c r="L96" s="245"/>
      <c r="M96" s="246" t="s">
        <v>21</v>
      </c>
      <c r="N96" s="247" t="s">
        <v>44</v>
      </c>
      <c r="O96" s="66"/>
      <c r="P96" s="185">
        <f t="shared" si="1"/>
        <v>0</v>
      </c>
      <c r="Q96" s="185">
        <v>0</v>
      </c>
      <c r="R96" s="185">
        <f t="shared" si="2"/>
        <v>0</v>
      </c>
      <c r="S96" s="185">
        <v>0</v>
      </c>
      <c r="T96" s="186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87" t="s">
        <v>915</v>
      </c>
      <c r="AT96" s="187" t="s">
        <v>297</v>
      </c>
      <c r="AU96" s="187" t="s">
        <v>83</v>
      </c>
      <c r="AY96" s="19" t="s">
        <v>174</v>
      </c>
      <c r="BE96" s="188">
        <f t="shared" si="4"/>
        <v>0</v>
      </c>
      <c r="BF96" s="188">
        <f t="shared" si="5"/>
        <v>0</v>
      </c>
      <c r="BG96" s="188">
        <f t="shared" si="6"/>
        <v>0</v>
      </c>
      <c r="BH96" s="188">
        <f t="shared" si="7"/>
        <v>0</v>
      </c>
      <c r="BI96" s="188">
        <f t="shared" si="8"/>
        <v>0</v>
      </c>
      <c r="BJ96" s="19" t="s">
        <v>81</v>
      </c>
      <c r="BK96" s="188">
        <f t="shared" si="9"/>
        <v>0</v>
      </c>
      <c r="BL96" s="19" t="s">
        <v>915</v>
      </c>
      <c r="BM96" s="187" t="s">
        <v>1544</v>
      </c>
    </row>
    <row r="97" spans="1:65" s="2" customFormat="1" ht="24.2" customHeight="1">
      <c r="A97" s="36"/>
      <c r="B97" s="37"/>
      <c r="C97" s="238" t="s">
        <v>212</v>
      </c>
      <c r="D97" s="238" t="s">
        <v>297</v>
      </c>
      <c r="E97" s="239" t="s">
        <v>1545</v>
      </c>
      <c r="F97" s="240" t="s">
        <v>1546</v>
      </c>
      <c r="G97" s="241" t="s">
        <v>179</v>
      </c>
      <c r="H97" s="242">
        <v>3</v>
      </c>
      <c r="I97" s="243"/>
      <c r="J97" s="244">
        <f t="shared" si="0"/>
        <v>0</v>
      </c>
      <c r="K97" s="240" t="s">
        <v>21</v>
      </c>
      <c r="L97" s="245"/>
      <c r="M97" s="246" t="s">
        <v>21</v>
      </c>
      <c r="N97" s="247" t="s">
        <v>44</v>
      </c>
      <c r="O97" s="66"/>
      <c r="P97" s="185">
        <f t="shared" si="1"/>
        <v>0</v>
      </c>
      <c r="Q97" s="185">
        <v>0</v>
      </c>
      <c r="R97" s="185">
        <f t="shared" si="2"/>
        <v>0</v>
      </c>
      <c r="S97" s="185">
        <v>0</v>
      </c>
      <c r="T97" s="186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87" t="s">
        <v>915</v>
      </c>
      <c r="AT97" s="187" t="s">
        <v>297</v>
      </c>
      <c r="AU97" s="187" t="s">
        <v>83</v>
      </c>
      <c r="AY97" s="19" t="s">
        <v>174</v>
      </c>
      <c r="BE97" s="188">
        <f t="shared" si="4"/>
        <v>0</v>
      </c>
      <c r="BF97" s="188">
        <f t="shared" si="5"/>
        <v>0</v>
      </c>
      <c r="BG97" s="188">
        <f t="shared" si="6"/>
        <v>0</v>
      </c>
      <c r="BH97" s="188">
        <f t="shared" si="7"/>
        <v>0</v>
      </c>
      <c r="BI97" s="188">
        <f t="shared" si="8"/>
        <v>0</v>
      </c>
      <c r="BJ97" s="19" t="s">
        <v>81</v>
      </c>
      <c r="BK97" s="188">
        <f t="shared" si="9"/>
        <v>0</v>
      </c>
      <c r="BL97" s="19" t="s">
        <v>915</v>
      </c>
      <c r="BM97" s="187" t="s">
        <v>1547</v>
      </c>
    </row>
    <row r="98" spans="1:65" s="12" customFormat="1" ht="22.9" customHeight="1">
      <c r="B98" s="160"/>
      <c r="C98" s="161"/>
      <c r="D98" s="162" t="s">
        <v>72</v>
      </c>
      <c r="E98" s="174" t="s">
        <v>1548</v>
      </c>
      <c r="F98" s="174" t="s">
        <v>1549</v>
      </c>
      <c r="G98" s="161"/>
      <c r="H98" s="161"/>
      <c r="I98" s="164"/>
      <c r="J98" s="175">
        <f>BK98</f>
        <v>0</v>
      </c>
      <c r="K98" s="161"/>
      <c r="L98" s="166"/>
      <c r="M98" s="167"/>
      <c r="N98" s="168"/>
      <c r="O98" s="168"/>
      <c r="P98" s="169">
        <f>SUM(P99:P107)</f>
        <v>0</v>
      </c>
      <c r="Q98" s="168"/>
      <c r="R98" s="169">
        <f>SUM(R99:R107)</f>
        <v>0</v>
      </c>
      <c r="S98" s="168"/>
      <c r="T98" s="170">
        <f>SUM(T99:T107)</f>
        <v>0</v>
      </c>
      <c r="AR98" s="171" t="s">
        <v>193</v>
      </c>
      <c r="AT98" s="172" t="s">
        <v>72</v>
      </c>
      <c r="AU98" s="172" t="s">
        <v>81</v>
      </c>
      <c r="AY98" s="171" t="s">
        <v>174</v>
      </c>
      <c r="BK98" s="173">
        <f>SUM(BK99:BK107)</f>
        <v>0</v>
      </c>
    </row>
    <row r="99" spans="1:65" s="2" customFormat="1" ht="16.5" customHeight="1">
      <c r="A99" s="36"/>
      <c r="B99" s="37"/>
      <c r="C99" s="238" t="s">
        <v>224</v>
      </c>
      <c r="D99" s="238" t="s">
        <v>297</v>
      </c>
      <c r="E99" s="239" t="s">
        <v>1550</v>
      </c>
      <c r="F99" s="240" t="s">
        <v>1551</v>
      </c>
      <c r="G99" s="241" t="s">
        <v>1531</v>
      </c>
      <c r="H99" s="242">
        <v>1</v>
      </c>
      <c r="I99" s="243"/>
      <c r="J99" s="244">
        <f t="shared" ref="J99:J107" si="10">ROUND(I99*H99,2)</f>
        <v>0</v>
      </c>
      <c r="K99" s="240" t="s">
        <v>21</v>
      </c>
      <c r="L99" s="245"/>
      <c r="M99" s="246" t="s">
        <v>21</v>
      </c>
      <c r="N99" s="247" t="s">
        <v>44</v>
      </c>
      <c r="O99" s="66"/>
      <c r="P99" s="185">
        <f t="shared" ref="P99:P107" si="11">O99*H99</f>
        <v>0</v>
      </c>
      <c r="Q99" s="185">
        <v>0</v>
      </c>
      <c r="R99" s="185">
        <f t="shared" ref="R99:R107" si="12">Q99*H99</f>
        <v>0</v>
      </c>
      <c r="S99" s="185">
        <v>0</v>
      </c>
      <c r="T99" s="186">
        <f t="shared" ref="T99:T107" si="13"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7" t="s">
        <v>915</v>
      </c>
      <c r="AT99" s="187" t="s">
        <v>297</v>
      </c>
      <c r="AU99" s="187" t="s">
        <v>83</v>
      </c>
      <c r="AY99" s="19" t="s">
        <v>174</v>
      </c>
      <c r="BE99" s="188">
        <f t="shared" ref="BE99:BE107" si="14">IF(N99="základní",J99,0)</f>
        <v>0</v>
      </c>
      <c r="BF99" s="188">
        <f t="shared" ref="BF99:BF107" si="15">IF(N99="snížená",J99,0)</f>
        <v>0</v>
      </c>
      <c r="BG99" s="188">
        <f t="shared" ref="BG99:BG107" si="16">IF(N99="zákl. přenesená",J99,0)</f>
        <v>0</v>
      </c>
      <c r="BH99" s="188">
        <f t="shared" ref="BH99:BH107" si="17">IF(N99="sníž. přenesená",J99,0)</f>
        <v>0</v>
      </c>
      <c r="BI99" s="188">
        <f t="shared" ref="BI99:BI107" si="18">IF(N99="nulová",J99,0)</f>
        <v>0</v>
      </c>
      <c r="BJ99" s="19" t="s">
        <v>81</v>
      </c>
      <c r="BK99" s="188">
        <f t="shared" ref="BK99:BK107" si="19">ROUND(I99*H99,2)</f>
        <v>0</v>
      </c>
      <c r="BL99" s="19" t="s">
        <v>915</v>
      </c>
      <c r="BM99" s="187" t="s">
        <v>1552</v>
      </c>
    </row>
    <row r="100" spans="1:65" s="2" customFormat="1" ht="16.5" customHeight="1">
      <c r="A100" s="36"/>
      <c r="B100" s="37"/>
      <c r="C100" s="238" t="s">
        <v>233</v>
      </c>
      <c r="D100" s="238" t="s">
        <v>297</v>
      </c>
      <c r="E100" s="239" t="s">
        <v>1553</v>
      </c>
      <c r="F100" s="240" t="s">
        <v>1554</v>
      </c>
      <c r="G100" s="241" t="s">
        <v>1531</v>
      </c>
      <c r="H100" s="242">
        <v>1</v>
      </c>
      <c r="I100" s="243"/>
      <c r="J100" s="244">
        <f t="shared" si="10"/>
        <v>0</v>
      </c>
      <c r="K100" s="240" t="s">
        <v>21</v>
      </c>
      <c r="L100" s="245"/>
      <c r="M100" s="246" t="s">
        <v>21</v>
      </c>
      <c r="N100" s="247" t="s">
        <v>44</v>
      </c>
      <c r="O100" s="66"/>
      <c r="P100" s="185">
        <f t="shared" si="11"/>
        <v>0</v>
      </c>
      <c r="Q100" s="185">
        <v>0</v>
      </c>
      <c r="R100" s="185">
        <f t="shared" si="12"/>
        <v>0</v>
      </c>
      <c r="S100" s="185">
        <v>0</v>
      </c>
      <c r="T100" s="186">
        <f t="shared" si="1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87" t="s">
        <v>915</v>
      </c>
      <c r="AT100" s="187" t="s">
        <v>297</v>
      </c>
      <c r="AU100" s="187" t="s">
        <v>83</v>
      </c>
      <c r="AY100" s="19" t="s">
        <v>174</v>
      </c>
      <c r="BE100" s="188">
        <f t="shared" si="14"/>
        <v>0</v>
      </c>
      <c r="BF100" s="188">
        <f t="shared" si="15"/>
        <v>0</v>
      </c>
      <c r="BG100" s="188">
        <f t="shared" si="16"/>
        <v>0</v>
      </c>
      <c r="BH100" s="188">
        <f t="shared" si="17"/>
        <v>0</v>
      </c>
      <c r="BI100" s="188">
        <f t="shared" si="18"/>
        <v>0</v>
      </c>
      <c r="BJ100" s="19" t="s">
        <v>81</v>
      </c>
      <c r="BK100" s="188">
        <f t="shared" si="19"/>
        <v>0</v>
      </c>
      <c r="BL100" s="19" t="s">
        <v>915</v>
      </c>
      <c r="BM100" s="187" t="s">
        <v>1555</v>
      </c>
    </row>
    <row r="101" spans="1:65" s="2" customFormat="1" ht="16.5" customHeight="1">
      <c r="A101" s="36"/>
      <c r="B101" s="37"/>
      <c r="C101" s="238" t="s">
        <v>240</v>
      </c>
      <c r="D101" s="238" t="s">
        <v>297</v>
      </c>
      <c r="E101" s="239" t="s">
        <v>1556</v>
      </c>
      <c r="F101" s="240" t="s">
        <v>1557</v>
      </c>
      <c r="G101" s="241" t="s">
        <v>1531</v>
      </c>
      <c r="H101" s="242">
        <v>1</v>
      </c>
      <c r="I101" s="243"/>
      <c r="J101" s="244">
        <f t="shared" si="10"/>
        <v>0</v>
      </c>
      <c r="K101" s="240" t="s">
        <v>21</v>
      </c>
      <c r="L101" s="245"/>
      <c r="M101" s="246" t="s">
        <v>21</v>
      </c>
      <c r="N101" s="247" t="s">
        <v>44</v>
      </c>
      <c r="O101" s="66"/>
      <c r="P101" s="185">
        <f t="shared" si="11"/>
        <v>0</v>
      </c>
      <c r="Q101" s="185">
        <v>0</v>
      </c>
      <c r="R101" s="185">
        <f t="shared" si="12"/>
        <v>0</v>
      </c>
      <c r="S101" s="185">
        <v>0</v>
      </c>
      <c r="T101" s="186">
        <f t="shared" si="1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87" t="s">
        <v>915</v>
      </c>
      <c r="AT101" s="187" t="s">
        <v>297</v>
      </c>
      <c r="AU101" s="187" t="s">
        <v>83</v>
      </c>
      <c r="AY101" s="19" t="s">
        <v>174</v>
      </c>
      <c r="BE101" s="188">
        <f t="shared" si="14"/>
        <v>0</v>
      </c>
      <c r="BF101" s="188">
        <f t="shared" si="15"/>
        <v>0</v>
      </c>
      <c r="BG101" s="188">
        <f t="shared" si="16"/>
        <v>0</v>
      </c>
      <c r="BH101" s="188">
        <f t="shared" si="17"/>
        <v>0</v>
      </c>
      <c r="BI101" s="188">
        <f t="shared" si="18"/>
        <v>0</v>
      </c>
      <c r="BJ101" s="19" t="s">
        <v>81</v>
      </c>
      <c r="BK101" s="188">
        <f t="shared" si="19"/>
        <v>0</v>
      </c>
      <c r="BL101" s="19" t="s">
        <v>915</v>
      </c>
      <c r="BM101" s="187" t="s">
        <v>1558</v>
      </c>
    </row>
    <row r="102" spans="1:65" s="2" customFormat="1" ht="24.2" customHeight="1">
      <c r="A102" s="36"/>
      <c r="B102" s="37"/>
      <c r="C102" s="238" t="s">
        <v>248</v>
      </c>
      <c r="D102" s="238" t="s">
        <v>297</v>
      </c>
      <c r="E102" s="239" t="s">
        <v>1559</v>
      </c>
      <c r="F102" s="240" t="s">
        <v>1560</v>
      </c>
      <c r="G102" s="241" t="s">
        <v>1531</v>
      </c>
      <c r="H102" s="242">
        <v>1</v>
      </c>
      <c r="I102" s="243"/>
      <c r="J102" s="244">
        <f t="shared" si="10"/>
        <v>0</v>
      </c>
      <c r="K102" s="240" t="s">
        <v>21</v>
      </c>
      <c r="L102" s="245"/>
      <c r="M102" s="246" t="s">
        <v>21</v>
      </c>
      <c r="N102" s="247" t="s">
        <v>44</v>
      </c>
      <c r="O102" s="66"/>
      <c r="P102" s="185">
        <f t="shared" si="11"/>
        <v>0</v>
      </c>
      <c r="Q102" s="185">
        <v>0</v>
      </c>
      <c r="R102" s="185">
        <f t="shared" si="12"/>
        <v>0</v>
      </c>
      <c r="S102" s="185">
        <v>0</v>
      </c>
      <c r="T102" s="186">
        <f t="shared" si="1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87" t="s">
        <v>915</v>
      </c>
      <c r="AT102" s="187" t="s">
        <v>297</v>
      </c>
      <c r="AU102" s="187" t="s">
        <v>83</v>
      </c>
      <c r="AY102" s="19" t="s">
        <v>174</v>
      </c>
      <c r="BE102" s="188">
        <f t="shared" si="14"/>
        <v>0</v>
      </c>
      <c r="BF102" s="188">
        <f t="shared" si="15"/>
        <v>0</v>
      </c>
      <c r="BG102" s="188">
        <f t="shared" si="16"/>
        <v>0</v>
      </c>
      <c r="BH102" s="188">
        <f t="shared" si="17"/>
        <v>0</v>
      </c>
      <c r="BI102" s="188">
        <f t="shared" si="18"/>
        <v>0</v>
      </c>
      <c r="BJ102" s="19" t="s">
        <v>81</v>
      </c>
      <c r="BK102" s="188">
        <f t="shared" si="19"/>
        <v>0</v>
      </c>
      <c r="BL102" s="19" t="s">
        <v>915</v>
      </c>
      <c r="BM102" s="187" t="s">
        <v>1561</v>
      </c>
    </row>
    <row r="103" spans="1:65" s="2" customFormat="1" ht="21.75" customHeight="1">
      <c r="A103" s="36"/>
      <c r="B103" s="37"/>
      <c r="C103" s="238" t="s">
        <v>256</v>
      </c>
      <c r="D103" s="238" t="s">
        <v>297</v>
      </c>
      <c r="E103" s="239" t="s">
        <v>1562</v>
      </c>
      <c r="F103" s="240" t="s">
        <v>1563</v>
      </c>
      <c r="G103" s="241" t="s">
        <v>1531</v>
      </c>
      <c r="H103" s="242">
        <v>1</v>
      </c>
      <c r="I103" s="243"/>
      <c r="J103" s="244">
        <f t="shared" si="10"/>
        <v>0</v>
      </c>
      <c r="K103" s="240" t="s">
        <v>21</v>
      </c>
      <c r="L103" s="245"/>
      <c r="M103" s="246" t="s">
        <v>21</v>
      </c>
      <c r="N103" s="247" t="s">
        <v>44</v>
      </c>
      <c r="O103" s="66"/>
      <c r="P103" s="185">
        <f t="shared" si="11"/>
        <v>0</v>
      </c>
      <c r="Q103" s="185">
        <v>0</v>
      </c>
      <c r="R103" s="185">
        <f t="shared" si="12"/>
        <v>0</v>
      </c>
      <c r="S103" s="185">
        <v>0</v>
      </c>
      <c r="T103" s="186">
        <f t="shared" si="1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7" t="s">
        <v>915</v>
      </c>
      <c r="AT103" s="187" t="s">
        <v>297</v>
      </c>
      <c r="AU103" s="187" t="s">
        <v>83</v>
      </c>
      <c r="AY103" s="19" t="s">
        <v>174</v>
      </c>
      <c r="BE103" s="188">
        <f t="shared" si="14"/>
        <v>0</v>
      </c>
      <c r="BF103" s="188">
        <f t="shared" si="15"/>
        <v>0</v>
      </c>
      <c r="BG103" s="188">
        <f t="shared" si="16"/>
        <v>0</v>
      </c>
      <c r="BH103" s="188">
        <f t="shared" si="17"/>
        <v>0</v>
      </c>
      <c r="BI103" s="188">
        <f t="shared" si="18"/>
        <v>0</v>
      </c>
      <c r="BJ103" s="19" t="s">
        <v>81</v>
      </c>
      <c r="BK103" s="188">
        <f t="shared" si="19"/>
        <v>0</v>
      </c>
      <c r="BL103" s="19" t="s">
        <v>915</v>
      </c>
      <c r="BM103" s="187" t="s">
        <v>1564</v>
      </c>
    </row>
    <row r="104" spans="1:65" s="2" customFormat="1" ht="16.5" customHeight="1">
      <c r="A104" s="36"/>
      <c r="B104" s="37"/>
      <c r="C104" s="238" t="s">
        <v>263</v>
      </c>
      <c r="D104" s="238" t="s">
        <v>297</v>
      </c>
      <c r="E104" s="239" t="s">
        <v>1565</v>
      </c>
      <c r="F104" s="240" t="s">
        <v>1566</v>
      </c>
      <c r="G104" s="241" t="s">
        <v>1531</v>
      </c>
      <c r="H104" s="242">
        <v>2</v>
      </c>
      <c r="I104" s="243"/>
      <c r="J104" s="244">
        <f t="shared" si="10"/>
        <v>0</v>
      </c>
      <c r="K104" s="240" t="s">
        <v>21</v>
      </c>
      <c r="L104" s="245"/>
      <c r="M104" s="246" t="s">
        <v>21</v>
      </c>
      <c r="N104" s="247" t="s">
        <v>44</v>
      </c>
      <c r="O104" s="66"/>
      <c r="P104" s="185">
        <f t="shared" si="11"/>
        <v>0</v>
      </c>
      <c r="Q104" s="185">
        <v>0</v>
      </c>
      <c r="R104" s="185">
        <f t="shared" si="12"/>
        <v>0</v>
      </c>
      <c r="S104" s="185">
        <v>0</v>
      </c>
      <c r="T104" s="186">
        <f t="shared" si="1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87" t="s">
        <v>915</v>
      </c>
      <c r="AT104" s="187" t="s">
        <v>297</v>
      </c>
      <c r="AU104" s="187" t="s">
        <v>83</v>
      </c>
      <c r="AY104" s="19" t="s">
        <v>174</v>
      </c>
      <c r="BE104" s="188">
        <f t="shared" si="14"/>
        <v>0</v>
      </c>
      <c r="BF104" s="188">
        <f t="shared" si="15"/>
        <v>0</v>
      </c>
      <c r="BG104" s="188">
        <f t="shared" si="16"/>
        <v>0</v>
      </c>
      <c r="BH104" s="188">
        <f t="shared" si="17"/>
        <v>0</v>
      </c>
      <c r="BI104" s="188">
        <f t="shared" si="18"/>
        <v>0</v>
      </c>
      <c r="BJ104" s="19" t="s">
        <v>81</v>
      </c>
      <c r="BK104" s="188">
        <f t="shared" si="19"/>
        <v>0</v>
      </c>
      <c r="BL104" s="19" t="s">
        <v>915</v>
      </c>
      <c r="BM104" s="187" t="s">
        <v>1567</v>
      </c>
    </row>
    <row r="105" spans="1:65" s="2" customFormat="1" ht="16.5" customHeight="1">
      <c r="A105" s="36"/>
      <c r="B105" s="37"/>
      <c r="C105" s="238" t="s">
        <v>269</v>
      </c>
      <c r="D105" s="238" t="s">
        <v>297</v>
      </c>
      <c r="E105" s="239" t="s">
        <v>1568</v>
      </c>
      <c r="F105" s="240" t="s">
        <v>1569</v>
      </c>
      <c r="G105" s="241" t="s">
        <v>1531</v>
      </c>
      <c r="H105" s="242">
        <v>1</v>
      </c>
      <c r="I105" s="243"/>
      <c r="J105" s="244">
        <f t="shared" si="10"/>
        <v>0</v>
      </c>
      <c r="K105" s="240" t="s">
        <v>21</v>
      </c>
      <c r="L105" s="245"/>
      <c r="M105" s="246" t="s">
        <v>21</v>
      </c>
      <c r="N105" s="247" t="s">
        <v>44</v>
      </c>
      <c r="O105" s="66"/>
      <c r="P105" s="185">
        <f t="shared" si="11"/>
        <v>0</v>
      </c>
      <c r="Q105" s="185">
        <v>0</v>
      </c>
      <c r="R105" s="185">
        <f t="shared" si="12"/>
        <v>0</v>
      </c>
      <c r="S105" s="185">
        <v>0</v>
      </c>
      <c r="T105" s="186">
        <f t="shared" si="1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87" t="s">
        <v>915</v>
      </c>
      <c r="AT105" s="187" t="s">
        <v>297</v>
      </c>
      <c r="AU105" s="187" t="s">
        <v>83</v>
      </c>
      <c r="AY105" s="19" t="s">
        <v>174</v>
      </c>
      <c r="BE105" s="188">
        <f t="shared" si="14"/>
        <v>0</v>
      </c>
      <c r="BF105" s="188">
        <f t="shared" si="15"/>
        <v>0</v>
      </c>
      <c r="BG105" s="188">
        <f t="shared" si="16"/>
        <v>0</v>
      </c>
      <c r="BH105" s="188">
        <f t="shared" si="17"/>
        <v>0</v>
      </c>
      <c r="BI105" s="188">
        <f t="shared" si="18"/>
        <v>0</v>
      </c>
      <c r="BJ105" s="19" t="s">
        <v>81</v>
      </c>
      <c r="BK105" s="188">
        <f t="shared" si="19"/>
        <v>0</v>
      </c>
      <c r="BL105" s="19" t="s">
        <v>915</v>
      </c>
      <c r="BM105" s="187" t="s">
        <v>1570</v>
      </c>
    </row>
    <row r="106" spans="1:65" s="2" customFormat="1" ht="16.5" customHeight="1">
      <c r="A106" s="36"/>
      <c r="B106" s="37"/>
      <c r="C106" s="238" t="s">
        <v>275</v>
      </c>
      <c r="D106" s="238" t="s">
        <v>297</v>
      </c>
      <c r="E106" s="239" t="s">
        <v>1571</v>
      </c>
      <c r="F106" s="240" t="s">
        <v>1572</v>
      </c>
      <c r="G106" s="241" t="s">
        <v>1531</v>
      </c>
      <c r="H106" s="242">
        <v>1</v>
      </c>
      <c r="I106" s="243"/>
      <c r="J106" s="244">
        <f t="shared" si="10"/>
        <v>0</v>
      </c>
      <c r="K106" s="240" t="s">
        <v>21</v>
      </c>
      <c r="L106" s="245"/>
      <c r="M106" s="246" t="s">
        <v>21</v>
      </c>
      <c r="N106" s="247" t="s">
        <v>44</v>
      </c>
      <c r="O106" s="66"/>
      <c r="P106" s="185">
        <f t="shared" si="11"/>
        <v>0</v>
      </c>
      <c r="Q106" s="185">
        <v>0</v>
      </c>
      <c r="R106" s="185">
        <f t="shared" si="12"/>
        <v>0</v>
      </c>
      <c r="S106" s="185">
        <v>0</v>
      </c>
      <c r="T106" s="186">
        <f t="shared" si="1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7" t="s">
        <v>915</v>
      </c>
      <c r="AT106" s="187" t="s">
        <v>297</v>
      </c>
      <c r="AU106" s="187" t="s">
        <v>83</v>
      </c>
      <c r="AY106" s="19" t="s">
        <v>174</v>
      </c>
      <c r="BE106" s="188">
        <f t="shared" si="14"/>
        <v>0</v>
      </c>
      <c r="BF106" s="188">
        <f t="shared" si="15"/>
        <v>0</v>
      </c>
      <c r="BG106" s="188">
        <f t="shared" si="16"/>
        <v>0</v>
      </c>
      <c r="BH106" s="188">
        <f t="shared" si="17"/>
        <v>0</v>
      </c>
      <c r="BI106" s="188">
        <f t="shared" si="18"/>
        <v>0</v>
      </c>
      <c r="BJ106" s="19" t="s">
        <v>81</v>
      </c>
      <c r="BK106" s="188">
        <f t="shared" si="19"/>
        <v>0</v>
      </c>
      <c r="BL106" s="19" t="s">
        <v>915</v>
      </c>
      <c r="BM106" s="187" t="s">
        <v>1573</v>
      </c>
    </row>
    <row r="107" spans="1:65" s="2" customFormat="1" ht="16.5" customHeight="1">
      <c r="A107" s="36"/>
      <c r="B107" s="37"/>
      <c r="C107" s="238" t="s">
        <v>8</v>
      </c>
      <c r="D107" s="238" t="s">
        <v>297</v>
      </c>
      <c r="E107" s="239" t="s">
        <v>1574</v>
      </c>
      <c r="F107" s="240" t="s">
        <v>1575</v>
      </c>
      <c r="G107" s="241" t="s">
        <v>1531</v>
      </c>
      <c r="H107" s="242">
        <v>1</v>
      </c>
      <c r="I107" s="243"/>
      <c r="J107" s="244">
        <f t="shared" si="10"/>
        <v>0</v>
      </c>
      <c r="K107" s="240" t="s">
        <v>21</v>
      </c>
      <c r="L107" s="245"/>
      <c r="M107" s="246" t="s">
        <v>21</v>
      </c>
      <c r="N107" s="247" t="s">
        <v>44</v>
      </c>
      <c r="O107" s="66"/>
      <c r="P107" s="185">
        <f t="shared" si="11"/>
        <v>0</v>
      </c>
      <c r="Q107" s="185">
        <v>0</v>
      </c>
      <c r="R107" s="185">
        <f t="shared" si="12"/>
        <v>0</v>
      </c>
      <c r="S107" s="185">
        <v>0</v>
      </c>
      <c r="T107" s="186">
        <f t="shared" si="1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7" t="s">
        <v>915</v>
      </c>
      <c r="AT107" s="187" t="s">
        <v>297</v>
      </c>
      <c r="AU107" s="187" t="s">
        <v>83</v>
      </c>
      <c r="AY107" s="19" t="s">
        <v>174</v>
      </c>
      <c r="BE107" s="188">
        <f t="shared" si="14"/>
        <v>0</v>
      </c>
      <c r="BF107" s="188">
        <f t="shared" si="15"/>
        <v>0</v>
      </c>
      <c r="BG107" s="188">
        <f t="shared" si="16"/>
        <v>0</v>
      </c>
      <c r="BH107" s="188">
        <f t="shared" si="17"/>
        <v>0</v>
      </c>
      <c r="BI107" s="188">
        <f t="shared" si="18"/>
        <v>0</v>
      </c>
      <c r="BJ107" s="19" t="s">
        <v>81</v>
      </c>
      <c r="BK107" s="188">
        <f t="shared" si="19"/>
        <v>0</v>
      </c>
      <c r="BL107" s="19" t="s">
        <v>915</v>
      </c>
      <c r="BM107" s="187" t="s">
        <v>1576</v>
      </c>
    </row>
    <row r="108" spans="1:65" s="12" customFormat="1" ht="22.9" customHeight="1">
      <c r="B108" s="160"/>
      <c r="C108" s="161"/>
      <c r="D108" s="162" t="s">
        <v>72</v>
      </c>
      <c r="E108" s="174" t="s">
        <v>1577</v>
      </c>
      <c r="F108" s="174" t="s">
        <v>1578</v>
      </c>
      <c r="G108" s="161"/>
      <c r="H108" s="161"/>
      <c r="I108" s="164"/>
      <c r="J108" s="175">
        <f>BK108</f>
        <v>0</v>
      </c>
      <c r="K108" s="161"/>
      <c r="L108" s="166"/>
      <c r="M108" s="167"/>
      <c r="N108" s="168"/>
      <c r="O108" s="168"/>
      <c r="P108" s="169">
        <f>SUM(P109:P117)</f>
        <v>0</v>
      </c>
      <c r="Q108" s="168"/>
      <c r="R108" s="169">
        <f>SUM(R109:R117)</f>
        <v>0</v>
      </c>
      <c r="S108" s="168"/>
      <c r="T108" s="170">
        <f>SUM(T109:T117)</f>
        <v>0</v>
      </c>
      <c r="AR108" s="171" t="s">
        <v>193</v>
      </c>
      <c r="AT108" s="172" t="s">
        <v>72</v>
      </c>
      <c r="AU108" s="172" t="s">
        <v>81</v>
      </c>
      <c r="AY108" s="171" t="s">
        <v>174</v>
      </c>
      <c r="BK108" s="173">
        <f>SUM(BK109:BK117)</f>
        <v>0</v>
      </c>
    </row>
    <row r="109" spans="1:65" s="2" customFormat="1" ht="16.5" customHeight="1">
      <c r="A109" s="36"/>
      <c r="B109" s="37"/>
      <c r="C109" s="238" t="s">
        <v>283</v>
      </c>
      <c r="D109" s="238" t="s">
        <v>297</v>
      </c>
      <c r="E109" s="239" t="s">
        <v>1579</v>
      </c>
      <c r="F109" s="240" t="s">
        <v>1580</v>
      </c>
      <c r="G109" s="241" t="s">
        <v>1531</v>
      </c>
      <c r="H109" s="242">
        <v>1</v>
      </c>
      <c r="I109" s="243"/>
      <c r="J109" s="244">
        <f t="shared" ref="J109:J117" si="20">ROUND(I109*H109,2)</f>
        <v>0</v>
      </c>
      <c r="K109" s="240" t="s">
        <v>21</v>
      </c>
      <c r="L109" s="245"/>
      <c r="M109" s="246" t="s">
        <v>21</v>
      </c>
      <c r="N109" s="247" t="s">
        <v>44</v>
      </c>
      <c r="O109" s="66"/>
      <c r="P109" s="185">
        <f t="shared" ref="P109:P117" si="21">O109*H109</f>
        <v>0</v>
      </c>
      <c r="Q109" s="185">
        <v>0</v>
      </c>
      <c r="R109" s="185">
        <f t="shared" ref="R109:R117" si="22">Q109*H109</f>
        <v>0</v>
      </c>
      <c r="S109" s="185">
        <v>0</v>
      </c>
      <c r="T109" s="186">
        <f t="shared" ref="T109:T117" si="23"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7" t="s">
        <v>915</v>
      </c>
      <c r="AT109" s="187" t="s">
        <v>297</v>
      </c>
      <c r="AU109" s="187" t="s">
        <v>83</v>
      </c>
      <c r="AY109" s="19" t="s">
        <v>174</v>
      </c>
      <c r="BE109" s="188">
        <f t="shared" ref="BE109:BE117" si="24">IF(N109="základní",J109,0)</f>
        <v>0</v>
      </c>
      <c r="BF109" s="188">
        <f t="shared" ref="BF109:BF117" si="25">IF(N109="snížená",J109,0)</f>
        <v>0</v>
      </c>
      <c r="BG109" s="188">
        <f t="shared" ref="BG109:BG117" si="26">IF(N109="zákl. přenesená",J109,0)</f>
        <v>0</v>
      </c>
      <c r="BH109" s="188">
        <f t="shared" ref="BH109:BH117" si="27">IF(N109="sníž. přenesená",J109,0)</f>
        <v>0</v>
      </c>
      <c r="BI109" s="188">
        <f t="shared" ref="BI109:BI117" si="28">IF(N109="nulová",J109,0)</f>
        <v>0</v>
      </c>
      <c r="BJ109" s="19" t="s">
        <v>81</v>
      </c>
      <c r="BK109" s="188">
        <f t="shared" ref="BK109:BK117" si="29">ROUND(I109*H109,2)</f>
        <v>0</v>
      </c>
      <c r="BL109" s="19" t="s">
        <v>915</v>
      </c>
      <c r="BM109" s="187" t="s">
        <v>1581</v>
      </c>
    </row>
    <row r="110" spans="1:65" s="2" customFormat="1" ht="16.5" customHeight="1">
      <c r="A110" s="36"/>
      <c r="B110" s="37"/>
      <c r="C110" s="238" t="s">
        <v>289</v>
      </c>
      <c r="D110" s="238" t="s">
        <v>297</v>
      </c>
      <c r="E110" s="239" t="s">
        <v>1556</v>
      </c>
      <c r="F110" s="240" t="s">
        <v>1557</v>
      </c>
      <c r="G110" s="241" t="s">
        <v>1531</v>
      </c>
      <c r="H110" s="242">
        <v>1</v>
      </c>
      <c r="I110" s="243"/>
      <c r="J110" s="244">
        <f t="shared" si="20"/>
        <v>0</v>
      </c>
      <c r="K110" s="240" t="s">
        <v>21</v>
      </c>
      <c r="L110" s="245"/>
      <c r="M110" s="246" t="s">
        <v>21</v>
      </c>
      <c r="N110" s="247" t="s">
        <v>44</v>
      </c>
      <c r="O110" s="66"/>
      <c r="P110" s="185">
        <f t="shared" si="21"/>
        <v>0</v>
      </c>
      <c r="Q110" s="185">
        <v>0</v>
      </c>
      <c r="R110" s="185">
        <f t="shared" si="22"/>
        <v>0</v>
      </c>
      <c r="S110" s="185">
        <v>0</v>
      </c>
      <c r="T110" s="186">
        <f t="shared" si="2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7" t="s">
        <v>915</v>
      </c>
      <c r="AT110" s="187" t="s">
        <v>297</v>
      </c>
      <c r="AU110" s="187" t="s">
        <v>83</v>
      </c>
      <c r="AY110" s="19" t="s">
        <v>174</v>
      </c>
      <c r="BE110" s="188">
        <f t="shared" si="24"/>
        <v>0</v>
      </c>
      <c r="BF110" s="188">
        <f t="shared" si="25"/>
        <v>0</v>
      </c>
      <c r="BG110" s="188">
        <f t="shared" si="26"/>
        <v>0</v>
      </c>
      <c r="BH110" s="188">
        <f t="shared" si="27"/>
        <v>0</v>
      </c>
      <c r="BI110" s="188">
        <f t="shared" si="28"/>
        <v>0</v>
      </c>
      <c r="BJ110" s="19" t="s">
        <v>81</v>
      </c>
      <c r="BK110" s="188">
        <f t="shared" si="29"/>
        <v>0</v>
      </c>
      <c r="BL110" s="19" t="s">
        <v>915</v>
      </c>
      <c r="BM110" s="187" t="s">
        <v>1582</v>
      </c>
    </row>
    <row r="111" spans="1:65" s="2" customFormat="1" ht="24.2" customHeight="1">
      <c r="A111" s="36"/>
      <c r="B111" s="37"/>
      <c r="C111" s="238" t="s">
        <v>296</v>
      </c>
      <c r="D111" s="238" t="s">
        <v>297</v>
      </c>
      <c r="E111" s="239" t="s">
        <v>1559</v>
      </c>
      <c r="F111" s="240" t="s">
        <v>1560</v>
      </c>
      <c r="G111" s="241" t="s">
        <v>1531</v>
      </c>
      <c r="H111" s="242">
        <v>1</v>
      </c>
      <c r="I111" s="243"/>
      <c r="J111" s="244">
        <f t="shared" si="20"/>
        <v>0</v>
      </c>
      <c r="K111" s="240" t="s">
        <v>21</v>
      </c>
      <c r="L111" s="245"/>
      <c r="M111" s="246" t="s">
        <v>21</v>
      </c>
      <c r="N111" s="247" t="s">
        <v>44</v>
      </c>
      <c r="O111" s="66"/>
      <c r="P111" s="185">
        <f t="shared" si="21"/>
        <v>0</v>
      </c>
      <c r="Q111" s="185">
        <v>0</v>
      </c>
      <c r="R111" s="185">
        <f t="shared" si="22"/>
        <v>0</v>
      </c>
      <c r="S111" s="185">
        <v>0</v>
      </c>
      <c r="T111" s="186">
        <f t="shared" si="2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7" t="s">
        <v>915</v>
      </c>
      <c r="AT111" s="187" t="s">
        <v>297</v>
      </c>
      <c r="AU111" s="187" t="s">
        <v>83</v>
      </c>
      <c r="AY111" s="19" t="s">
        <v>174</v>
      </c>
      <c r="BE111" s="188">
        <f t="shared" si="24"/>
        <v>0</v>
      </c>
      <c r="BF111" s="188">
        <f t="shared" si="25"/>
        <v>0</v>
      </c>
      <c r="BG111" s="188">
        <f t="shared" si="26"/>
        <v>0</v>
      </c>
      <c r="BH111" s="188">
        <f t="shared" si="27"/>
        <v>0</v>
      </c>
      <c r="BI111" s="188">
        <f t="shared" si="28"/>
        <v>0</v>
      </c>
      <c r="BJ111" s="19" t="s">
        <v>81</v>
      </c>
      <c r="BK111" s="188">
        <f t="shared" si="29"/>
        <v>0</v>
      </c>
      <c r="BL111" s="19" t="s">
        <v>915</v>
      </c>
      <c r="BM111" s="187" t="s">
        <v>1583</v>
      </c>
    </row>
    <row r="112" spans="1:65" s="2" customFormat="1" ht="21.75" customHeight="1">
      <c r="A112" s="36"/>
      <c r="B112" s="37"/>
      <c r="C112" s="238" t="s">
        <v>301</v>
      </c>
      <c r="D112" s="238" t="s">
        <v>297</v>
      </c>
      <c r="E112" s="239" t="s">
        <v>1562</v>
      </c>
      <c r="F112" s="240" t="s">
        <v>1563</v>
      </c>
      <c r="G112" s="241" t="s">
        <v>1531</v>
      </c>
      <c r="H112" s="242">
        <v>2</v>
      </c>
      <c r="I112" s="243"/>
      <c r="J112" s="244">
        <f t="shared" si="20"/>
        <v>0</v>
      </c>
      <c r="K112" s="240" t="s">
        <v>21</v>
      </c>
      <c r="L112" s="245"/>
      <c r="M112" s="246" t="s">
        <v>21</v>
      </c>
      <c r="N112" s="247" t="s">
        <v>44</v>
      </c>
      <c r="O112" s="66"/>
      <c r="P112" s="185">
        <f t="shared" si="21"/>
        <v>0</v>
      </c>
      <c r="Q112" s="185">
        <v>0</v>
      </c>
      <c r="R112" s="185">
        <f t="shared" si="22"/>
        <v>0</v>
      </c>
      <c r="S112" s="185">
        <v>0</v>
      </c>
      <c r="T112" s="186">
        <f t="shared" si="2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87" t="s">
        <v>915</v>
      </c>
      <c r="AT112" s="187" t="s">
        <v>297</v>
      </c>
      <c r="AU112" s="187" t="s">
        <v>83</v>
      </c>
      <c r="AY112" s="19" t="s">
        <v>174</v>
      </c>
      <c r="BE112" s="188">
        <f t="shared" si="24"/>
        <v>0</v>
      </c>
      <c r="BF112" s="188">
        <f t="shared" si="25"/>
        <v>0</v>
      </c>
      <c r="BG112" s="188">
        <f t="shared" si="26"/>
        <v>0</v>
      </c>
      <c r="BH112" s="188">
        <f t="shared" si="27"/>
        <v>0</v>
      </c>
      <c r="BI112" s="188">
        <f t="shared" si="28"/>
        <v>0</v>
      </c>
      <c r="BJ112" s="19" t="s">
        <v>81</v>
      </c>
      <c r="BK112" s="188">
        <f t="shared" si="29"/>
        <v>0</v>
      </c>
      <c r="BL112" s="19" t="s">
        <v>915</v>
      </c>
      <c r="BM112" s="187" t="s">
        <v>1584</v>
      </c>
    </row>
    <row r="113" spans="1:65" s="2" customFormat="1" ht="16.5" customHeight="1">
      <c r="A113" s="36"/>
      <c r="B113" s="37"/>
      <c r="C113" s="238" t="s">
        <v>306</v>
      </c>
      <c r="D113" s="238" t="s">
        <v>297</v>
      </c>
      <c r="E113" s="239" t="s">
        <v>1565</v>
      </c>
      <c r="F113" s="240" t="s">
        <v>1566</v>
      </c>
      <c r="G113" s="241" t="s">
        <v>1531</v>
      </c>
      <c r="H113" s="242">
        <v>4</v>
      </c>
      <c r="I113" s="243"/>
      <c r="J113" s="244">
        <f t="shared" si="20"/>
        <v>0</v>
      </c>
      <c r="K113" s="240" t="s">
        <v>21</v>
      </c>
      <c r="L113" s="245"/>
      <c r="M113" s="246" t="s">
        <v>21</v>
      </c>
      <c r="N113" s="247" t="s">
        <v>44</v>
      </c>
      <c r="O113" s="66"/>
      <c r="P113" s="185">
        <f t="shared" si="21"/>
        <v>0</v>
      </c>
      <c r="Q113" s="185">
        <v>0</v>
      </c>
      <c r="R113" s="185">
        <f t="shared" si="22"/>
        <v>0</v>
      </c>
      <c r="S113" s="185">
        <v>0</v>
      </c>
      <c r="T113" s="186">
        <f t="shared" si="2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7" t="s">
        <v>915</v>
      </c>
      <c r="AT113" s="187" t="s">
        <v>297</v>
      </c>
      <c r="AU113" s="187" t="s">
        <v>83</v>
      </c>
      <c r="AY113" s="19" t="s">
        <v>174</v>
      </c>
      <c r="BE113" s="188">
        <f t="shared" si="24"/>
        <v>0</v>
      </c>
      <c r="BF113" s="188">
        <f t="shared" si="25"/>
        <v>0</v>
      </c>
      <c r="BG113" s="188">
        <f t="shared" si="26"/>
        <v>0</v>
      </c>
      <c r="BH113" s="188">
        <f t="shared" si="27"/>
        <v>0</v>
      </c>
      <c r="BI113" s="188">
        <f t="shared" si="28"/>
        <v>0</v>
      </c>
      <c r="BJ113" s="19" t="s">
        <v>81</v>
      </c>
      <c r="BK113" s="188">
        <f t="shared" si="29"/>
        <v>0</v>
      </c>
      <c r="BL113" s="19" t="s">
        <v>915</v>
      </c>
      <c r="BM113" s="187" t="s">
        <v>1585</v>
      </c>
    </row>
    <row r="114" spans="1:65" s="2" customFormat="1" ht="16.5" customHeight="1">
      <c r="A114" s="36"/>
      <c r="B114" s="37"/>
      <c r="C114" s="238" t="s">
        <v>7</v>
      </c>
      <c r="D114" s="238" t="s">
        <v>297</v>
      </c>
      <c r="E114" s="239" t="s">
        <v>1568</v>
      </c>
      <c r="F114" s="240" t="s">
        <v>1569</v>
      </c>
      <c r="G114" s="241" t="s">
        <v>1531</v>
      </c>
      <c r="H114" s="242">
        <v>2</v>
      </c>
      <c r="I114" s="243"/>
      <c r="J114" s="244">
        <f t="shared" si="20"/>
        <v>0</v>
      </c>
      <c r="K114" s="240" t="s">
        <v>21</v>
      </c>
      <c r="L114" s="245"/>
      <c r="M114" s="246" t="s">
        <v>21</v>
      </c>
      <c r="N114" s="247" t="s">
        <v>44</v>
      </c>
      <c r="O114" s="66"/>
      <c r="P114" s="185">
        <f t="shared" si="21"/>
        <v>0</v>
      </c>
      <c r="Q114" s="185">
        <v>0</v>
      </c>
      <c r="R114" s="185">
        <f t="shared" si="22"/>
        <v>0</v>
      </c>
      <c r="S114" s="185">
        <v>0</v>
      </c>
      <c r="T114" s="186">
        <f t="shared" si="2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7" t="s">
        <v>915</v>
      </c>
      <c r="AT114" s="187" t="s">
        <v>297</v>
      </c>
      <c r="AU114" s="187" t="s">
        <v>83</v>
      </c>
      <c r="AY114" s="19" t="s">
        <v>174</v>
      </c>
      <c r="BE114" s="188">
        <f t="shared" si="24"/>
        <v>0</v>
      </c>
      <c r="BF114" s="188">
        <f t="shared" si="25"/>
        <v>0</v>
      </c>
      <c r="BG114" s="188">
        <f t="shared" si="26"/>
        <v>0</v>
      </c>
      <c r="BH114" s="188">
        <f t="shared" si="27"/>
        <v>0</v>
      </c>
      <c r="BI114" s="188">
        <f t="shared" si="28"/>
        <v>0</v>
      </c>
      <c r="BJ114" s="19" t="s">
        <v>81</v>
      </c>
      <c r="BK114" s="188">
        <f t="shared" si="29"/>
        <v>0</v>
      </c>
      <c r="BL114" s="19" t="s">
        <v>915</v>
      </c>
      <c r="BM114" s="187" t="s">
        <v>1586</v>
      </c>
    </row>
    <row r="115" spans="1:65" s="2" customFormat="1" ht="16.5" customHeight="1">
      <c r="A115" s="36"/>
      <c r="B115" s="37"/>
      <c r="C115" s="238" t="s">
        <v>316</v>
      </c>
      <c r="D115" s="238" t="s">
        <v>297</v>
      </c>
      <c r="E115" s="239" t="s">
        <v>1587</v>
      </c>
      <c r="F115" s="240" t="s">
        <v>1588</v>
      </c>
      <c r="G115" s="241" t="s">
        <v>1531</v>
      </c>
      <c r="H115" s="242">
        <v>1</v>
      </c>
      <c r="I115" s="243"/>
      <c r="J115" s="244">
        <f t="shared" si="20"/>
        <v>0</v>
      </c>
      <c r="K115" s="240" t="s">
        <v>21</v>
      </c>
      <c r="L115" s="245"/>
      <c r="M115" s="246" t="s">
        <v>21</v>
      </c>
      <c r="N115" s="247" t="s">
        <v>44</v>
      </c>
      <c r="O115" s="66"/>
      <c r="P115" s="185">
        <f t="shared" si="21"/>
        <v>0</v>
      </c>
      <c r="Q115" s="185">
        <v>0</v>
      </c>
      <c r="R115" s="185">
        <f t="shared" si="22"/>
        <v>0</v>
      </c>
      <c r="S115" s="185">
        <v>0</v>
      </c>
      <c r="T115" s="186">
        <f t="shared" si="2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87" t="s">
        <v>915</v>
      </c>
      <c r="AT115" s="187" t="s">
        <v>297</v>
      </c>
      <c r="AU115" s="187" t="s">
        <v>83</v>
      </c>
      <c r="AY115" s="19" t="s">
        <v>174</v>
      </c>
      <c r="BE115" s="188">
        <f t="shared" si="24"/>
        <v>0</v>
      </c>
      <c r="BF115" s="188">
        <f t="shared" si="25"/>
        <v>0</v>
      </c>
      <c r="BG115" s="188">
        <f t="shared" si="26"/>
        <v>0</v>
      </c>
      <c r="BH115" s="188">
        <f t="shared" si="27"/>
        <v>0</v>
      </c>
      <c r="BI115" s="188">
        <f t="shared" si="28"/>
        <v>0</v>
      </c>
      <c r="BJ115" s="19" t="s">
        <v>81</v>
      </c>
      <c r="BK115" s="188">
        <f t="shared" si="29"/>
        <v>0</v>
      </c>
      <c r="BL115" s="19" t="s">
        <v>915</v>
      </c>
      <c r="BM115" s="187" t="s">
        <v>1589</v>
      </c>
    </row>
    <row r="116" spans="1:65" s="2" customFormat="1" ht="16.5" customHeight="1">
      <c r="A116" s="36"/>
      <c r="B116" s="37"/>
      <c r="C116" s="238" t="s">
        <v>323</v>
      </c>
      <c r="D116" s="238" t="s">
        <v>297</v>
      </c>
      <c r="E116" s="239" t="s">
        <v>1590</v>
      </c>
      <c r="F116" s="240" t="s">
        <v>1591</v>
      </c>
      <c r="G116" s="241" t="s">
        <v>1531</v>
      </c>
      <c r="H116" s="242">
        <v>1</v>
      </c>
      <c r="I116" s="243"/>
      <c r="J116" s="244">
        <f t="shared" si="20"/>
        <v>0</v>
      </c>
      <c r="K116" s="240" t="s">
        <v>21</v>
      </c>
      <c r="L116" s="245"/>
      <c r="M116" s="246" t="s">
        <v>21</v>
      </c>
      <c r="N116" s="247" t="s">
        <v>44</v>
      </c>
      <c r="O116" s="66"/>
      <c r="P116" s="185">
        <f t="shared" si="21"/>
        <v>0</v>
      </c>
      <c r="Q116" s="185">
        <v>0</v>
      </c>
      <c r="R116" s="185">
        <f t="shared" si="22"/>
        <v>0</v>
      </c>
      <c r="S116" s="185">
        <v>0</v>
      </c>
      <c r="T116" s="186">
        <f t="shared" si="2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7" t="s">
        <v>915</v>
      </c>
      <c r="AT116" s="187" t="s">
        <v>297</v>
      </c>
      <c r="AU116" s="187" t="s">
        <v>83</v>
      </c>
      <c r="AY116" s="19" t="s">
        <v>174</v>
      </c>
      <c r="BE116" s="188">
        <f t="shared" si="24"/>
        <v>0</v>
      </c>
      <c r="BF116" s="188">
        <f t="shared" si="25"/>
        <v>0</v>
      </c>
      <c r="BG116" s="188">
        <f t="shared" si="26"/>
        <v>0</v>
      </c>
      <c r="BH116" s="188">
        <f t="shared" si="27"/>
        <v>0</v>
      </c>
      <c r="BI116" s="188">
        <f t="shared" si="28"/>
        <v>0</v>
      </c>
      <c r="BJ116" s="19" t="s">
        <v>81</v>
      </c>
      <c r="BK116" s="188">
        <f t="shared" si="29"/>
        <v>0</v>
      </c>
      <c r="BL116" s="19" t="s">
        <v>915</v>
      </c>
      <c r="BM116" s="187" t="s">
        <v>1592</v>
      </c>
    </row>
    <row r="117" spans="1:65" s="2" customFormat="1" ht="16.5" customHeight="1">
      <c r="A117" s="36"/>
      <c r="B117" s="37"/>
      <c r="C117" s="238" t="s">
        <v>329</v>
      </c>
      <c r="D117" s="238" t="s">
        <v>297</v>
      </c>
      <c r="E117" s="239" t="s">
        <v>1593</v>
      </c>
      <c r="F117" s="240" t="s">
        <v>1594</v>
      </c>
      <c r="G117" s="241" t="s">
        <v>1531</v>
      </c>
      <c r="H117" s="242">
        <v>1</v>
      </c>
      <c r="I117" s="243"/>
      <c r="J117" s="244">
        <f t="shared" si="20"/>
        <v>0</v>
      </c>
      <c r="K117" s="240" t="s">
        <v>21</v>
      </c>
      <c r="L117" s="245"/>
      <c r="M117" s="246" t="s">
        <v>21</v>
      </c>
      <c r="N117" s="247" t="s">
        <v>44</v>
      </c>
      <c r="O117" s="66"/>
      <c r="P117" s="185">
        <f t="shared" si="21"/>
        <v>0</v>
      </c>
      <c r="Q117" s="185">
        <v>0</v>
      </c>
      <c r="R117" s="185">
        <f t="shared" si="22"/>
        <v>0</v>
      </c>
      <c r="S117" s="185">
        <v>0</v>
      </c>
      <c r="T117" s="186">
        <f t="shared" si="2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87" t="s">
        <v>915</v>
      </c>
      <c r="AT117" s="187" t="s">
        <v>297</v>
      </c>
      <c r="AU117" s="187" t="s">
        <v>83</v>
      </c>
      <c r="AY117" s="19" t="s">
        <v>174</v>
      </c>
      <c r="BE117" s="188">
        <f t="shared" si="24"/>
        <v>0</v>
      </c>
      <c r="BF117" s="188">
        <f t="shared" si="25"/>
        <v>0</v>
      </c>
      <c r="BG117" s="188">
        <f t="shared" si="26"/>
        <v>0</v>
      </c>
      <c r="BH117" s="188">
        <f t="shared" si="27"/>
        <v>0</v>
      </c>
      <c r="BI117" s="188">
        <f t="shared" si="28"/>
        <v>0</v>
      </c>
      <c r="BJ117" s="19" t="s">
        <v>81</v>
      </c>
      <c r="BK117" s="188">
        <f t="shared" si="29"/>
        <v>0</v>
      </c>
      <c r="BL117" s="19" t="s">
        <v>915</v>
      </c>
      <c r="BM117" s="187" t="s">
        <v>1595</v>
      </c>
    </row>
    <row r="118" spans="1:65" s="12" customFormat="1" ht="22.9" customHeight="1">
      <c r="B118" s="160"/>
      <c r="C118" s="161"/>
      <c r="D118" s="162" t="s">
        <v>72</v>
      </c>
      <c r="E118" s="174" t="s">
        <v>1596</v>
      </c>
      <c r="F118" s="174" t="s">
        <v>1597</v>
      </c>
      <c r="G118" s="161"/>
      <c r="H118" s="161"/>
      <c r="I118" s="164"/>
      <c r="J118" s="175">
        <f>BK118</f>
        <v>0</v>
      </c>
      <c r="K118" s="161"/>
      <c r="L118" s="166"/>
      <c r="M118" s="167"/>
      <c r="N118" s="168"/>
      <c r="O118" s="168"/>
      <c r="P118" s="169">
        <f>SUM(P119:P120)</f>
        <v>0</v>
      </c>
      <c r="Q118" s="168"/>
      <c r="R118" s="169">
        <f>SUM(R119:R120)</f>
        <v>0</v>
      </c>
      <c r="S118" s="168"/>
      <c r="T118" s="170">
        <f>SUM(T119:T120)</f>
        <v>0</v>
      </c>
      <c r="AR118" s="171" t="s">
        <v>193</v>
      </c>
      <c r="AT118" s="172" t="s">
        <v>72</v>
      </c>
      <c r="AU118" s="172" t="s">
        <v>81</v>
      </c>
      <c r="AY118" s="171" t="s">
        <v>174</v>
      </c>
      <c r="BK118" s="173">
        <f>SUM(BK119:BK120)</f>
        <v>0</v>
      </c>
    </row>
    <row r="119" spans="1:65" s="2" customFormat="1" ht="16.5" customHeight="1">
      <c r="A119" s="36"/>
      <c r="B119" s="37"/>
      <c r="C119" s="238" t="s">
        <v>334</v>
      </c>
      <c r="D119" s="238" t="s">
        <v>297</v>
      </c>
      <c r="E119" s="239" t="s">
        <v>1598</v>
      </c>
      <c r="F119" s="240" t="s">
        <v>1599</v>
      </c>
      <c r="G119" s="241" t="s">
        <v>1600</v>
      </c>
      <c r="H119" s="242">
        <v>1</v>
      </c>
      <c r="I119" s="243"/>
      <c r="J119" s="244">
        <f>ROUND(I119*H119,2)</f>
        <v>0</v>
      </c>
      <c r="K119" s="240" t="s">
        <v>21</v>
      </c>
      <c r="L119" s="245"/>
      <c r="M119" s="246" t="s">
        <v>21</v>
      </c>
      <c r="N119" s="247" t="s">
        <v>44</v>
      </c>
      <c r="O119" s="66"/>
      <c r="P119" s="185">
        <f>O119*H119</f>
        <v>0</v>
      </c>
      <c r="Q119" s="185">
        <v>0</v>
      </c>
      <c r="R119" s="185">
        <f>Q119*H119</f>
        <v>0</v>
      </c>
      <c r="S119" s="185">
        <v>0</v>
      </c>
      <c r="T119" s="186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87" t="s">
        <v>233</v>
      </c>
      <c r="AT119" s="187" t="s">
        <v>297</v>
      </c>
      <c r="AU119" s="187" t="s">
        <v>83</v>
      </c>
      <c r="AY119" s="19" t="s">
        <v>174</v>
      </c>
      <c r="BE119" s="188">
        <f>IF(N119="základní",J119,0)</f>
        <v>0</v>
      </c>
      <c r="BF119" s="188">
        <f>IF(N119="snížená",J119,0)</f>
        <v>0</v>
      </c>
      <c r="BG119" s="188">
        <f>IF(N119="zákl. přenesená",J119,0)</f>
        <v>0</v>
      </c>
      <c r="BH119" s="188">
        <f>IF(N119="sníž. přenesená",J119,0)</f>
        <v>0</v>
      </c>
      <c r="BI119" s="188">
        <f>IF(N119="nulová",J119,0)</f>
        <v>0</v>
      </c>
      <c r="BJ119" s="19" t="s">
        <v>81</v>
      </c>
      <c r="BK119" s="188">
        <f>ROUND(I119*H119,2)</f>
        <v>0</v>
      </c>
      <c r="BL119" s="19" t="s">
        <v>181</v>
      </c>
      <c r="BM119" s="187" t="s">
        <v>1601</v>
      </c>
    </row>
    <row r="120" spans="1:65" s="2" customFormat="1" ht="16.5" customHeight="1">
      <c r="A120" s="36"/>
      <c r="B120" s="37"/>
      <c r="C120" s="176" t="s">
        <v>341</v>
      </c>
      <c r="D120" s="176" t="s">
        <v>176</v>
      </c>
      <c r="E120" s="177" t="s">
        <v>1602</v>
      </c>
      <c r="F120" s="178" t="s">
        <v>1603</v>
      </c>
      <c r="G120" s="179" t="s">
        <v>1600</v>
      </c>
      <c r="H120" s="180">
        <v>1</v>
      </c>
      <c r="I120" s="181"/>
      <c r="J120" s="182">
        <f>ROUND(I120*H120,2)</f>
        <v>0</v>
      </c>
      <c r="K120" s="178" t="s">
        <v>21</v>
      </c>
      <c r="L120" s="41"/>
      <c r="M120" s="183" t="s">
        <v>21</v>
      </c>
      <c r="N120" s="184" t="s">
        <v>44</v>
      </c>
      <c r="O120" s="66"/>
      <c r="P120" s="185">
        <f>O120*H120</f>
        <v>0</v>
      </c>
      <c r="Q120" s="185">
        <v>0</v>
      </c>
      <c r="R120" s="185">
        <f>Q120*H120</f>
        <v>0</v>
      </c>
      <c r="S120" s="185">
        <v>0</v>
      </c>
      <c r="T120" s="186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7" t="s">
        <v>181</v>
      </c>
      <c r="AT120" s="187" t="s">
        <v>176</v>
      </c>
      <c r="AU120" s="187" t="s">
        <v>83</v>
      </c>
      <c r="AY120" s="19" t="s">
        <v>174</v>
      </c>
      <c r="BE120" s="188">
        <f>IF(N120="základní",J120,0)</f>
        <v>0</v>
      </c>
      <c r="BF120" s="188">
        <f>IF(N120="snížená",J120,0)</f>
        <v>0</v>
      </c>
      <c r="BG120" s="188">
        <f>IF(N120="zákl. přenesená",J120,0)</f>
        <v>0</v>
      </c>
      <c r="BH120" s="188">
        <f>IF(N120="sníž. přenesená",J120,0)</f>
        <v>0</v>
      </c>
      <c r="BI120" s="188">
        <f>IF(N120="nulová",J120,0)</f>
        <v>0</v>
      </c>
      <c r="BJ120" s="19" t="s">
        <v>81</v>
      </c>
      <c r="BK120" s="188">
        <f>ROUND(I120*H120,2)</f>
        <v>0</v>
      </c>
      <c r="BL120" s="19" t="s">
        <v>181</v>
      </c>
      <c r="BM120" s="187" t="s">
        <v>1604</v>
      </c>
    </row>
    <row r="121" spans="1:65" s="12" customFormat="1" ht="22.9" customHeight="1">
      <c r="B121" s="160"/>
      <c r="C121" s="161"/>
      <c r="D121" s="162" t="s">
        <v>72</v>
      </c>
      <c r="E121" s="174" t="s">
        <v>1605</v>
      </c>
      <c r="F121" s="174" t="s">
        <v>1606</v>
      </c>
      <c r="G121" s="161"/>
      <c r="H121" s="161"/>
      <c r="I121" s="164"/>
      <c r="J121" s="175">
        <f>BK121</f>
        <v>0</v>
      </c>
      <c r="K121" s="161"/>
      <c r="L121" s="166"/>
      <c r="M121" s="167"/>
      <c r="N121" s="168"/>
      <c r="O121" s="168"/>
      <c r="P121" s="169">
        <f>P122</f>
        <v>0</v>
      </c>
      <c r="Q121" s="168"/>
      <c r="R121" s="169">
        <f>R122</f>
        <v>0</v>
      </c>
      <c r="S121" s="168"/>
      <c r="T121" s="170">
        <f>T122</f>
        <v>0</v>
      </c>
      <c r="AR121" s="171" t="s">
        <v>193</v>
      </c>
      <c r="AT121" s="172" t="s">
        <v>72</v>
      </c>
      <c r="AU121" s="172" t="s">
        <v>81</v>
      </c>
      <c r="AY121" s="171" t="s">
        <v>174</v>
      </c>
      <c r="BK121" s="173">
        <f>BK122</f>
        <v>0</v>
      </c>
    </row>
    <row r="122" spans="1:65" s="2" customFormat="1" ht="16.5" customHeight="1">
      <c r="A122" s="36"/>
      <c r="B122" s="37"/>
      <c r="C122" s="176" t="s">
        <v>346</v>
      </c>
      <c r="D122" s="176" t="s">
        <v>176</v>
      </c>
      <c r="E122" s="177" t="s">
        <v>1607</v>
      </c>
      <c r="F122" s="178" t="s">
        <v>1608</v>
      </c>
      <c r="G122" s="179" t="s">
        <v>1600</v>
      </c>
      <c r="H122" s="180">
        <v>1</v>
      </c>
      <c r="I122" s="181"/>
      <c r="J122" s="182">
        <f>ROUND(I122*H122,2)</f>
        <v>0</v>
      </c>
      <c r="K122" s="178" t="s">
        <v>21</v>
      </c>
      <c r="L122" s="41"/>
      <c r="M122" s="183" t="s">
        <v>21</v>
      </c>
      <c r="N122" s="184" t="s">
        <v>44</v>
      </c>
      <c r="O122" s="66"/>
      <c r="P122" s="185">
        <f>O122*H122</f>
        <v>0</v>
      </c>
      <c r="Q122" s="185">
        <v>0</v>
      </c>
      <c r="R122" s="185">
        <f>Q122*H122</f>
        <v>0</v>
      </c>
      <c r="S122" s="185">
        <v>0</v>
      </c>
      <c r="T122" s="186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87" t="s">
        <v>181</v>
      </c>
      <c r="AT122" s="187" t="s">
        <v>176</v>
      </c>
      <c r="AU122" s="187" t="s">
        <v>83</v>
      </c>
      <c r="AY122" s="19" t="s">
        <v>174</v>
      </c>
      <c r="BE122" s="188">
        <f>IF(N122="základní",J122,0)</f>
        <v>0</v>
      </c>
      <c r="BF122" s="188">
        <f>IF(N122="snížená",J122,0)</f>
        <v>0</v>
      </c>
      <c r="BG122" s="188">
        <f>IF(N122="zákl. přenesená",J122,0)</f>
        <v>0</v>
      </c>
      <c r="BH122" s="188">
        <f>IF(N122="sníž. přenesená",J122,0)</f>
        <v>0</v>
      </c>
      <c r="BI122" s="188">
        <f>IF(N122="nulová",J122,0)</f>
        <v>0</v>
      </c>
      <c r="BJ122" s="19" t="s">
        <v>81</v>
      </c>
      <c r="BK122" s="188">
        <f>ROUND(I122*H122,2)</f>
        <v>0</v>
      </c>
      <c r="BL122" s="19" t="s">
        <v>181</v>
      </c>
      <c r="BM122" s="187" t="s">
        <v>1609</v>
      </c>
    </row>
    <row r="123" spans="1:65" s="12" customFormat="1" ht="22.9" customHeight="1">
      <c r="B123" s="160"/>
      <c r="C123" s="161"/>
      <c r="D123" s="162" t="s">
        <v>72</v>
      </c>
      <c r="E123" s="174" t="s">
        <v>1610</v>
      </c>
      <c r="F123" s="174" t="s">
        <v>1611</v>
      </c>
      <c r="G123" s="161"/>
      <c r="H123" s="161"/>
      <c r="I123" s="164"/>
      <c r="J123" s="175">
        <f>BK123</f>
        <v>0</v>
      </c>
      <c r="K123" s="161"/>
      <c r="L123" s="166"/>
      <c r="M123" s="167"/>
      <c r="N123" s="168"/>
      <c r="O123" s="168"/>
      <c r="P123" s="169">
        <f>SUM(P124:P128)</f>
        <v>0</v>
      </c>
      <c r="Q123" s="168"/>
      <c r="R123" s="169">
        <f>SUM(R124:R128)</f>
        <v>0</v>
      </c>
      <c r="S123" s="168"/>
      <c r="T123" s="170">
        <f>SUM(T124:T128)</f>
        <v>0</v>
      </c>
      <c r="AR123" s="171" t="s">
        <v>193</v>
      </c>
      <c r="AT123" s="172" t="s">
        <v>72</v>
      </c>
      <c r="AU123" s="172" t="s">
        <v>81</v>
      </c>
      <c r="AY123" s="171" t="s">
        <v>174</v>
      </c>
      <c r="BK123" s="173">
        <f>SUM(BK124:BK128)</f>
        <v>0</v>
      </c>
    </row>
    <row r="124" spans="1:65" s="2" customFormat="1" ht="16.5" customHeight="1">
      <c r="A124" s="36"/>
      <c r="B124" s="37"/>
      <c r="C124" s="176" t="s">
        <v>353</v>
      </c>
      <c r="D124" s="176" t="s">
        <v>176</v>
      </c>
      <c r="E124" s="177" t="s">
        <v>1612</v>
      </c>
      <c r="F124" s="178" t="s">
        <v>1613</v>
      </c>
      <c r="G124" s="179" t="s">
        <v>189</v>
      </c>
      <c r="H124" s="180">
        <v>24</v>
      </c>
      <c r="I124" s="181"/>
      <c r="J124" s="182">
        <f>ROUND(I124*H124,2)</f>
        <v>0</v>
      </c>
      <c r="K124" s="178" t="s">
        <v>21</v>
      </c>
      <c r="L124" s="41"/>
      <c r="M124" s="183" t="s">
        <v>21</v>
      </c>
      <c r="N124" s="184" t="s">
        <v>44</v>
      </c>
      <c r="O124" s="66"/>
      <c r="P124" s="185">
        <f>O124*H124</f>
        <v>0</v>
      </c>
      <c r="Q124" s="185">
        <v>0</v>
      </c>
      <c r="R124" s="185">
        <f>Q124*H124</f>
        <v>0</v>
      </c>
      <c r="S124" s="185">
        <v>0</v>
      </c>
      <c r="T124" s="186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87" t="s">
        <v>181</v>
      </c>
      <c r="AT124" s="187" t="s">
        <v>176</v>
      </c>
      <c r="AU124" s="187" t="s">
        <v>83</v>
      </c>
      <c r="AY124" s="19" t="s">
        <v>174</v>
      </c>
      <c r="BE124" s="188">
        <f>IF(N124="základní",J124,0)</f>
        <v>0</v>
      </c>
      <c r="BF124" s="188">
        <f>IF(N124="snížená",J124,0)</f>
        <v>0</v>
      </c>
      <c r="BG124" s="188">
        <f>IF(N124="zákl. přenesená",J124,0)</f>
        <v>0</v>
      </c>
      <c r="BH124" s="188">
        <f>IF(N124="sníž. přenesená",J124,0)</f>
        <v>0</v>
      </c>
      <c r="BI124" s="188">
        <f>IF(N124="nulová",J124,0)</f>
        <v>0</v>
      </c>
      <c r="BJ124" s="19" t="s">
        <v>81</v>
      </c>
      <c r="BK124" s="188">
        <f>ROUND(I124*H124,2)</f>
        <v>0</v>
      </c>
      <c r="BL124" s="19" t="s">
        <v>181</v>
      </c>
      <c r="BM124" s="187" t="s">
        <v>1614</v>
      </c>
    </row>
    <row r="125" spans="1:65" s="2" customFormat="1" ht="16.5" customHeight="1">
      <c r="A125" s="36"/>
      <c r="B125" s="37"/>
      <c r="C125" s="176" t="s">
        <v>359</v>
      </c>
      <c r="D125" s="176" t="s">
        <v>176</v>
      </c>
      <c r="E125" s="177" t="s">
        <v>1615</v>
      </c>
      <c r="F125" s="178" t="s">
        <v>1616</v>
      </c>
      <c r="G125" s="179" t="s">
        <v>189</v>
      </c>
      <c r="H125" s="180">
        <v>3</v>
      </c>
      <c r="I125" s="181"/>
      <c r="J125" s="182">
        <f>ROUND(I125*H125,2)</f>
        <v>0</v>
      </c>
      <c r="K125" s="178" t="s">
        <v>21</v>
      </c>
      <c r="L125" s="41"/>
      <c r="M125" s="183" t="s">
        <v>21</v>
      </c>
      <c r="N125" s="184" t="s">
        <v>44</v>
      </c>
      <c r="O125" s="66"/>
      <c r="P125" s="185">
        <f>O125*H125</f>
        <v>0</v>
      </c>
      <c r="Q125" s="185">
        <v>0</v>
      </c>
      <c r="R125" s="185">
        <f>Q125*H125</f>
        <v>0</v>
      </c>
      <c r="S125" s="185">
        <v>0</v>
      </c>
      <c r="T125" s="186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7" t="s">
        <v>181</v>
      </c>
      <c r="AT125" s="187" t="s">
        <v>176</v>
      </c>
      <c r="AU125" s="187" t="s">
        <v>83</v>
      </c>
      <c r="AY125" s="19" t="s">
        <v>174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19" t="s">
        <v>81</v>
      </c>
      <c r="BK125" s="188">
        <f>ROUND(I125*H125,2)</f>
        <v>0</v>
      </c>
      <c r="BL125" s="19" t="s">
        <v>181</v>
      </c>
      <c r="BM125" s="187" t="s">
        <v>1617</v>
      </c>
    </row>
    <row r="126" spans="1:65" s="2" customFormat="1" ht="16.5" customHeight="1">
      <c r="A126" s="36"/>
      <c r="B126" s="37"/>
      <c r="C126" s="176" t="s">
        <v>364</v>
      </c>
      <c r="D126" s="176" t="s">
        <v>176</v>
      </c>
      <c r="E126" s="177" t="s">
        <v>1618</v>
      </c>
      <c r="F126" s="178" t="s">
        <v>1619</v>
      </c>
      <c r="G126" s="179" t="s">
        <v>189</v>
      </c>
      <c r="H126" s="180">
        <v>3</v>
      </c>
      <c r="I126" s="181"/>
      <c r="J126" s="182">
        <f>ROUND(I126*H126,2)</f>
        <v>0</v>
      </c>
      <c r="K126" s="178" t="s">
        <v>21</v>
      </c>
      <c r="L126" s="41"/>
      <c r="M126" s="183" t="s">
        <v>21</v>
      </c>
      <c r="N126" s="184" t="s">
        <v>44</v>
      </c>
      <c r="O126" s="66"/>
      <c r="P126" s="185">
        <f>O126*H126</f>
        <v>0</v>
      </c>
      <c r="Q126" s="185">
        <v>0</v>
      </c>
      <c r="R126" s="185">
        <f>Q126*H126</f>
        <v>0</v>
      </c>
      <c r="S126" s="185">
        <v>0</v>
      </c>
      <c r="T126" s="18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87" t="s">
        <v>181</v>
      </c>
      <c r="AT126" s="187" t="s">
        <v>176</v>
      </c>
      <c r="AU126" s="187" t="s">
        <v>83</v>
      </c>
      <c r="AY126" s="19" t="s">
        <v>174</v>
      </c>
      <c r="BE126" s="188">
        <f>IF(N126="základní",J126,0)</f>
        <v>0</v>
      </c>
      <c r="BF126" s="188">
        <f>IF(N126="snížená",J126,0)</f>
        <v>0</v>
      </c>
      <c r="BG126" s="188">
        <f>IF(N126="zákl. přenesená",J126,0)</f>
        <v>0</v>
      </c>
      <c r="BH126" s="188">
        <f>IF(N126="sníž. přenesená",J126,0)</f>
        <v>0</v>
      </c>
      <c r="BI126" s="188">
        <f>IF(N126="nulová",J126,0)</f>
        <v>0</v>
      </c>
      <c r="BJ126" s="19" t="s">
        <v>81</v>
      </c>
      <c r="BK126" s="188">
        <f>ROUND(I126*H126,2)</f>
        <v>0</v>
      </c>
      <c r="BL126" s="19" t="s">
        <v>181</v>
      </c>
      <c r="BM126" s="187" t="s">
        <v>1620</v>
      </c>
    </row>
    <row r="127" spans="1:65" s="2" customFormat="1" ht="16.5" customHeight="1">
      <c r="A127" s="36"/>
      <c r="B127" s="37"/>
      <c r="C127" s="176" t="s">
        <v>371</v>
      </c>
      <c r="D127" s="176" t="s">
        <v>176</v>
      </c>
      <c r="E127" s="177" t="s">
        <v>1621</v>
      </c>
      <c r="F127" s="178" t="s">
        <v>1622</v>
      </c>
      <c r="G127" s="179" t="s">
        <v>189</v>
      </c>
      <c r="H127" s="180">
        <v>3</v>
      </c>
      <c r="I127" s="181"/>
      <c r="J127" s="182">
        <f>ROUND(I127*H127,2)</f>
        <v>0</v>
      </c>
      <c r="K127" s="178" t="s">
        <v>21</v>
      </c>
      <c r="L127" s="41"/>
      <c r="M127" s="183" t="s">
        <v>21</v>
      </c>
      <c r="N127" s="184" t="s">
        <v>44</v>
      </c>
      <c r="O127" s="66"/>
      <c r="P127" s="185">
        <f>O127*H127</f>
        <v>0</v>
      </c>
      <c r="Q127" s="185">
        <v>0</v>
      </c>
      <c r="R127" s="185">
        <f>Q127*H127</f>
        <v>0</v>
      </c>
      <c r="S127" s="185">
        <v>0</v>
      </c>
      <c r="T127" s="186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87" t="s">
        <v>181</v>
      </c>
      <c r="AT127" s="187" t="s">
        <v>176</v>
      </c>
      <c r="AU127" s="187" t="s">
        <v>83</v>
      </c>
      <c r="AY127" s="19" t="s">
        <v>174</v>
      </c>
      <c r="BE127" s="188">
        <f>IF(N127="základní",J127,0)</f>
        <v>0</v>
      </c>
      <c r="BF127" s="188">
        <f>IF(N127="snížená",J127,0)</f>
        <v>0</v>
      </c>
      <c r="BG127" s="188">
        <f>IF(N127="zákl. přenesená",J127,0)</f>
        <v>0</v>
      </c>
      <c r="BH127" s="188">
        <f>IF(N127="sníž. přenesená",J127,0)</f>
        <v>0</v>
      </c>
      <c r="BI127" s="188">
        <f>IF(N127="nulová",J127,0)</f>
        <v>0</v>
      </c>
      <c r="BJ127" s="19" t="s">
        <v>81</v>
      </c>
      <c r="BK127" s="188">
        <f>ROUND(I127*H127,2)</f>
        <v>0</v>
      </c>
      <c r="BL127" s="19" t="s">
        <v>181</v>
      </c>
      <c r="BM127" s="187" t="s">
        <v>1623</v>
      </c>
    </row>
    <row r="128" spans="1:65" s="2" customFormat="1" ht="16.5" customHeight="1">
      <c r="A128" s="36"/>
      <c r="B128" s="37"/>
      <c r="C128" s="176" t="s">
        <v>377</v>
      </c>
      <c r="D128" s="176" t="s">
        <v>176</v>
      </c>
      <c r="E128" s="177" t="s">
        <v>1624</v>
      </c>
      <c r="F128" s="178" t="s">
        <v>1625</v>
      </c>
      <c r="G128" s="179" t="s">
        <v>179</v>
      </c>
      <c r="H128" s="180">
        <v>3</v>
      </c>
      <c r="I128" s="181"/>
      <c r="J128" s="182">
        <f>ROUND(I128*H128,2)</f>
        <v>0</v>
      </c>
      <c r="K128" s="178" t="s">
        <v>21</v>
      </c>
      <c r="L128" s="41"/>
      <c r="M128" s="183" t="s">
        <v>21</v>
      </c>
      <c r="N128" s="184" t="s">
        <v>44</v>
      </c>
      <c r="O128" s="66"/>
      <c r="P128" s="185">
        <f>O128*H128</f>
        <v>0</v>
      </c>
      <c r="Q128" s="185">
        <v>0</v>
      </c>
      <c r="R128" s="185">
        <f>Q128*H128</f>
        <v>0</v>
      </c>
      <c r="S128" s="185">
        <v>0</v>
      </c>
      <c r="T128" s="18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87" t="s">
        <v>181</v>
      </c>
      <c r="AT128" s="187" t="s">
        <v>176</v>
      </c>
      <c r="AU128" s="187" t="s">
        <v>83</v>
      </c>
      <c r="AY128" s="19" t="s">
        <v>174</v>
      </c>
      <c r="BE128" s="188">
        <f>IF(N128="základní",J128,0)</f>
        <v>0</v>
      </c>
      <c r="BF128" s="188">
        <f>IF(N128="snížená",J128,0)</f>
        <v>0</v>
      </c>
      <c r="BG128" s="188">
        <f>IF(N128="zákl. přenesená",J128,0)</f>
        <v>0</v>
      </c>
      <c r="BH128" s="188">
        <f>IF(N128="sníž. přenesená",J128,0)</f>
        <v>0</v>
      </c>
      <c r="BI128" s="188">
        <f>IF(N128="nulová",J128,0)</f>
        <v>0</v>
      </c>
      <c r="BJ128" s="19" t="s">
        <v>81</v>
      </c>
      <c r="BK128" s="188">
        <f>ROUND(I128*H128,2)</f>
        <v>0</v>
      </c>
      <c r="BL128" s="19" t="s">
        <v>181</v>
      </c>
      <c r="BM128" s="187" t="s">
        <v>1626</v>
      </c>
    </row>
    <row r="129" spans="1:65" s="12" customFormat="1" ht="22.9" customHeight="1">
      <c r="B129" s="160"/>
      <c r="C129" s="161"/>
      <c r="D129" s="162" t="s">
        <v>72</v>
      </c>
      <c r="E129" s="174" t="s">
        <v>1627</v>
      </c>
      <c r="F129" s="174" t="s">
        <v>1628</v>
      </c>
      <c r="G129" s="161"/>
      <c r="H129" s="161"/>
      <c r="I129" s="164"/>
      <c r="J129" s="175">
        <f>BK129</f>
        <v>0</v>
      </c>
      <c r="K129" s="161"/>
      <c r="L129" s="166"/>
      <c r="M129" s="167"/>
      <c r="N129" s="168"/>
      <c r="O129" s="168"/>
      <c r="P129" s="169">
        <f>SUM(P130:P131)</f>
        <v>0</v>
      </c>
      <c r="Q129" s="168"/>
      <c r="R129" s="169">
        <f>SUM(R130:R131)</f>
        <v>0</v>
      </c>
      <c r="S129" s="168"/>
      <c r="T129" s="170">
        <f>SUM(T130:T131)</f>
        <v>0</v>
      </c>
      <c r="AR129" s="171" t="s">
        <v>193</v>
      </c>
      <c r="AT129" s="172" t="s">
        <v>72</v>
      </c>
      <c r="AU129" s="172" t="s">
        <v>81</v>
      </c>
      <c r="AY129" s="171" t="s">
        <v>174</v>
      </c>
      <c r="BK129" s="173">
        <f>SUM(BK130:BK131)</f>
        <v>0</v>
      </c>
    </row>
    <row r="130" spans="1:65" s="2" customFormat="1" ht="16.5" customHeight="1">
      <c r="A130" s="36"/>
      <c r="B130" s="37"/>
      <c r="C130" s="176" t="s">
        <v>382</v>
      </c>
      <c r="D130" s="176" t="s">
        <v>176</v>
      </c>
      <c r="E130" s="177" t="s">
        <v>1629</v>
      </c>
      <c r="F130" s="178" t="s">
        <v>1630</v>
      </c>
      <c r="G130" s="179" t="s">
        <v>1600</v>
      </c>
      <c r="H130" s="180">
        <v>1</v>
      </c>
      <c r="I130" s="181"/>
      <c r="J130" s="182">
        <f>ROUND(I130*H130,2)</f>
        <v>0</v>
      </c>
      <c r="K130" s="178" t="s">
        <v>21</v>
      </c>
      <c r="L130" s="41"/>
      <c r="M130" s="183" t="s">
        <v>21</v>
      </c>
      <c r="N130" s="184" t="s">
        <v>44</v>
      </c>
      <c r="O130" s="66"/>
      <c r="P130" s="185">
        <f>O130*H130</f>
        <v>0</v>
      </c>
      <c r="Q130" s="185">
        <v>0</v>
      </c>
      <c r="R130" s="185">
        <f>Q130*H130</f>
        <v>0</v>
      </c>
      <c r="S130" s="185">
        <v>0</v>
      </c>
      <c r="T130" s="186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87" t="s">
        <v>181</v>
      </c>
      <c r="AT130" s="187" t="s">
        <v>176</v>
      </c>
      <c r="AU130" s="187" t="s">
        <v>83</v>
      </c>
      <c r="AY130" s="19" t="s">
        <v>174</v>
      </c>
      <c r="BE130" s="188">
        <f>IF(N130="základní",J130,0)</f>
        <v>0</v>
      </c>
      <c r="BF130" s="188">
        <f>IF(N130="snížená",J130,0)</f>
        <v>0</v>
      </c>
      <c r="BG130" s="188">
        <f>IF(N130="zákl. přenesená",J130,0)</f>
        <v>0</v>
      </c>
      <c r="BH130" s="188">
        <f>IF(N130="sníž. přenesená",J130,0)</f>
        <v>0</v>
      </c>
      <c r="BI130" s="188">
        <f>IF(N130="nulová",J130,0)</f>
        <v>0</v>
      </c>
      <c r="BJ130" s="19" t="s">
        <v>81</v>
      </c>
      <c r="BK130" s="188">
        <f>ROUND(I130*H130,2)</f>
        <v>0</v>
      </c>
      <c r="BL130" s="19" t="s">
        <v>181</v>
      </c>
      <c r="BM130" s="187" t="s">
        <v>1631</v>
      </c>
    </row>
    <row r="131" spans="1:65" s="2" customFormat="1" ht="16.5" customHeight="1">
      <c r="A131" s="36"/>
      <c r="B131" s="37"/>
      <c r="C131" s="176" t="s">
        <v>390</v>
      </c>
      <c r="D131" s="176" t="s">
        <v>176</v>
      </c>
      <c r="E131" s="177" t="s">
        <v>1632</v>
      </c>
      <c r="F131" s="178" t="s">
        <v>1633</v>
      </c>
      <c r="G131" s="179" t="s">
        <v>1600</v>
      </c>
      <c r="H131" s="180">
        <v>1</v>
      </c>
      <c r="I131" s="181"/>
      <c r="J131" s="182">
        <f>ROUND(I131*H131,2)</f>
        <v>0</v>
      </c>
      <c r="K131" s="178" t="s">
        <v>21</v>
      </c>
      <c r="L131" s="41"/>
      <c r="M131" s="248" t="s">
        <v>21</v>
      </c>
      <c r="N131" s="249" t="s">
        <v>44</v>
      </c>
      <c r="O131" s="250"/>
      <c r="P131" s="251">
        <f>O131*H131</f>
        <v>0</v>
      </c>
      <c r="Q131" s="251">
        <v>0</v>
      </c>
      <c r="R131" s="251">
        <f>Q131*H131</f>
        <v>0</v>
      </c>
      <c r="S131" s="251">
        <v>0</v>
      </c>
      <c r="T131" s="252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7" t="s">
        <v>181</v>
      </c>
      <c r="AT131" s="187" t="s">
        <v>176</v>
      </c>
      <c r="AU131" s="187" t="s">
        <v>83</v>
      </c>
      <c r="AY131" s="19" t="s">
        <v>174</v>
      </c>
      <c r="BE131" s="188">
        <f>IF(N131="základní",J131,0)</f>
        <v>0</v>
      </c>
      <c r="BF131" s="188">
        <f>IF(N131="snížená",J131,0)</f>
        <v>0</v>
      </c>
      <c r="BG131" s="188">
        <f>IF(N131="zákl. přenesená",J131,0)</f>
        <v>0</v>
      </c>
      <c r="BH131" s="188">
        <f>IF(N131="sníž. přenesená",J131,0)</f>
        <v>0</v>
      </c>
      <c r="BI131" s="188">
        <f>IF(N131="nulová",J131,0)</f>
        <v>0</v>
      </c>
      <c r="BJ131" s="19" t="s">
        <v>81</v>
      </c>
      <c r="BK131" s="188">
        <f>ROUND(I131*H131,2)</f>
        <v>0</v>
      </c>
      <c r="BL131" s="19" t="s">
        <v>181</v>
      </c>
      <c r="BM131" s="187" t="s">
        <v>1634</v>
      </c>
    </row>
    <row r="132" spans="1:65" s="2" customFormat="1" ht="6.95" customHeight="1">
      <c r="A132" s="36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41"/>
      <c r="M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</sheetData>
  <sheetProtection algorithmName="SHA-512" hashValue="E7Ap2K+kp5Fh7LsgNAvYYeBsdDtueiO1r2flkUCjvk0gHWNuYgXQZesmJNUaEf1vnwdeh+dzSicntkzZUAM8QQ==" saltValue="ZBF3QjPAWMiv3rFAgJSCPV/WlguudY+VARxLGiuBI+B99+xsygOfffikB8sXA+mN8yTlbBDr6iLJ2WuHyyOV6w==" spinCount="100000" sheet="1" objects="1" scenarios="1" formatColumns="0" formatRows="0" autoFilter="0"/>
  <autoFilter ref="C87:K131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8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AT2" s="19" t="s">
        <v>89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83</v>
      </c>
    </row>
    <row r="4" spans="1:46" s="1" customFormat="1" ht="24.95" customHeight="1">
      <c r="B4" s="22"/>
      <c r="D4" s="106" t="s">
        <v>94</v>
      </c>
      <c r="L4" s="22"/>
      <c r="M4" s="107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4" t="str">
        <f>'Rekapitulace stavby'!K6</f>
        <v>Přístavba hasičské zbrojnice - Vrchlabí Podhůří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8" t="s">
        <v>103</v>
      </c>
      <c r="E8" s="36"/>
      <c r="F8" s="36"/>
      <c r="G8" s="36"/>
      <c r="H8" s="36"/>
      <c r="I8" s="36"/>
      <c r="J8" s="36"/>
      <c r="K8" s="36"/>
      <c r="L8" s="109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1635</v>
      </c>
      <c r="F9" s="377"/>
      <c r="G9" s="377"/>
      <c r="H9" s="377"/>
      <c r="I9" s="36"/>
      <c r="J9" s="36"/>
      <c r="K9" s="36"/>
      <c r="L9" s="109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9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8" t="s">
        <v>18</v>
      </c>
      <c r="E11" s="36"/>
      <c r="F11" s="110" t="s">
        <v>19</v>
      </c>
      <c r="G11" s="36"/>
      <c r="H11" s="36"/>
      <c r="I11" s="108" t="s">
        <v>20</v>
      </c>
      <c r="J11" s="110" t="s">
        <v>21</v>
      </c>
      <c r="K11" s="36"/>
      <c r="L11" s="109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8" t="s">
        <v>22</v>
      </c>
      <c r="E12" s="36"/>
      <c r="F12" s="110" t="s">
        <v>23</v>
      </c>
      <c r="G12" s="36"/>
      <c r="H12" s="36"/>
      <c r="I12" s="108" t="s">
        <v>24</v>
      </c>
      <c r="J12" s="111" t="str">
        <f>'Rekapitulace stavby'!AN8</f>
        <v>10. 11. 2022</v>
      </c>
      <c r="K12" s="36"/>
      <c r="L12" s="109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9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8" t="s">
        <v>26</v>
      </c>
      <c r="E14" s="36"/>
      <c r="F14" s="36"/>
      <c r="G14" s="36"/>
      <c r="H14" s="36"/>
      <c r="I14" s="108" t="s">
        <v>27</v>
      </c>
      <c r="J14" s="110" t="s">
        <v>21</v>
      </c>
      <c r="K14" s="36"/>
      <c r="L14" s="109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0" t="s">
        <v>28</v>
      </c>
      <c r="F15" s="36"/>
      <c r="G15" s="36"/>
      <c r="H15" s="36"/>
      <c r="I15" s="108" t="s">
        <v>29</v>
      </c>
      <c r="J15" s="110" t="s">
        <v>21</v>
      </c>
      <c r="K15" s="36"/>
      <c r="L15" s="109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9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8" t="s">
        <v>30</v>
      </c>
      <c r="E17" s="36"/>
      <c r="F17" s="36"/>
      <c r="G17" s="36"/>
      <c r="H17" s="36"/>
      <c r="I17" s="108" t="s">
        <v>27</v>
      </c>
      <c r="J17" s="32" t="str">
        <f>'Rekapitulace stavby'!AN13</f>
        <v>Vyplň údaj</v>
      </c>
      <c r="K17" s="36"/>
      <c r="L17" s="109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8" t="s">
        <v>29</v>
      </c>
      <c r="J18" s="32" t="str">
        <f>'Rekapitulace stavby'!AN14</f>
        <v>Vyplň údaj</v>
      </c>
      <c r="K18" s="36"/>
      <c r="L18" s="109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9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8" t="s">
        <v>32</v>
      </c>
      <c r="E20" s="36"/>
      <c r="F20" s="36"/>
      <c r="G20" s="36"/>
      <c r="H20" s="36"/>
      <c r="I20" s="108" t="s">
        <v>27</v>
      </c>
      <c r="J20" s="110" t="s">
        <v>21</v>
      </c>
      <c r="K20" s="36"/>
      <c r="L20" s="109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0" t="s">
        <v>33</v>
      </c>
      <c r="F21" s="36"/>
      <c r="G21" s="36"/>
      <c r="H21" s="36"/>
      <c r="I21" s="108" t="s">
        <v>29</v>
      </c>
      <c r="J21" s="110" t="s">
        <v>21</v>
      </c>
      <c r="K21" s="36"/>
      <c r="L21" s="109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9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8" t="s">
        <v>35</v>
      </c>
      <c r="E23" s="36"/>
      <c r="F23" s="36"/>
      <c r="G23" s="36"/>
      <c r="H23" s="36"/>
      <c r="I23" s="108" t="s">
        <v>27</v>
      </c>
      <c r="J23" s="110" t="str">
        <f>IF('Rekapitulace stavby'!AN19="","",'Rekapitulace stavby'!AN19)</f>
        <v/>
      </c>
      <c r="K23" s="36"/>
      <c r="L23" s="109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0" t="str">
        <f>IF('Rekapitulace stavby'!E20="","",'Rekapitulace stavby'!E20)</f>
        <v>Ing. Jiřičková</v>
      </c>
      <c r="F24" s="36"/>
      <c r="G24" s="36"/>
      <c r="H24" s="36"/>
      <c r="I24" s="108" t="s">
        <v>29</v>
      </c>
      <c r="J24" s="110" t="str">
        <f>IF('Rekapitulace stavby'!AN20="","",'Rekapitulace stavby'!AN20)</f>
        <v/>
      </c>
      <c r="K24" s="36"/>
      <c r="L24" s="109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9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8" t="s">
        <v>37</v>
      </c>
      <c r="E26" s="36"/>
      <c r="F26" s="36"/>
      <c r="G26" s="36"/>
      <c r="H26" s="36"/>
      <c r="I26" s="36"/>
      <c r="J26" s="36"/>
      <c r="K26" s="36"/>
      <c r="L26" s="109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2"/>
      <c r="B27" s="113"/>
      <c r="C27" s="112"/>
      <c r="D27" s="112"/>
      <c r="E27" s="380" t="s">
        <v>21</v>
      </c>
      <c r="F27" s="380"/>
      <c r="G27" s="380"/>
      <c r="H27" s="380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9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5"/>
      <c r="E29" s="115"/>
      <c r="F29" s="115"/>
      <c r="G29" s="115"/>
      <c r="H29" s="115"/>
      <c r="I29" s="115"/>
      <c r="J29" s="115"/>
      <c r="K29" s="115"/>
      <c r="L29" s="109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6" t="s">
        <v>39</v>
      </c>
      <c r="E30" s="36"/>
      <c r="F30" s="36"/>
      <c r="G30" s="36"/>
      <c r="H30" s="36"/>
      <c r="I30" s="36"/>
      <c r="J30" s="117">
        <f>ROUND(J81, 2)</f>
        <v>0</v>
      </c>
      <c r="K30" s="36"/>
      <c r="L30" s="109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5"/>
      <c r="E31" s="115"/>
      <c r="F31" s="115"/>
      <c r="G31" s="115"/>
      <c r="H31" s="115"/>
      <c r="I31" s="115"/>
      <c r="J31" s="115"/>
      <c r="K31" s="115"/>
      <c r="L31" s="109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8" t="s">
        <v>41</v>
      </c>
      <c r="G32" s="36"/>
      <c r="H32" s="36"/>
      <c r="I32" s="118" t="s">
        <v>40</v>
      </c>
      <c r="J32" s="118" t="s">
        <v>42</v>
      </c>
      <c r="K32" s="36"/>
      <c r="L32" s="109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9" t="s">
        <v>43</v>
      </c>
      <c r="E33" s="108" t="s">
        <v>44</v>
      </c>
      <c r="F33" s="120">
        <f>ROUND((SUM(BE81:BE85)),  2)</f>
        <v>0</v>
      </c>
      <c r="G33" s="36"/>
      <c r="H33" s="36"/>
      <c r="I33" s="121">
        <v>0.21</v>
      </c>
      <c r="J33" s="120">
        <f>ROUND(((SUM(BE81:BE85))*I33),  2)</f>
        <v>0</v>
      </c>
      <c r="K33" s="36"/>
      <c r="L33" s="109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8" t="s">
        <v>45</v>
      </c>
      <c r="F34" s="120">
        <f>ROUND((SUM(BF81:BF85)),  2)</f>
        <v>0</v>
      </c>
      <c r="G34" s="36"/>
      <c r="H34" s="36"/>
      <c r="I34" s="121">
        <v>0.15</v>
      </c>
      <c r="J34" s="120">
        <f>ROUND(((SUM(BF81:BF85))*I34),  2)</f>
        <v>0</v>
      </c>
      <c r="K34" s="36"/>
      <c r="L34" s="109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8" t="s">
        <v>46</v>
      </c>
      <c r="F35" s="120">
        <f>ROUND((SUM(BG81:BG85)),  2)</f>
        <v>0</v>
      </c>
      <c r="G35" s="36"/>
      <c r="H35" s="36"/>
      <c r="I35" s="121">
        <v>0.21</v>
      </c>
      <c r="J35" s="120">
        <f>0</f>
        <v>0</v>
      </c>
      <c r="K35" s="36"/>
      <c r="L35" s="109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8" t="s">
        <v>47</v>
      </c>
      <c r="F36" s="120">
        <f>ROUND((SUM(BH81:BH85)),  2)</f>
        <v>0</v>
      </c>
      <c r="G36" s="36"/>
      <c r="H36" s="36"/>
      <c r="I36" s="121">
        <v>0.15</v>
      </c>
      <c r="J36" s="120">
        <f>0</f>
        <v>0</v>
      </c>
      <c r="K36" s="36"/>
      <c r="L36" s="109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8" t="s">
        <v>48</v>
      </c>
      <c r="F37" s="120">
        <f>ROUND((SUM(BI81:BI85)),  2)</f>
        <v>0</v>
      </c>
      <c r="G37" s="36"/>
      <c r="H37" s="36"/>
      <c r="I37" s="121">
        <v>0</v>
      </c>
      <c r="J37" s="120">
        <f>0</f>
        <v>0</v>
      </c>
      <c r="K37" s="36"/>
      <c r="L37" s="109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9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2"/>
      <c r="D39" s="123" t="s">
        <v>49</v>
      </c>
      <c r="E39" s="124"/>
      <c r="F39" s="124"/>
      <c r="G39" s="125" t="s">
        <v>50</v>
      </c>
      <c r="H39" s="126" t="s">
        <v>51</v>
      </c>
      <c r="I39" s="124"/>
      <c r="J39" s="127">
        <f>SUM(J30:J37)</f>
        <v>0</v>
      </c>
      <c r="K39" s="128"/>
      <c r="L39" s="109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123</v>
      </c>
      <c r="D45" s="38"/>
      <c r="E45" s="38"/>
      <c r="F45" s="38"/>
      <c r="G45" s="38"/>
      <c r="H45" s="38"/>
      <c r="I45" s="38"/>
      <c r="J45" s="38"/>
      <c r="K45" s="38"/>
      <c r="L45" s="109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9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9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Přístavba hasičské zbrojnice - Vrchlabí Podhůří</v>
      </c>
      <c r="F48" s="382"/>
      <c r="G48" s="382"/>
      <c r="H48" s="382"/>
      <c r="I48" s="38"/>
      <c r="J48" s="38"/>
      <c r="K48" s="38"/>
      <c r="L48" s="109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103</v>
      </c>
      <c r="D49" s="38"/>
      <c r="E49" s="38"/>
      <c r="F49" s="38"/>
      <c r="G49" s="38"/>
      <c r="H49" s="38"/>
      <c r="I49" s="38"/>
      <c r="J49" s="38"/>
      <c r="K49" s="38"/>
      <c r="L49" s="109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3" t="str">
        <f>E9</f>
        <v>03 - Elektroinstalace,hromosvod</v>
      </c>
      <c r="F50" s="383"/>
      <c r="G50" s="383"/>
      <c r="H50" s="383"/>
      <c r="I50" s="38"/>
      <c r="J50" s="38"/>
      <c r="K50" s="38"/>
      <c r="L50" s="109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9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 xml:space="preserve"> </v>
      </c>
      <c r="G52" s="38"/>
      <c r="H52" s="38"/>
      <c r="I52" s="31" t="s">
        <v>24</v>
      </c>
      <c r="J52" s="61" t="str">
        <f>IF(J12="","",J12)</f>
        <v>10. 11. 2022</v>
      </c>
      <c r="K52" s="38"/>
      <c r="L52" s="109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9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26</v>
      </c>
      <c r="D54" s="38"/>
      <c r="E54" s="38"/>
      <c r="F54" s="29" t="str">
        <f>E15</f>
        <v>Město Vrchlabí</v>
      </c>
      <c r="G54" s="38"/>
      <c r="H54" s="38"/>
      <c r="I54" s="31" t="s">
        <v>32</v>
      </c>
      <c r="J54" s="34" t="str">
        <f>E21</f>
        <v>Ing.P.Starý, Vrchlabí</v>
      </c>
      <c r="K54" s="38"/>
      <c r="L54" s="109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30</v>
      </c>
      <c r="D55" s="38"/>
      <c r="E55" s="38"/>
      <c r="F55" s="29" t="str">
        <f>IF(E18="","",E18)</f>
        <v>Vyplň údaj</v>
      </c>
      <c r="G55" s="38"/>
      <c r="H55" s="38"/>
      <c r="I55" s="31" t="s">
        <v>35</v>
      </c>
      <c r="J55" s="34" t="str">
        <f>E24</f>
        <v>Ing. Jiřičková</v>
      </c>
      <c r="K55" s="38"/>
      <c r="L55" s="109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9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3" t="s">
        <v>124</v>
      </c>
      <c r="D57" s="134"/>
      <c r="E57" s="134"/>
      <c r="F57" s="134"/>
      <c r="G57" s="134"/>
      <c r="H57" s="134"/>
      <c r="I57" s="134"/>
      <c r="J57" s="135" t="s">
        <v>125</v>
      </c>
      <c r="K57" s="134"/>
      <c r="L57" s="109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9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6" t="s">
        <v>71</v>
      </c>
      <c r="D59" s="38"/>
      <c r="E59" s="38"/>
      <c r="F59" s="38"/>
      <c r="G59" s="38"/>
      <c r="H59" s="38"/>
      <c r="I59" s="38"/>
      <c r="J59" s="79">
        <f>J81</f>
        <v>0</v>
      </c>
      <c r="K59" s="38"/>
      <c r="L59" s="109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126</v>
      </c>
    </row>
    <row r="60" spans="1:47" s="9" customFormat="1" ht="24.95" customHeight="1">
      <c r="B60" s="137"/>
      <c r="C60" s="138"/>
      <c r="D60" s="139" t="s">
        <v>1515</v>
      </c>
      <c r="E60" s="140"/>
      <c r="F60" s="140"/>
      <c r="G60" s="140"/>
      <c r="H60" s="140"/>
      <c r="I60" s="140"/>
      <c r="J60" s="141">
        <f>J82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1636</v>
      </c>
      <c r="E61" s="146"/>
      <c r="F61" s="146"/>
      <c r="G61" s="146"/>
      <c r="H61" s="146"/>
      <c r="I61" s="146"/>
      <c r="J61" s="147">
        <f>J83</f>
        <v>0</v>
      </c>
      <c r="K61" s="144"/>
      <c r="L61" s="148"/>
    </row>
    <row r="62" spans="1:47" s="2" customFormat="1" ht="21.7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09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6.95" customHeight="1">
      <c r="A63" s="36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109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7" spans="1:31" s="2" customFormat="1" ht="6.95" customHeight="1">
      <c r="A67" s="36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109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24.95" customHeight="1">
      <c r="A68" s="36"/>
      <c r="B68" s="37"/>
      <c r="C68" s="25" t="s">
        <v>159</v>
      </c>
      <c r="D68" s="38"/>
      <c r="E68" s="38"/>
      <c r="F68" s="38"/>
      <c r="G68" s="38"/>
      <c r="H68" s="38"/>
      <c r="I68" s="38"/>
      <c r="J68" s="38"/>
      <c r="K68" s="38"/>
      <c r="L68" s="109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5" customHeight="1">
      <c r="A69" s="36"/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109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12" customHeight="1">
      <c r="A70" s="36"/>
      <c r="B70" s="37"/>
      <c r="C70" s="31" t="s">
        <v>16</v>
      </c>
      <c r="D70" s="38"/>
      <c r="E70" s="38"/>
      <c r="F70" s="38"/>
      <c r="G70" s="38"/>
      <c r="H70" s="38"/>
      <c r="I70" s="38"/>
      <c r="J70" s="38"/>
      <c r="K70" s="38"/>
      <c r="L70" s="109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6.5" customHeight="1">
      <c r="A71" s="36"/>
      <c r="B71" s="37"/>
      <c r="C71" s="38"/>
      <c r="D71" s="38"/>
      <c r="E71" s="381" t="str">
        <f>E7</f>
        <v>Přístavba hasičské zbrojnice - Vrchlabí Podhůří</v>
      </c>
      <c r="F71" s="382"/>
      <c r="G71" s="382"/>
      <c r="H71" s="382"/>
      <c r="I71" s="38"/>
      <c r="J71" s="38"/>
      <c r="K71" s="38"/>
      <c r="L71" s="109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2" customHeight="1">
      <c r="A72" s="36"/>
      <c r="B72" s="37"/>
      <c r="C72" s="31" t="s">
        <v>103</v>
      </c>
      <c r="D72" s="38"/>
      <c r="E72" s="38"/>
      <c r="F72" s="38"/>
      <c r="G72" s="38"/>
      <c r="H72" s="38"/>
      <c r="I72" s="38"/>
      <c r="J72" s="38"/>
      <c r="K72" s="38"/>
      <c r="L72" s="109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6.5" customHeight="1">
      <c r="A73" s="36"/>
      <c r="B73" s="37"/>
      <c r="C73" s="38"/>
      <c r="D73" s="38"/>
      <c r="E73" s="353" t="str">
        <f>E9</f>
        <v>03 - Elektroinstalace,hromosvod</v>
      </c>
      <c r="F73" s="383"/>
      <c r="G73" s="383"/>
      <c r="H73" s="383"/>
      <c r="I73" s="38"/>
      <c r="J73" s="38"/>
      <c r="K73" s="38"/>
      <c r="L73" s="109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09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22</v>
      </c>
      <c r="D75" s="38"/>
      <c r="E75" s="38"/>
      <c r="F75" s="29" t="str">
        <f>F12</f>
        <v xml:space="preserve"> </v>
      </c>
      <c r="G75" s="38"/>
      <c r="H75" s="38"/>
      <c r="I75" s="31" t="s">
        <v>24</v>
      </c>
      <c r="J75" s="61" t="str">
        <f>IF(J12="","",J12)</f>
        <v>10. 11. 2022</v>
      </c>
      <c r="K75" s="38"/>
      <c r="L75" s="109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09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5.2" customHeight="1">
      <c r="A77" s="36"/>
      <c r="B77" s="37"/>
      <c r="C77" s="31" t="s">
        <v>26</v>
      </c>
      <c r="D77" s="38"/>
      <c r="E77" s="38"/>
      <c r="F77" s="29" t="str">
        <f>E15</f>
        <v>Město Vrchlabí</v>
      </c>
      <c r="G77" s="38"/>
      <c r="H77" s="38"/>
      <c r="I77" s="31" t="s">
        <v>32</v>
      </c>
      <c r="J77" s="34" t="str">
        <f>E21</f>
        <v>Ing.P.Starý, Vrchlabí</v>
      </c>
      <c r="K77" s="38"/>
      <c r="L77" s="109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5.2" customHeight="1">
      <c r="A78" s="36"/>
      <c r="B78" s="37"/>
      <c r="C78" s="31" t="s">
        <v>30</v>
      </c>
      <c r="D78" s="38"/>
      <c r="E78" s="38"/>
      <c r="F78" s="29" t="str">
        <f>IF(E18="","",E18)</f>
        <v>Vyplň údaj</v>
      </c>
      <c r="G78" s="38"/>
      <c r="H78" s="38"/>
      <c r="I78" s="31" t="s">
        <v>35</v>
      </c>
      <c r="J78" s="34" t="str">
        <f>E24</f>
        <v>Ing. Jiřičková</v>
      </c>
      <c r="K78" s="38"/>
      <c r="L78" s="109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0.3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09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11" customFormat="1" ht="29.25" customHeight="1">
      <c r="A80" s="149"/>
      <c r="B80" s="150"/>
      <c r="C80" s="151" t="s">
        <v>160</v>
      </c>
      <c r="D80" s="152" t="s">
        <v>58</v>
      </c>
      <c r="E80" s="152" t="s">
        <v>54</v>
      </c>
      <c r="F80" s="152" t="s">
        <v>55</v>
      </c>
      <c r="G80" s="152" t="s">
        <v>161</v>
      </c>
      <c r="H80" s="152" t="s">
        <v>162</v>
      </c>
      <c r="I80" s="152" t="s">
        <v>163</v>
      </c>
      <c r="J80" s="152" t="s">
        <v>125</v>
      </c>
      <c r="K80" s="153" t="s">
        <v>164</v>
      </c>
      <c r="L80" s="154"/>
      <c r="M80" s="70" t="s">
        <v>21</v>
      </c>
      <c r="N80" s="71" t="s">
        <v>43</v>
      </c>
      <c r="O80" s="71" t="s">
        <v>165</v>
      </c>
      <c r="P80" s="71" t="s">
        <v>166</v>
      </c>
      <c r="Q80" s="71" t="s">
        <v>167</v>
      </c>
      <c r="R80" s="71" t="s">
        <v>168</v>
      </c>
      <c r="S80" s="71" t="s">
        <v>169</v>
      </c>
      <c r="T80" s="72" t="s">
        <v>170</v>
      </c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</row>
    <row r="81" spans="1:65" s="2" customFormat="1" ht="22.9" customHeight="1">
      <c r="A81" s="36"/>
      <c r="B81" s="37"/>
      <c r="C81" s="77" t="s">
        <v>171</v>
      </c>
      <c r="D81" s="38"/>
      <c r="E81" s="38"/>
      <c r="F81" s="38"/>
      <c r="G81" s="38"/>
      <c r="H81" s="38"/>
      <c r="I81" s="38"/>
      <c r="J81" s="155">
        <f>BK81</f>
        <v>0</v>
      </c>
      <c r="K81" s="38"/>
      <c r="L81" s="41"/>
      <c r="M81" s="73"/>
      <c r="N81" s="156"/>
      <c r="O81" s="74"/>
      <c r="P81" s="157">
        <f>P82</f>
        <v>0</v>
      </c>
      <c r="Q81" s="74"/>
      <c r="R81" s="157">
        <f>R82</f>
        <v>0</v>
      </c>
      <c r="S81" s="74"/>
      <c r="T81" s="158">
        <f>T82</f>
        <v>0</v>
      </c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T81" s="19" t="s">
        <v>72</v>
      </c>
      <c r="AU81" s="19" t="s">
        <v>126</v>
      </c>
      <c r="BK81" s="159">
        <f>BK82</f>
        <v>0</v>
      </c>
    </row>
    <row r="82" spans="1:65" s="12" customFormat="1" ht="25.9" customHeight="1">
      <c r="B82" s="160"/>
      <c r="C82" s="161"/>
      <c r="D82" s="162" t="s">
        <v>72</v>
      </c>
      <c r="E82" s="163" t="s">
        <v>297</v>
      </c>
      <c r="F82" s="163" t="s">
        <v>1524</v>
      </c>
      <c r="G82" s="161"/>
      <c r="H82" s="161"/>
      <c r="I82" s="164"/>
      <c r="J82" s="165">
        <f>BK82</f>
        <v>0</v>
      </c>
      <c r="K82" s="161"/>
      <c r="L82" s="166"/>
      <c r="M82" s="167"/>
      <c r="N82" s="168"/>
      <c r="O82" s="168"/>
      <c r="P82" s="169">
        <f>P83</f>
        <v>0</v>
      </c>
      <c r="Q82" s="168"/>
      <c r="R82" s="169">
        <f>R83</f>
        <v>0</v>
      </c>
      <c r="S82" s="168"/>
      <c r="T82" s="170">
        <f>T83</f>
        <v>0</v>
      </c>
      <c r="AR82" s="171" t="s">
        <v>193</v>
      </c>
      <c r="AT82" s="172" t="s">
        <v>72</v>
      </c>
      <c r="AU82" s="172" t="s">
        <v>73</v>
      </c>
      <c r="AY82" s="171" t="s">
        <v>174</v>
      </c>
      <c r="BK82" s="173">
        <f>BK83</f>
        <v>0</v>
      </c>
    </row>
    <row r="83" spans="1:65" s="12" customFormat="1" ht="22.9" customHeight="1">
      <c r="B83" s="160"/>
      <c r="C83" s="161"/>
      <c r="D83" s="162" t="s">
        <v>72</v>
      </c>
      <c r="E83" s="174" t="s">
        <v>1637</v>
      </c>
      <c r="F83" s="174" t="s">
        <v>1638</v>
      </c>
      <c r="G83" s="161"/>
      <c r="H83" s="161"/>
      <c r="I83" s="164"/>
      <c r="J83" s="175">
        <f>BK83</f>
        <v>0</v>
      </c>
      <c r="K83" s="161"/>
      <c r="L83" s="166"/>
      <c r="M83" s="167"/>
      <c r="N83" s="168"/>
      <c r="O83" s="168"/>
      <c r="P83" s="169">
        <f>SUM(P84:P85)</f>
        <v>0</v>
      </c>
      <c r="Q83" s="168"/>
      <c r="R83" s="169">
        <f>SUM(R84:R85)</f>
        <v>0</v>
      </c>
      <c r="S83" s="168"/>
      <c r="T83" s="170">
        <f>SUM(T84:T85)</f>
        <v>0</v>
      </c>
      <c r="AR83" s="171" t="s">
        <v>193</v>
      </c>
      <c r="AT83" s="172" t="s">
        <v>72</v>
      </c>
      <c r="AU83" s="172" t="s">
        <v>81</v>
      </c>
      <c r="AY83" s="171" t="s">
        <v>174</v>
      </c>
      <c r="BK83" s="173">
        <f>SUM(BK84:BK85)</f>
        <v>0</v>
      </c>
    </row>
    <row r="84" spans="1:65" s="2" customFormat="1" ht="16.5" customHeight="1">
      <c r="A84" s="36"/>
      <c r="B84" s="37"/>
      <c r="C84" s="176" t="s">
        <v>81</v>
      </c>
      <c r="D84" s="176" t="s">
        <v>176</v>
      </c>
      <c r="E84" s="177" t="s">
        <v>1639</v>
      </c>
      <c r="F84" s="178" t="s">
        <v>1640</v>
      </c>
      <c r="G84" s="179" t="s">
        <v>81</v>
      </c>
      <c r="H84" s="180">
        <v>1</v>
      </c>
      <c r="I84" s="181"/>
      <c r="J84" s="182">
        <f>ROUND(I84*H84,2)</f>
        <v>0</v>
      </c>
      <c r="K84" s="178" t="s">
        <v>21</v>
      </c>
      <c r="L84" s="41"/>
      <c r="M84" s="183" t="s">
        <v>21</v>
      </c>
      <c r="N84" s="184" t="s">
        <v>44</v>
      </c>
      <c r="O84" s="66"/>
      <c r="P84" s="185">
        <f>O84*H84</f>
        <v>0</v>
      </c>
      <c r="Q84" s="185">
        <v>0</v>
      </c>
      <c r="R84" s="185">
        <f>Q84*H84</f>
        <v>0</v>
      </c>
      <c r="S84" s="185">
        <v>0</v>
      </c>
      <c r="T84" s="186">
        <f>S84*H84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187" t="s">
        <v>564</v>
      </c>
      <c r="AT84" s="187" t="s">
        <v>176</v>
      </c>
      <c r="AU84" s="187" t="s">
        <v>83</v>
      </c>
      <c r="AY84" s="19" t="s">
        <v>174</v>
      </c>
      <c r="BE84" s="188">
        <f>IF(N84="základní",J84,0)</f>
        <v>0</v>
      </c>
      <c r="BF84" s="188">
        <f>IF(N84="snížená",J84,0)</f>
        <v>0</v>
      </c>
      <c r="BG84" s="188">
        <f>IF(N84="zákl. přenesená",J84,0)</f>
        <v>0</v>
      </c>
      <c r="BH84" s="188">
        <f>IF(N84="sníž. přenesená",J84,0)</f>
        <v>0</v>
      </c>
      <c r="BI84" s="188">
        <f>IF(N84="nulová",J84,0)</f>
        <v>0</v>
      </c>
      <c r="BJ84" s="19" t="s">
        <v>81</v>
      </c>
      <c r="BK84" s="188">
        <f>ROUND(I84*H84,2)</f>
        <v>0</v>
      </c>
      <c r="BL84" s="19" t="s">
        <v>564</v>
      </c>
      <c r="BM84" s="187" t="s">
        <v>1641</v>
      </c>
    </row>
    <row r="85" spans="1:65" s="2" customFormat="1" ht="16.5" customHeight="1">
      <c r="A85" s="36"/>
      <c r="B85" s="37"/>
      <c r="C85" s="176" t="s">
        <v>83</v>
      </c>
      <c r="D85" s="176" t="s">
        <v>176</v>
      </c>
      <c r="E85" s="177" t="s">
        <v>1642</v>
      </c>
      <c r="F85" s="178" t="s">
        <v>1643</v>
      </c>
      <c r="G85" s="179" t="s">
        <v>81</v>
      </c>
      <c r="H85" s="180">
        <v>1</v>
      </c>
      <c r="I85" s="181"/>
      <c r="J85" s="182">
        <f>ROUND(I85*H85,2)</f>
        <v>0</v>
      </c>
      <c r="K85" s="178" t="s">
        <v>21</v>
      </c>
      <c r="L85" s="41"/>
      <c r="M85" s="248" t="s">
        <v>21</v>
      </c>
      <c r="N85" s="249" t="s">
        <v>44</v>
      </c>
      <c r="O85" s="250"/>
      <c r="P85" s="251">
        <f>O85*H85</f>
        <v>0</v>
      </c>
      <c r="Q85" s="251">
        <v>0</v>
      </c>
      <c r="R85" s="251">
        <f>Q85*H85</f>
        <v>0</v>
      </c>
      <c r="S85" s="251">
        <v>0</v>
      </c>
      <c r="T85" s="252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187" t="s">
        <v>564</v>
      </c>
      <c r="AT85" s="187" t="s">
        <v>176</v>
      </c>
      <c r="AU85" s="187" t="s">
        <v>83</v>
      </c>
      <c r="AY85" s="19" t="s">
        <v>174</v>
      </c>
      <c r="BE85" s="188">
        <f>IF(N85="základní",J85,0)</f>
        <v>0</v>
      </c>
      <c r="BF85" s="188">
        <f>IF(N85="snížená",J85,0)</f>
        <v>0</v>
      </c>
      <c r="BG85" s="188">
        <f>IF(N85="zákl. přenesená",J85,0)</f>
        <v>0</v>
      </c>
      <c r="BH85" s="188">
        <f>IF(N85="sníž. přenesená",J85,0)</f>
        <v>0</v>
      </c>
      <c r="BI85" s="188">
        <f>IF(N85="nulová",J85,0)</f>
        <v>0</v>
      </c>
      <c r="BJ85" s="19" t="s">
        <v>81</v>
      </c>
      <c r="BK85" s="188">
        <f>ROUND(I85*H85,2)</f>
        <v>0</v>
      </c>
      <c r="BL85" s="19" t="s">
        <v>564</v>
      </c>
      <c r="BM85" s="187" t="s">
        <v>1644</v>
      </c>
    </row>
    <row r="86" spans="1:65" s="2" customFormat="1" ht="6.95" customHeight="1">
      <c r="A86" s="36"/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41"/>
      <c r="M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</sheetData>
  <sheetProtection algorithmName="SHA-512" hashValue="xZbNlV1hyOp1hb7fY7RegeWhp/XNR02fygVBbh7Xq666NuRrHrp81wQj0Y3elhDw7YDD6uLdHyj3IDjyz0ECSA==" saltValue="uhoZQNzVWtq/sY2zW92istz5KfMz5qD3kBOpu+cd+u4Fms8+MB+7DOhPP4pRYjikZBPAJoESyavScswtamEvXw==" spinCount="100000" sheet="1" objects="1" scenarios="1" formatColumns="0" formatRows="0" autoFilter="0"/>
  <autoFilter ref="C80:K85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8"/>
  <sheetViews>
    <sheetView showGridLines="0" tabSelected="1" topLeftCell="A214" zoomScale="110" zoomScaleNormal="110" workbookViewId="0"/>
  </sheetViews>
  <sheetFormatPr defaultRowHeight="15"/>
  <cols>
    <col min="1" max="1" width="8.33203125" style="253" customWidth="1"/>
    <col min="2" max="2" width="1.6640625" style="253" customWidth="1"/>
    <col min="3" max="4" width="5" style="253" customWidth="1"/>
    <col min="5" max="5" width="11.6640625" style="253" customWidth="1"/>
    <col min="6" max="6" width="9.1640625" style="253" customWidth="1"/>
    <col min="7" max="7" width="5" style="253" customWidth="1"/>
    <col min="8" max="8" width="77.83203125" style="253" customWidth="1"/>
    <col min="9" max="10" width="20" style="253" customWidth="1"/>
    <col min="11" max="11" width="1.6640625" style="253" customWidth="1"/>
  </cols>
  <sheetData>
    <row r="1" spans="2:11" s="1" customFormat="1" ht="37.5" customHeight="1"/>
    <row r="2" spans="2:11" s="1" customFormat="1" ht="7.5" customHeight="1">
      <c r="B2" s="254"/>
      <c r="C2" s="255"/>
      <c r="D2" s="255"/>
      <c r="E2" s="255"/>
      <c r="F2" s="255"/>
      <c r="G2" s="255"/>
      <c r="H2" s="255"/>
      <c r="I2" s="255"/>
      <c r="J2" s="255"/>
      <c r="K2" s="256"/>
    </row>
    <row r="3" spans="2:11" s="17" customFormat="1" ht="45" customHeight="1">
      <c r="B3" s="257"/>
      <c r="C3" s="385" t="s">
        <v>1645</v>
      </c>
      <c r="D3" s="385"/>
      <c r="E3" s="385"/>
      <c r="F3" s="385"/>
      <c r="G3" s="385"/>
      <c r="H3" s="385"/>
      <c r="I3" s="385"/>
      <c r="J3" s="385"/>
      <c r="K3" s="258"/>
    </row>
    <row r="4" spans="2:11" s="1" customFormat="1" ht="25.5" customHeight="1">
      <c r="B4" s="259"/>
      <c r="C4" s="390" t="s">
        <v>1646</v>
      </c>
      <c r="D4" s="390"/>
      <c r="E4" s="390"/>
      <c r="F4" s="390"/>
      <c r="G4" s="390"/>
      <c r="H4" s="390"/>
      <c r="I4" s="390"/>
      <c r="J4" s="390"/>
      <c r="K4" s="260"/>
    </row>
    <row r="5" spans="2:11" s="1" customFormat="1" ht="5.25" customHeight="1">
      <c r="B5" s="259"/>
      <c r="C5" s="261"/>
      <c r="D5" s="261"/>
      <c r="E5" s="261"/>
      <c r="F5" s="261"/>
      <c r="G5" s="261"/>
      <c r="H5" s="261"/>
      <c r="I5" s="261"/>
      <c r="J5" s="261"/>
      <c r="K5" s="260"/>
    </row>
    <row r="6" spans="2:11" s="1" customFormat="1" ht="15" customHeight="1">
      <c r="B6" s="259"/>
      <c r="C6" s="389" t="s">
        <v>1647</v>
      </c>
      <c r="D6" s="389"/>
      <c r="E6" s="389"/>
      <c r="F6" s="389"/>
      <c r="G6" s="389"/>
      <c r="H6" s="389"/>
      <c r="I6" s="389"/>
      <c r="J6" s="389"/>
      <c r="K6" s="260"/>
    </row>
    <row r="7" spans="2:11" s="1" customFormat="1" ht="15" customHeight="1">
      <c r="B7" s="263"/>
      <c r="C7" s="389" t="s">
        <v>1648</v>
      </c>
      <c r="D7" s="389"/>
      <c r="E7" s="389"/>
      <c r="F7" s="389"/>
      <c r="G7" s="389"/>
      <c r="H7" s="389"/>
      <c r="I7" s="389"/>
      <c r="J7" s="389"/>
      <c r="K7" s="260"/>
    </row>
    <row r="8" spans="2:11" s="1" customFormat="1" ht="12.75" customHeight="1">
      <c r="B8" s="263"/>
      <c r="C8" s="262"/>
      <c r="D8" s="262"/>
      <c r="E8" s="262"/>
      <c r="F8" s="262"/>
      <c r="G8" s="262"/>
      <c r="H8" s="262"/>
      <c r="I8" s="262"/>
      <c r="J8" s="262"/>
      <c r="K8" s="260"/>
    </row>
    <row r="9" spans="2:11" s="1" customFormat="1" ht="15" customHeight="1">
      <c r="B9" s="263"/>
      <c r="C9" s="389" t="s">
        <v>1649</v>
      </c>
      <c r="D9" s="389"/>
      <c r="E9" s="389"/>
      <c r="F9" s="389"/>
      <c r="G9" s="389"/>
      <c r="H9" s="389"/>
      <c r="I9" s="389"/>
      <c r="J9" s="389"/>
      <c r="K9" s="260"/>
    </row>
    <row r="10" spans="2:11" s="1" customFormat="1" ht="15" customHeight="1">
      <c r="B10" s="263"/>
      <c r="C10" s="262"/>
      <c r="D10" s="389" t="s">
        <v>1650</v>
      </c>
      <c r="E10" s="389"/>
      <c r="F10" s="389"/>
      <c r="G10" s="389"/>
      <c r="H10" s="389"/>
      <c r="I10" s="389"/>
      <c r="J10" s="389"/>
      <c r="K10" s="260"/>
    </row>
    <row r="11" spans="2:11" s="1" customFormat="1" ht="15" customHeight="1">
      <c r="B11" s="263"/>
      <c r="C11" s="264"/>
      <c r="D11" s="389" t="s">
        <v>1651</v>
      </c>
      <c r="E11" s="389"/>
      <c r="F11" s="389"/>
      <c r="G11" s="389"/>
      <c r="H11" s="389"/>
      <c r="I11" s="389"/>
      <c r="J11" s="389"/>
      <c r="K11" s="260"/>
    </row>
    <row r="12" spans="2:11" s="1" customFormat="1" ht="15" customHeight="1">
      <c r="B12" s="263"/>
      <c r="C12" s="264"/>
      <c r="D12" s="262"/>
      <c r="E12" s="262"/>
      <c r="F12" s="262"/>
      <c r="G12" s="262"/>
      <c r="H12" s="262"/>
      <c r="I12" s="262"/>
      <c r="J12" s="262"/>
      <c r="K12" s="260"/>
    </row>
    <row r="13" spans="2:11" s="1" customFormat="1" ht="15" customHeight="1">
      <c r="B13" s="263"/>
      <c r="C13" s="264"/>
      <c r="D13" s="265" t="s">
        <v>1652</v>
      </c>
      <c r="E13" s="262"/>
      <c r="F13" s="262"/>
      <c r="G13" s="262"/>
      <c r="H13" s="262"/>
      <c r="I13" s="262"/>
      <c r="J13" s="262"/>
      <c r="K13" s="260"/>
    </row>
    <row r="14" spans="2:11" s="1" customFormat="1" ht="12.75" customHeight="1">
      <c r="B14" s="263"/>
      <c r="C14" s="264"/>
      <c r="D14" s="264"/>
      <c r="E14" s="264"/>
      <c r="F14" s="264"/>
      <c r="G14" s="264"/>
      <c r="H14" s="264"/>
      <c r="I14" s="264"/>
      <c r="J14" s="264"/>
      <c r="K14" s="260"/>
    </row>
    <row r="15" spans="2:11" s="1" customFormat="1" ht="15" customHeight="1">
      <c r="B15" s="263"/>
      <c r="C15" s="264"/>
      <c r="D15" s="389" t="s">
        <v>1653</v>
      </c>
      <c r="E15" s="389"/>
      <c r="F15" s="389"/>
      <c r="G15" s="389"/>
      <c r="H15" s="389"/>
      <c r="I15" s="389"/>
      <c r="J15" s="389"/>
      <c r="K15" s="260"/>
    </row>
    <row r="16" spans="2:11" s="1" customFormat="1" ht="15" customHeight="1">
      <c r="B16" s="263"/>
      <c r="C16" s="264"/>
      <c r="D16" s="389" t="s">
        <v>1654</v>
      </c>
      <c r="E16" s="389"/>
      <c r="F16" s="389"/>
      <c r="G16" s="389"/>
      <c r="H16" s="389"/>
      <c r="I16" s="389"/>
      <c r="J16" s="389"/>
      <c r="K16" s="260"/>
    </row>
    <row r="17" spans="2:11" s="1" customFormat="1" ht="15" customHeight="1">
      <c r="B17" s="263"/>
      <c r="C17" s="264"/>
      <c r="D17" s="389" t="s">
        <v>1655</v>
      </c>
      <c r="E17" s="389"/>
      <c r="F17" s="389"/>
      <c r="G17" s="389"/>
      <c r="H17" s="389"/>
      <c r="I17" s="389"/>
      <c r="J17" s="389"/>
      <c r="K17" s="260"/>
    </row>
    <row r="18" spans="2:11" s="1" customFormat="1" ht="15" customHeight="1">
      <c r="B18" s="263"/>
      <c r="C18" s="264"/>
      <c r="D18" s="264"/>
      <c r="E18" s="266" t="s">
        <v>80</v>
      </c>
      <c r="F18" s="389" t="s">
        <v>1656</v>
      </c>
      <c r="G18" s="389"/>
      <c r="H18" s="389"/>
      <c r="I18" s="389"/>
      <c r="J18" s="389"/>
      <c r="K18" s="260"/>
    </row>
    <row r="19" spans="2:11" s="1" customFormat="1" ht="15" customHeight="1">
      <c r="B19" s="263"/>
      <c r="C19" s="264"/>
      <c r="D19" s="264"/>
      <c r="E19" s="266" t="s">
        <v>1657</v>
      </c>
      <c r="F19" s="389" t="s">
        <v>1658</v>
      </c>
      <c r="G19" s="389"/>
      <c r="H19" s="389"/>
      <c r="I19" s="389"/>
      <c r="J19" s="389"/>
      <c r="K19" s="260"/>
    </row>
    <row r="20" spans="2:11" s="1" customFormat="1" ht="15" customHeight="1">
      <c r="B20" s="263"/>
      <c r="C20" s="264"/>
      <c r="D20" s="264"/>
      <c r="E20" s="266" t="s">
        <v>1659</v>
      </c>
      <c r="F20" s="389" t="s">
        <v>1660</v>
      </c>
      <c r="G20" s="389"/>
      <c r="H20" s="389"/>
      <c r="I20" s="389"/>
      <c r="J20" s="389"/>
      <c r="K20" s="260"/>
    </row>
    <row r="21" spans="2:11" s="1" customFormat="1" ht="15" customHeight="1">
      <c r="B21" s="263"/>
      <c r="C21" s="264"/>
      <c r="D21" s="264"/>
      <c r="E21" s="266" t="s">
        <v>1661</v>
      </c>
      <c r="F21" s="389" t="s">
        <v>1662</v>
      </c>
      <c r="G21" s="389"/>
      <c r="H21" s="389"/>
      <c r="I21" s="389"/>
      <c r="J21" s="389"/>
      <c r="K21" s="260"/>
    </row>
    <row r="22" spans="2:11" s="1" customFormat="1" ht="15" customHeight="1">
      <c r="B22" s="263"/>
      <c r="C22" s="264"/>
      <c r="D22" s="264"/>
      <c r="E22" s="266" t="s">
        <v>1663</v>
      </c>
      <c r="F22" s="389" t="s">
        <v>1664</v>
      </c>
      <c r="G22" s="389"/>
      <c r="H22" s="389"/>
      <c r="I22" s="389"/>
      <c r="J22" s="389"/>
      <c r="K22" s="260"/>
    </row>
    <row r="23" spans="2:11" s="1" customFormat="1" ht="15" customHeight="1">
      <c r="B23" s="263"/>
      <c r="C23" s="264"/>
      <c r="D23" s="264"/>
      <c r="E23" s="266" t="s">
        <v>1665</v>
      </c>
      <c r="F23" s="389" t="s">
        <v>1666</v>
      </c>
      <c r="G23" s="389"/>
      <c r="H23" s="389"/>
      <c r="I23" s="389"/>
      <c r="J23" s="389"/>
      <c r="K23" s="260"/>
    </row>
    <row r="24" spans="2:11" s="1" customFormat="1" ht="12.75" customHeight="1">
      <c r="B24" s="263"/>
      <c r="C24" s="264"/>
      <c r="D24" s="264"/>
      <c r="E24" s="264"/>
      <c r="F24" s="264"/>
      <c r="G24" s="264"/>
      <c r="H24" s="264"/>
      <c r="I24" s="264"/>
      <c r="J24" s="264"/>
      <c r="K24" s="260"/>
    </row>
    <row r="25" spans="2:11" s="1" customFormat="1" ht="15" customHeight="1">
      <c r="B25" s="263"/>
      <c r="C25" s="389" t="s">
        <v>1667</v>
      </c>
      <c r="D25" s="389"/>
      <c r="E25" s="389"/>
      <c r="F25" s="389"/>
      <c r="G25" s="389"/>
      <c r="H25" s="389"/>
      <c r="I25" s="389"/>
      <c r="J25" s="389"/>
      <c r="K25" s="260"/>
    </row>
    <row r="26" spans="2:11" s="1" customFormat="1" ht="15" customHeight="1">
      <c r="B26" s="263"/>
      <c r="C26" s="389" t="s">
        <v>1668</v>
      </c>
      <c r="D26" s="389"/>
      <c r="E26" s="389"/>
      <c r="F26" s="389"/>
      <c r="G26" s="389"/>
      <c r="H26" s="389"/>
      <c r="I26" s="389"/>
      <c r="J26" s="389"/>
      <c r="K26" s="260"/>
    </row>
    <row r="27" spans="2:11" s="1" customFormat="1" ht="15" customHeight="1">
      <c r="B27" s="263"/>
      <c r="C27" s="262"/>
      <c r="D27" s="389" t="s">
        <v>1669</v>
      </c>
      <c r="E27" s="389"/>
      <c r="F27" s="389"/>
      <c r="G27" s="389"/>
      <c r="H27" s="389"/>
      <c r="I27" s="389"/>
      <c r="J27" s="389"/>
      <c r="K27" s="260"/>
    </row>
    <row r="28" spans="2:11" s="1" customFormat="1" ht="15" customHeight="1">
      <c r="B28" s="263"/>
      <c r="C28" s="264"/>
      <c r="D28" s="389" t="s">
        <v>1670</v>
      </c>
      <c r="E28" s="389"/>
      <c r="F28" s="389"/>
      <c r="G28" s="389"/>
      <c r="H28" s="389"/>
      <c r="I28" s="389"/>
      <c r="J28" s="389"/>
      <c r="K28" s="260"/>
    </row>
    <row r="29" spans="2:11" s="1" customFormat="1" ht="12.75" customHeight="1">
      <c r="B29" s="263"/>
      <c r="C29" s="264"/>
      <c r="D29" s="264"/>
      <c r="E29" s="264"/>
      <c r="F29" s="264"/>
      <c r="G29" s="264"/>
      <c r="H29" s="264"/>
      <c r="I29" s="264"/>
      <c r="J29" s="264"/>
      <c r="K29" s="260"/>
    </row>
    <row r="30" spans="2:11" s="1" customFormat="1" ht="15" customHeight="1">
      <c r="B30" s="263"/>
      <c r="C30" s="264"/>
      <c r="D30" s="389" t="s">
        <v>1671</v>
      </c>
      <c r="E30" s="389"/>
      <c r="F30" s="389"/>
      <c r="G30" s="389"/>
      <c r="H30" s="389"/>
      <c r="I30" s="389"/>
      <c r="J30" s="389"/>
      <c r="K30" s="260"/>
    </row>
    <row r="31" spans="2:11" s="1" customFormat="1" ht="15" customHeight="1">
      <c r="B31" s="263"/>
      <c r="C31" s="264"/>
      <c r="D31" s="389" t="s">
        <v>1672</v>
      </c>
      <c r="E31" s="389"/>
      <c r="F31" s="389"/>
      <c r="G31" s="389"/>
      <c r="H31" s="389"/>
      <c r="I31" s="389"/>
      <c r="J31" s="389"/>
      <c r="K31" s="260"/>
    </row>
    <row r="32" spans="2:11" s="1" customFormat="1" ht="12.75" customHeight="1">
      <c r="B32" s="263"/>
      <c r="C32" s="264"/>
      <c r="D32" s="264"/>
      <c r="E32" s="264"/>
      <c r="F32" s="264"/>
      <c r="G32" s="264"/>
      <c r="H32" s="264"/>
      <c r="I32" s="264"/>
      <c r="J32" s="264"/>
      <c r="K32" s="260"/>
    </row>
    <row r="33" spans="2:11" s="1" customFormat="1" ht="15" customHeight="1">
      <c r="B33" s="263"/>
      <c r="C33" s="264"/>
      <c r="D33" s="389" t="s">
        <v>1673</v>
      </c>
      <c r="E33" s="389"/>
      <c r="F33" s="389"/>
      <c r="G33" s="389"/>
      <c r="H33" s="389"/>
      <c r="I33" s="389"/>
      <c r="J33" s="389"/>
      <c r="K33" s="260"/>
    </row>
    <row r="34" spans="2:11" s="1" customFormat="1" ht="15" customHeight="1">
      <c r="B34" s="263"/>
      <c r="C34" s="264"/>
      <c r="D34" s="389" t="s">
        <v>1674</v>
      </c>
      <c r="E34" s="389"/>
      <c r="F34" s="389"/>
      <c r="G34" s="389"/>
      <c r="H34" s="389"/>
      <c r="I34" s="389"/>
      <c r="J34" s="389"/>
      <c r="K34" s="260"/>
    </row>
    <row r="35" spans="2:11" s="1" customFormat="1" ht="15" customHeight="1">
      <c r="B35" s="263"/>
      <c r="C35" s="264"/>
      <c r="D35" s="389" t="s">
        <v>1675</v>
      </c>
      <c r="E35" s="389"/>
      <c r="F35" s="389"/>
      <c r="G35" s="389"/>
      <c r="H35" s="389"/>
      <c r="I35" s="389"/>
      <c r="J35" s="389"/>
      <c r="K35" s="260"/>
    </row>
    <row r="36" spans="2:11" s="1" customFormat="1" ht="15" customHeight="1">
      <c r="B36" s="263"/>
      <c r="C36" s="264"/>
      <c r="D36" s="262"/>
      <c r="E36" s="265" t="s">
        <v>160</v>
      </c>
      <c r="F36" s="262"/>
      <c r="G36" s="389" t="s">
        <v>1676</v>
      </c>
      <c r="H36" s="389"/>
      <c r="I36" s="389"/>
      <c r="J36" s="389"/>
      <c r="K36" s="260"/>
    </row>
    <row r="37" spans="2:11" s="1" customFormat="1" ht="30.75" customHeight="1">
      <c r="B37" s="263"/>
      <c r="C37" s="264"/>
      <c r="D37" s="262"/>
      <c r="E37" s="265" t="s">
        <v>1677</v>
      </c>
      <c r="F37" s="262"/>
      <c r="G37" s="389" t="s">
        <v>1678</v>
      </c>
      <c r="H37" s="389"/>
      <c r="I37" s="389"/>
      <c r="J37" s="389"/>
      <c r="K37" s="260"/>
    </row>
    <row r="38" spans="2:11" s="1" customFormat="1" ht="15" customHeight="1">
      <c r="B38" s="263"/>
      <c r="C38" s="264"/>
      <c r="D38" s="262"/>
      <c r="E38" s="265" t="s">
        <v>54</v>
      </c>
      <c r="F38" s="262"/>
      <c r="G38" s="389" t="s">
        <v>1679</v>
      </c>
      <c r="H38" s="389"/>
      <c r="I38" s="389"/>
      <c r="J38" s="389"/>
      <c r="K38" s="260"/>
    </row>
    <row r="39" spans="2:11" s="1" customFormat="1" ht="15" customHeight="1">
      <c r="B39" s="263"/>
      <c r="C39" s="264"/>
      <c r="D39" s="262"/>
      <c r="E39" s="265" t="s">
        <v>55</v>
      </c>
      <c r="F39" s="262"/>
      <c r="G39" s="389" t="s">
        <v>1680</v>
      </c>
      <c r="H39" s="389"/>
      <c r="I39" s="389"/>
      <c r="J39" s="389"/>
      <c r="K39" s="260"/>
    </row>
    <row r="40" spans="2:11" s="1" customFormat="1" ht="15" customHeight="1">
      <c r="B40" s="263"/>
      <c r="C40" s="264"/>
      <c r="D40" s="262"/>
      <c r="E40" s="265" t="s">
        <v>161</v>
      </c>
      <c r="F40" s="262"/>
      <c r="G40" s="389" t="s">
        <v>1681</v>
      </c>
      <c r="H40" s="389"/>
      <c r="I40" s="389"/>
      <c r="J40" s="389"/>
      <c r="K40" s="260"/>
    </row>
    <row r="41" spans="2:11" s="1" customFormat="1" ht="15" customHeight="1">
      <c r="B41" s="263"/>
      <c r="C41" s="264"/>
      <c r="D41" s="262"/>
      <c r="E41" s="265" t="s">
        <v>162</v>
      </c>
      <c r="F41" s="262"/>
      <c r="G41" s="389" t="s">
        <v>1682</v>
      </c>
      <c r="H41" s="389"/>
      <c r="I41" s="389"/>
      <c r="J41" s="389"/>
      <c r="K41" s="260"/>
    </row>
    <row r="42" spans="2:11" s="1" customFormat="1" ht="15" customHeight="1">
      <c r="B42" s="263"/>
      <c r="C42" s="264"/>
      <c r="D42" s="262"/>
      <c r="E42" s="265" t="s">
        <v>1683</v>
      </c>
      <c r="F42" s="262"/>
      <c r="G42" s="389" t="s">
        <v>1684</v>
      </c>
      <c r="H42" s="389"/>
      <c r="I42" s="389"/>
      <c r="J42" s="389"/>
      <c r="K42" s="260"/>
    </row>
    <row r="43" spans="2:11" s="1" customFormat="1" ht="15" customHeight="1">
      <c r="B43" s="263"/>
      <c r="C43" s="264"/>
      <c r="D43" s="262"/>
      <c r="E43" s="265"/>
      <c r="F43" s="262"/>
      <c r="G43" s="389" t="s">
        <v>1685</v>
      </c>
      <c r="H43" s="389"/>
      <c r="I43" s="389"/>
      <c r="J43" s="389"/>
      <c r="K43" s="260"/>
    </row>
    <row r="44" spans="2:11" s="1" customFormat="1" ht="15" customHeight="1">
      <c r="B44" s="263"/>
      <c r="C44" s="264"/>
      <c r="D44" s="262"/>
      <c r="E44" s="265" t="s">
        <v>1686</v>
      </c>
      <c r="F44" s="262"/>
      <c r="G44" s="389" t="s">
        <v>1687</v>
      </c>
      <c r="H44" s="389"/>
      <c r="I44" s="389"/>
      <c r="J44" s="389"/>
      <c r="K44" s="260"/>
    </row>
    <row r="45" spans="2:11" s="1" customFormat="1" ht="15" customHeight="1">
      <c r="B45" s="263"/>
      <c r="C45" s="264"/>
      <c r="D45" s="262"/>
      <c r="E45" s="265" t="s">
        <v>164</v>
      </c>
      <c r="F45" s="262"/>
      <c r="G45" s="389" t="s">
        <v>1688</v>
      </c>
      <c r="H45" s="389"/>
      <c r="I45" s="389"/>
      <c r="J45" s="389"/>
      <c r="K45" s="260"/>
    </row>
    <row r="46" spans="2:11" s="1" customFormat="1" ht="12.75" customHeight="1">
      <c r="B46" s="263"/>
      <c r="C46" s="264"/>
      <c r="D46" s="262"/>
      <c r="E46" s="262"/>
      <c r="F46" s="262"/>
      <c r="G46" s="262"/>
      <c r="H46" s="262"/>
      <c r="I46" s="262"/>
      <c r="J46" s="262"/>
      <c r="K46" s="260"/>
    </row>
    <row r="47" spans="2:11" s="1" customFormat="1" ht="15" customHeight="1">
      <c r="B47" s="263"/>
      <c r="C47" s="264"/>
      <c r="D47" s="389" t="s">
        <v>1689</v>
      </c>
      <c r="E47" s="389"/>
      <c r="F47" s="389"/>
      <c r="G47" s="389"/>
      <c r="H47" s="389"/>
      <c r="I47" s="389"/>
      <c r="J47" s="389"/>
      <c r="K47" s="260"/>
    </row>
    <row r="48" spans="2:11" s="1" customFormat="1" ht="15" customHeight="1">
      <c r="B48" s="263"/>
      <c r="C48" s="264"/>
      <c r="D48" s="264"/>
      <c r="E48" s="389" t="s">
        <v>1690</v>
      </c>
      <c r="F48" s="389"/>
      <c r="G48" s="389"/>
      <c r="H48" s="389"/>
      <c r="I48" s="389"/>
      <c r="J48" s="389"/>
      <c r="K48" s="260"/>
    </row>
    <row r="49" spans="2:11" s="1" customFormat="1" ht="15" customHeight="1">
      <c r="B49" s="263"/>
      <c r="C49" s="264"/>
      <c r="D49" s="264"/>
      <c r="E49" s="389" t="s">
        <v>1691</v>
      </c>
      <c r="F49" s="389"/>
      <c r="G49" s="389"/>
      <c r="H49" s="389"/>
      <c r="I49" s="389"/>
      <c r="J49" s="389"/>
      <c r="K49" s="260"/>
    </row>
    <row r="50" spans="2:11" s="1" customFormat="1" ht="15" customHeight="1">
      <c r="B50" s="263"/>
      <c r="C50" s="264"/>
      <c r="D50" s="264"/>
      <c r="E50" s="389" t="s">
        <v>1692</v>
      </c>
      <c r="F50" s="389"/>
      <c r="G50" s="389"/>
      <c r="H50" s="389"/>
      <c r="I50" s="389"/>
      <c r="J50" s="389"/>
      <c r="K50" s="260"/>
    </row>
    <row r="51" spans="2:11" s="1" customFormat="1" ht="15" customHeight="1">
      <c r="B51" s="263"/>
      <c r="C51" s="264"/>
      <c r="D51" s="389" t="s">
        <v>1693</v>
      </c>
      <c r="E51" s="389"/>
      <c r="F51" s="389"/>
      <c r="G51" s="389"/>
      <c r="H51" s="389"/>
      <c r="I51" s="389"/>
      <c r="J51" s="389"/>
      <c r="K51" s="260"/>
    </row>
    <row r="52" spans="2:11" s="1" customFormat="1" ht="25.5" customHeight="1">
      <c r="B52" s="259"/>
      <c r="C52" s="390" t="s">
        <v>1694</v>
      </c>
      <c r="D52" s="390"/>
      <c r="E52" s="390"/>
      <c r="F52" s="390"/>
      <c r="G52" s="390"/>
      <c r="H52" s="390"/>
      <c r="I52" s="390"/>
      <c r="J52" s="390"/>
      <c r="K52" s="260"/>
    </row>
    <row r="53" spans="2:11" s="1" customFormat="1" ht="5.25" customHeight="1">
      <c r="B53" s="259"/>
      <c r="C53" s="261"/>
      <c r="D53" s="261"/>
      <c r="E53" s="261"/>
      <c r="F53" s="261"/>
      <c r="G53" s="261"/>
      <c r="H53" s="261"/>
      <c r="I53" s="261"/>
      <c r="J53" s="261"/>
      <c r="K53" s="260"/>
    </row>
    <row r="54" spans="2:11" s="1" customFormat="1" ht="15" customHeight="1">
      <c r="B54" s="259"/>
      <c r="C54" s="389" t="s">
        <v>1695</v>
      </c>
      <c r="D54" s="389"/>
      <c r="E54" s="389"/>
      <c r="F54" s="389"/>
      <c r="G54" s="389"/>
      <c r="H54" s="389"/>
      <c r="I54" s="389"/>
      <c r="J54" s="389"/>
      <c r="K54" s="260"/>
    </row>
    <row r="55" spans="2:11" s="1" customFormat="1" ht="15" customHeight="1">
      <c r="B55" s="259"/>
      <c r="C55" s="389" t="s">
        <v>1696</v>
      </c>
      <c r="D55" s="389"/>
      <c r="E55" s="389"/>
      <c r="F55" s="389"/>
      <c r="G55" s="389"/>
      <c r="H55" s="389"/>
      <c r="I55" s="389"/>
      <c r="J55" s="389"/>
      <c r="K55" s="260"/>
    </row>
    <row r="56" spans="2:11" s="1" customFormat="1" ht="12.75" customHeight="1">
      <c r="B56" s="259"/>
      <c r="C56" s="262"/>
      <c r="D56" s="262"/>
      <c r="E56" s="262"/>
      <c r="F56" s="262"/>
      <c r="G56" s="262"/>
      <c r="H56" s="262"/>
      <c r="I56" s="262"/>
      <c r="J56" s="262"/>
      <c r="K56" s="260"/>
    </row>
    <row r="57" spans="2:11" s="1" customFormat="1" ht="15" customHeight="1">
      <c r="B57" s="259"/>
      <c r="C57" s="389" t="s">
        <v>1697</v>
      </c>
      <c r="D57" s="389"/>
      <c r="E57" s="389"/>
      <c r="F57" s="389"/>
      <c r="G57" s="389"/>
      <c r="H57" s="389"/>
      <c r="I57" s="389"/>
      <c r="J57" s="389"/>
      <c r="K57" s="260"/>
    </row>
    <row r="58" spans="2:11" s="1" customFormat="1" ht="15" customHeight="1">
      <c r="B58" s="259"/>
      <c r="C58" s="264"/>
      <c r="D58" s="389" t="s">
        <v>1698</v>
      </c>
      <c r="E58" s="389"/>
      <c r="F58" s="389"/>
      <c r="G58" s="389"/>
      <c r="H58" s="389"/>
      <c r="I58" s="389"/>
      <c r="J58" s="389"/>
      <c r="K58" s="260"/>
    </row>
    <row r="59" spans="2:11" s="1" customFormat="1" ht="15" customHeight="1">
      <c r="B59" s="259"/>
      <c r="C59" s="264"/>
      <c r="D59" s="389" t="s">
        <v>1699</v>
      </c>
      <c r="E59" s="389"/>
      <c r="F59" s="389"/>
      <c r="G59" s="389"/>
      <c r="H59" s="389"/>
      <c r="I59" s="389"/>
      <c r="J59" s="389"/>
      <c r="K59" s="260"/>
    </row>
    <row r="60" spans="2:11" s="1" customFormat="1" ht="15" customHeight="1">
      <c r="B60" s="259"/>
      <c r="C60" s="264"/>
      <c r="D60" s="389" t="s">
        <v>1700</v>
      </c>
      <c r="E60" s="389"/>
      <c r="F60" s="389"/>
      <c r="G60" s="389"/>
      <c r="H60" s="389"/>
      <c r="I60" s="389"/>
      <c r="J60" s="389"/>
      <c r="K60" s="260"/>
    </row>
    <row r="61" spans="2:11" s="1" customFormat="1" ht="15" customHeight="1">
      <c r="B61" s="259"/>
      <c r="C61" s="264"/>
      <c r="D61" s="389" t="s">
        <v>1701</v>
      </c>
      <c r="E61" s="389"/>
      <c r="F61" s="389"/>
      <c r="G61" s="389"/>
      <c r="H61" s="389"/>
      <c r="I61" s="389"/>
      <c r="J61" s="389"/>
      <c r="K61" s="260"/>
    </row>
    <row r="62" spans="2:11" s="1" customFormat="1" ht="15" customHeight="1">
      <c r="B62" s="259"/>
      <c r="C62" s="264"/>
      <c r="D62" s="391" t="s">
        <v>1702</v>
      </c>
      <c r="E62" s="391"/>
      <c r="F62" s="391"/>
      <c r="G62" s="391"/>
      <c r="H62" s="391"/>
      <c r="I62" s="391"/>
      <c r="J62" s="391"/>
      <c r="K62" s="260"/>
    </row>
    <row r="63" spans="2:11" s="1" customFormat="1" ht="15" customHeight="1">
      <c r="B63" s="259"/>
      <c r="C63" s="264"/>
      <c r="D63" s="389" t="s">
        <v>1703</v>
      </c>
      <c r="E63" s="389"/>
      <c r="F63" s="389"/>
      <c r="G63" s="389"/>
      <c r="H63" s="389"/>
      <c r="I63" s="389"/>
      <c r="J63" s="389"/>
      <c r="K63" s="260"/>
    </row>
    <row r="64" spans="2:11" s="1" customFormat="1" ht="12.75" customHeight="1">
      <c r="B64" s="259"/>
      <c r="C64" s="264"/>
      <c r="D64" s="264"/>
      <c r="E64" s="267"/>
      <c r="F64" s="264"/>
      <c r="G64" s="264"/>
      <c r="H64" s="264"/>
      <c r="I64" s="264"/>
      <c r="J64" s="264"/>
      <c r="K64" s="260"/>
    </row>
    <row r="65" spans="2:11" s="1" customFormat="1" ht="15" customHeight="1">
      <c r="B65" s="259"/>
      <c r="C65" s="264"/>
      <c r="D65" s="389" t="s">
        <v>1704</v>
      </c>
      <c r="E65" s="389"/>
      <c r="F65" s="389"/>
      <c r="G65" s="389"/>
      <c r="H65" s="389"/>
      <c r="I65" s="389"/>
      <c r="J65" s="389"/>
      <c r="K65" s="260"/>
    </row>
    <row r="66" spans="2:11" s="1" customFormat="1" ht="15" customHeight="1">
      <c r="B66" s="259"/>
      <c r="C66" s="264"/>
      <c r="D66" s="391" t="s">
        <v>1705</v>
      </c>
      <c r="E66" s="391"/>
      <c r="F66" s="391"/>
      <c r="G66" s="391"/>
      <c r="H66" s="391"/>
      <c r="I66" s="391"/>
      <c r="J66" s="391"/>
      <c r="K66" s="260"/>
    </row>
    <row r="67" spans="2:11" s="1" customFormat="1" ht="15" customHeight="1">
      <c r="B67" s="259"/>
      <c r="C67" s="264"/>
      <c r="D67" s="389" t="s">
        <v>1706</v>
      </c>
      <c r="E67" s="389"/>
      <c r="F67" s="389"/>
      <c r="G67" s="389"/>
      <c r="H67" s="389"/>
      <c r="I67" s="389"/>
      <c r="J67" s="389"/>
      <c r="K67" s="260"/>
    </row>
    <row r="68" spans="2:11" s="1" customFormat="1" ht="15" customHeight="1">
      <c r="B68" s="259"/>
      <c r="C68" s="264"/>
      <c r="D68" s="389" t="s">
        <v>1707</v>
      </c>
      <c r="E68" s="389"/>
      <c r="F68" s="389"/>
      <c r="G68" s="389"/>
      <c r="H68" s="389"/>
      <c r="I68" s="389"/>
      <c r="J68" s="389"/>
      <c r="K68" s="260"/>
    </row>
    <row r="69" spans="2:11" s="1" customFormat="1" ht="15" customHeight="1">
      <c r="B69" s="259"/>
      <c r="C69" s="264"/>
      <c r="D69" s="389" t="s">
        <v>1708</v>
      </c>
      <c r="E69" s="389"/>
      <c r="F69" s="389"/>
      <c r="G69" s="389"/>
      <c r="H69" s="389"/>
      <c r="I69" s="389"/>
      <c r="J69" s="389"/>
      <c r="K69" s="260"/>
    </row>
    <row r="70" spans="2:11" s="1" customFormat="1" ht="15" customHeight="1">
      <c r="B70" s="259"/>
      <c r="C70" s="264"/>
      <c r="D70" s="389" t="s">
        <v>1709</v>
      </c>
      <c r="E70" s="389"/>
      <c r="F70" s="389"/>
      <c r="G70" s="389"/>
      <c r="H70" s="389"/>
      <c r="I70" s="389"/>
      <c r="J70" s="389"/>
      <c r="K70" s="260"/>
    </row>
    <row r="71" spans="2:11" s="1" customFormat="1" ht="12.75" customHeight="1">
      <c r="B71" s="268"/>
      <c r="C71" s="269"/>
      <c r="D71" s="269"/>
      <c r="E71" s="269"/>
      <c r="F71" s="269"/>
      <c r="G71" s="269"/>
      <c r="H71" s="269"/>
      <c r="I71" s="269"/>
      <c r="J71" s="269"/>
      <c r="K71" s="270"/>
    </row>
    <row r="72" spans="2:11" s="1" customFormat="1" ht="18.75" customHeight="1">
      <c r="B72" s="271"/>
      <c r="C72" s="271"/>
      <c r="D72" s="271"/>
      <c r="E72" s="271"/>
      <c r="F72" s="271"/>
      <c r="G72" s="271"/>
      <c r="H72" s="271"/>
      <c r="I72" s="271"/>
      <c r="J72" s="271"/>
      <c r="K72" s="272"/>
    </row>
    <row r="73" spans="2:11" s="1" customFormat="1" ht="18.75" customHeight="1">
      <c r="B73" s="272"/>
      <c r="C73" s="272"/>
      <c r="D73" s="272"/>
      <c r="E73" s="272"/>
      <c r="F73" s="272"/>
      <c r="G73" s="272"/>
      <c r="H73" s="272"/>
      <c r="I73" s="272"/>
      <c r="J73" s="272"/>
      <c r="K73" s="272"/>
    </row>
    <row r="74" spans="2:11" s="1" customFormat="1" ht="7.5" customHeight="1">
      <c r="B74" s="273"/>
      <c r="C74" s="274"/>
      <c r="D74" s="274"/>
      <c r="E74" s="274"/>
      <c r="F74" s="274"/>
      <c r="G74" s="274"/>
      <c r="H74" s="274"/>
      <c r="I74" s="274"/>
      <c r="J74" s="274"/>
      <c r="K74" s="275"/>
    </row>
    <row r="75" spans="2:11" s="1" customFormat="1" ht="45" customHeight="1">
      <c r="B75" s="276"/>
      <c r="C75" s="384" t="s">
        <v>1710</v>
      </c>
      <c r="D75" s="384"/>
      <c r="E75" s="384"/>
      <c r="F75" s="384"/>
      <c r="G75" s="384"/>
      <c r="H75" s="384"/>
      <c r="I75" s="384"/>
      <c r="J75" s="384"/>
      <c r="K75" s="277"/>
    </row>
    <row r="76" spans="2:11" s="1" customFormat="1" ht="17.25" customHeight="1">
      <c r="B76" s="276"/>
      <c r="C76" s="278" t="s">
        <v>1711</v>
      </c>
      <c r="D76" s="278"/>
      <c r="E76" s="278"/>
      <c r="F76" s="278" t="s">
        <v>1712</v>
      </c>
      <c r="G76" s="279"/>
      <c r="H76" s="278" t="s">
        <v>55</v>
      </c>
      <c r="I76" s="278" t="s">
        <v>58</v>
      </c>
      <c r="J76" s="278" t="s">
        <v>1713</v>
      </c>
      <c r="K76" s="277"/>
    </row>
    <row r="77" spans="2:11" s="1" customFormat="1" ht="17.25" customHeight="1">
      <c r="B77" s="276"/>
      <c r="C77" s="280" t="s">
        <v>1714</v>
      </c>
      <c r="D77" s="280"/>
      <c r="E77" s="280"/>
      <c r="F77" s="281" t="s">
        <v>1715</v>
      </c>
      <c r="G77" s="282"/>
      <c r="H77" s="280"/>
      <c r="I77" s="280"/>
      <c r="J77" s="280" t="s">
        <v>1716</v>
      </c>
      <c r="K77" s="277"/>
    </row>
    <row r="78" spans="2:11" s="1" customFormat="1" ht="5.25" customHeight="1">
      <c r="B78" s="276"/>
      <c r="C78" s="283"/>
      <c r="D78" s="283"/>
      <c r="E78" s="283"/>
      <c r="F78" s="283"/>
      <c r="G78" s="284"/>
      <c r="H78" s="283"/>
      <c r="I78" s="283"/>
      <c r="J78" s="283"/>
      <c r="K78" s="277"/>
    </row>
    <row r="79" spans="2:11" s="1" customFormat="1" ht="15" customHeight="1">
      <c r="B79" s="276"/>
      <c r="C79" s="265" t="s">
        <v>54</v>
      </c>
      <c r="D79" s="285"/>
      <c r="E79" s="285"/>
      <c r="F79" s="286" t="s">
        <v>1717</v>
      </c>
      <c r="G79" s="287"/>
      <c r="H79" s="265" t="s">
        <v>1718</v>
      </c>
      <c r="I79" s="265" t="s">
        <v>1719</v>
      </c>
      <c r="J79" s="265">
        <v>20</v>
      </c>
      <c r="K79" s="277"/>
    </row>
    <row r="80" spans="2:11" s="1" customFormat="1" ht="15" customHeight="1">
      <c r="B80" s="276"/>
      <c r="C80" s="265" t="s">
        <v>1720</v>
      </c>
      <c r="D80" s="265"/>
      <c r="E80" s="265"/>
      <c r="F80" s="286" t="s">
        <v>1717</v>
      </c>
      <c r="G80" s="287"/>
      <c r="H80" s="265" t="s">
        <v>1721</v>
      </c>
      <c r="I80" s="265" t="s">
        <v>1719</v>
      </c>
      <c r="J80" s="265">
        <v>120</v>
      </c>
      <c r="K80" s="277"/>
    </row>
    <row r="81" spans="2:11" s="1" customFormat="1" ht="15" customHeight="1">
      <c r="B81" s="288"/>
      <c r="C81" s="265" t="s">
        <v>1722</v>
      </c>
      <c r="D81" s="265"/>
      <c r="E81" s="265"/>
      <c r="F81" s="286" t="s">
        <v>1723</v>
      </c>
      <c r="G81" s="287"/>
      <c r="H81" s="265" t="s">
        <v>1724</v>
      </c>
      <c r="I81" s="265" t="s">
        <v>1719</v>
      </c>
      <c r="J81" s="265">
        <v>50</v>
      </c>
      <c r="K81" s="277"/>
    </row>
    <row r="82" spans="2:11" s="1" customFormat="1" ht="15" customHeight="1">
      <c r="B82" s="288"/>
      <c r="C82" s="265" t="s">
        <v>1725</v>
      </c>
      <c r="D82" s="265"/>
      <c r="E82" s="265"/>
      <c r="F82" s="286" t="s">
        <v>1717</v>
      </c>
      <c r="G82" s="287"/>
      <c r="H82" s="265" t="s">
        <v>1726</v>
      </c>
      <c r="I82" s="265" t="s">
        <v>1727</v>
      </c>
      <c r="J82" s="265"/>
      <c r="K82" s="277"/>
    </row>
    <row r="83" spans="2:11" s="1" customFormat="1" ht="15" customHeight="1">
      <c r="B83" s="288"/>
      <c r="C83" s="289" t="s">
        <v>1728</v>
      </c>
      <c r="D83" s="289"/>
      <c r="E83" s="289"/>
      <c r="F83" s="290" t="s">
        <v>1723</v>
      </c>
      <c r="G83" s="289"/>
      <c r="H83" s="289" t="s">
        <v>1729</v>
      </c>
      <c r="I83" s="289" t="s">
        <v>1719</v>
      </c>
      <c r="J83" s="289">
        <v>15</v>
      </c>
      <c r="K83" s="277"/>
    </row>
    <row r="84" spans="2:11" s="1" customFormat="1" ht="15" customHeight="1">
      <c r="B84" s="288"/>
      <c r="C84" s="289" t="s">
        <v>1730</v>
      </c>
      <c r="D84" s="289"/>
      <c r="E84" s="289"/>
      <c r="F84" s="290" t="s">
        <v>1723</v>
      </c>
      <c r="G84" s="289"/>
      <c r="H84" s="289" t="s">
        <v>1731</v>
      </c>
      <c r="I84" s="289" t="s">
        <v>1719</v>
      </c>
      <c r="J84" s="289">
        <v>15</v>
      </c>
      <c r="K84" s="277"/>
    </row>
    <row r="85" spans="2:11" s="1" customFormat="1" ht="15" customHeight="1">
      <c r="B85" s="288"/>
      <c r="C85" s="289" t="s">
        <v>1732</v>
      </c>
      <c r="D85" s="289"/>
      <c r="E85" s="289"/>
      <c r="F85" s="290" t="s">
        <v>1723</v>
      </c>
      <c r="G85" s="289"/>
      <c r="H85" s="289" t="s">
        <v>1733</v>
      </c>
      <c r="I85" s="289" t="s">
        <v>1719</v>
      </c>
      <c r="J85" s="289">
        <v>20</v>
      </c>
      <c r="K85" s="277"/>
    </row>
    <row r="86" spans="2:11" s="1" customFormat="1" ht="15" customHeight="1">
      <c r="B86" s="288"/>
      <c r="C86" s="289" t="s">
        <v>1734</v>
      </c>
      <c r="D86" s="289"/>
      <c r="E86" s="289"/>
      <c r="F86" s="290" t="s">
        <v>1723</v>
      </c>
      <c r="G86" s="289"/>
      <c r="H86" s="289" t="s">
        <v>1735</v>
      </c>
      <c r="I86" s="289" t="s">
        <v>1719</v>
      </c>
      <c r="J86" s="289">
        <v>20</v>
      </c>
      <c r="K86" s="277"/>
    </row>
    <row r="87" spans="2:11" s="1" customFormat="1" ht="15" customHeight="1">
      <c r="B87" s="288"/>
      <c r="C87" s="265" t="s">
        <v>1736</v>
      </c>
      <c r="D87" s="265"/>
      <c r="E87" s="265"/>
      <c r="F87" s="286" t="s">
        <v>1723</v>
      </c>
      <c r="G87" s="287"/>
      <c r="H87" s="265" t="s">
        <v>1737</v>
      </c>
      <c r="I87" s="265" t="s">
        <v>1719</v>
      </c>
      <c r="J87" s="265">
        <v>50</v>
      </c>
      <c r="K87" s="277"/>
    </row>
    <row r="88" spans="2:11" s="1" customFormat="1" ht="15" customHeight="1">
      <c r="B88" s="288"/>
      <c r="C88" s="265" t="s">
        <v>1738</v>
      </c>
      <c r="D88" s="265"/>
      <c r="E88" s="265"/>
      <c r="F88" s="286" t="s">
        <v>1723</v>
      </c>
      <c r="G88" s="287"/>
      <c r="H88" s="265" t="s">
        <v>1739</v>
      </c>
      <c r="I88" s="265" t="s">
        <v>1719</v>
      </c>
      <c r="J88" s="265">
        <v>20</v>
      </c>
      <c r="K88" s="277"/>
    </row>
    <row r="89" spans="2:11" s="1" customFormat="1" ht="15" customHeight="1">
      <c r="B89" s="288"/>
      <c r="C89" s="265" t="s">
        <v>1740</v>
      </c>
      <c r="D89" s="265"/>
      <c r="E89" s="265"/>
      <c r="F89" s="286" t="s">
        <v>1723</v>
      </c>
      <c r="G89" s="287"/>
      <c r="H89" s="265" t="s">
        <v>1741</v>
      </c>
      <c r="I89" s="265" t="s">
        <v>1719</v>
      </c>
      <c r="J89" s="265">
        <v>20</v>
      </c>
      <c r="K89" s="277"/>
    </row>
    <row r="90" spans="2:11" s="1" customFormat="1" ht="15" customHeight="1">
      <c r="B90" s="288"/>
      <c r="C90" s="265" t="s">
        <v>1742</v>
      </c>
      <c r="D90" s="265"/>
      <c r="E90" s="265"/>
      <c r="F90" s="286" t="s">
        <v>1723</v>
      </c>
      <c r="G90" s="287"/>
      <c r="H90" s="265" t="s">
        <v>1743</v>
      </c>
      <c r="I90" s="265" t="s">
        <v>1719</v>
      </c>
      <c r="J90" s="265">
        <v>50</v>
      </c>
      <c r="K90" s="277"/>
    </row>
    <row r="91" spans="2:11" s="1" customFormat="1" ht="15" customHeight="1">
      <c r="B91" s="288"/>
      <c r="C91" s="265" t="s">
        <v>1744</v>
      </c>
      <c r="D91" s="265"/>
      <c r="E91" s="265"/>
      <c r="F91" s="286" t="s">
        <v>1723</v>
      </c>
      <c r="G91" s="287"/>
      <c r="H91" s="265" t="s">
        <v>1744</v>
      </c>
      <c r="I91" s="265" t="s">
        <v>1719</v>
      </c>
      <c r="J91" s="265">
        <v>50</v>
      </c>
      <c r="K91" s="277"/>
    </row>
    <row r="92" spans="2:11" s="1" customFormat="1" ht="15" customHeight="1">
      <c r="B92" s="288"/>
      <c r="C92" s="265" t="s">
        <v>1745</v>
      </c>
      <c r="D92" s="265"/>
      <c r="E92" s="265"/>
      <c r="F92" s="286" t="s">
        <v>1723</v>
      </c>
      <c r="G92" s="287"/>
      <c r="H92" s="265" t="s">
        <v>1746</v>
      </c>
      <c r="I92" s="265" t="s">
        <v>1719</v>
      </c>
      <c r="J92" s="265">
        <v>255</v>
      </c>
      <c r="K92" s="277"/>
    </row>
    <row r="93" spans="2:11" s="1" customFormat="1" ht="15" customHeight="1">
      <c r="B93" s="288"/>
      <c r="C93" s="265" t="s">
        <v>1747</v>
      </c>
      <c r="D93" s="265"/>
      <c r="E93" s="265"/>
      <c r="F93" s="286" t="s">
        <v>1717</v>
      </c>
      <c r="G93" s="287"/>
      <c r="H93" s="265" t="s">
        <v>1748</v>
      </c>
      <c r="I93" s="265" t="s">
        <v>1749</v>
      </c>
      <c r="J93" s="265"/>
      <c r="K93" s="277"/>
    </row>
    <row r="94" spans="2:11" s="1" customFormat="1" ht="15" customHeight="1">
      <c r="B94" s="288"/>
      <c r="C94" s="265" t="s">
        <v>1750</v>
      </c>
      <c r="D94" s="265"/>
      <c r="E94" s="265"/>
      <c r="F94" s="286" t="s">
        <v>1717</v>
      </c>
      <c r="G94" s="287"/>
      <c r="H94" s="265" t="s">
        <v>1751</v>
      </c>
      <c r="I94" s="265" t="s">
        <v>1752</v>
      </c>
      <c r="J94" s="265"/>
      <c r="K94" s="277"/>
    </row>
    <row r="95" spans="2:11" s="1" customFormat="1" ht="15" customHeight="1">
      <c r="B95" s="288"/>
      <c r="C95" s="265" t="s">
        <v>1753</v>
      </c>
      <c r="D95" s="265"/>
      <c r="E95" s="265"/>
      <c r="F95" s="286" t="s">
        <v>1717</v>
      </c>
      <c r="G95" s="287"/>
      <c r="H95" s="265" t="s">
        <v>1753</v>
      </c>
      <c r="I95" s="265" t="s">
        <v>1752</v>
      </c>
      <c r="J95" s="265"/>
      <c r="K95" s="277"/>
    </row>
    <row r="96" spans="2:11" s="1" customFormat="1" ht="15" customHeight="1">
      <c r="B96" s="288"/>
      <c r="C96" s="265" t="s">
        <v>39</v>
      </c>
      <c r="D96" s="265"/>
      <c r="E96" s="265"/>
      <c r="F96" s="286" t="s">
        <v>1717</v>
      </c>
      <c r="G96" s="287"/>
      <c r="H96" s="265" t="s">
        <v>1754</v>
      </c>
      <c r="I96" s="265" t="s">
        <v>1752</v>
      </c>
      <c r="J96" s="265"/>
      <c r="K96" s="277"/>
    </row>
    <row r="97" spans="2:11" s="1" customFormat="1" ht="15" customHeight="1">
      <c r="B97" s="288"/>
      <c r="C97" s="265" t="s">
        <v>49</v>
      </c>
      <c r="D97" s="265"/>
      <c r="E97" s="265"/>
      <c r="F97" s="286" t="s">
        <v>1717</v>
      </c>
      <c r="G97" s="287"/>
      <c r="H97" s="265" t="s">
        <v>1755</v>
      </c>
      <c r="I97" s="265" t="s">
        <v>1752</v>
      </c>
      <c r="J97" s="265"/>
      <c r="K97" s="277"/>
    </row>
    <row r="98" spans="2:11" s="1" customFormat="1" ht="15" customHeight="1">
      <c r="B98" s="291"/>
      <c r="C98" s="292"/>
      <c r="D98" s="292"/>
      <c r="E98" s="292"/>
      <c r="F98" s="292"/>
      <c r="G98" s="292"/>
      <c r="H98" s="292"/>
      <c r="I98" s="292"/>
      <c r="J98" s="292"/>
      <c r="K98" s="293"/>
    </row>
    <row r="99" spans="2:11" s="1" customFormat="1" ht="18.75" customHeight="1">
      <c r="B99" s="294"/>
      <c r="C99" s="295"/>
      <c r="D99" s="295"/>
      <c r="E99" s="295"/>
      <c r="F99" s="295"/>
      <c r="G99" s="295"/>
      <c r="H99" s="295"/>
      <c r="I99" s="295"/>
      <c r="J99" s="295"/>
      <c r="K99" s="294"/>
    </row>
    <row r="100" spans="2:11" s="1" customFormat="1" ht="18.75" customHeight="1"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</row>
    <row r="101" spans="2:11" s="1" customFormat="1" ht="7.5" customHeight="1">
      <c r="B101" s="273"/>
      <c r="C101" s="274"/>
      <c r="D101" s="274"/>
      <c r="E101" s="274"/>
      <c r="F101" s="274"/>
      <c r="G101" s="274"/>
      <c r="H101" s="274"/>
      <c r="I101" s="274"/>
      <c r="J101" s="274"/>
      <c r="K101" s="275"/>
    </row>
    <row r="102" spans="2:11" s="1" customFormat="1" ht="45" customHeight="1">
      <c r="B102" s="276"/>
      <c r="C102" s="384" t="s">
        <v>1756</v>
      </c>
      <c r="D102" s="384"/>
      <c r="E102" s="384"/>
      <c r="F102" s="384"/>
      <c r="G102" s="384"/>
      <c r="H102" s="384"/>
      <c r="I102" s="384"/>
      <c r="J102" s="384"/>
      <c r="K102" s="277"/>
    </row>
    <row r="103" spans="2:11" s="1" customFormat="1" ht="17.25" customHeight="1">
      <c r="B103" s="276"/>
      <c r="C103" s="278" t="s">
        <v>1711</v>
      </c>
      <c r="D103" s="278"/>
      <c r="E103" s="278"/>
      <c r="F103" s="278" t="s">
        <v>1712</v>
      </c>
      <c r="G103" s="279"/>
      <c r="H103" s="278" t="s">
        <v>55</v>
      </c>
      <c r="I103" s="278" t="s">
        <v>58</v>
      </c>
      <c r="J103" s="278" t="s">
        <v>1713</v>
      </c>
      <c r="K103" s="277"/>
    </row>
    <row r="104" spans="2:11" s="1" customFormat="1" ht="17.25" customHeight="1">
      <c r="B104" s="276"/>
      <c r="C104" s="280" t="s">
        <v>1714</v>
      </c>
      <c r="D104" s="280"/>
      <c r="E104" s="280"/>
      <c r="F104" s="281" t="s">
        <v>1715</v>
      </c>
      <c r="G104" s="282"/>
      <c r="H104" s="280"/>
      <c r="I104" s="280"/>
      <c r="J104" s="280" t="s">
        <v>1716</v>
      </c>
      <c r="K104" s="277"/>
    </row>
    <row r="105" spans="2:11" s="1" customFormat="1" ht="5.25" customHeight="1">
      <c r="B105" s="276"/>
      <c r="C105" s="278"/>
      <c r="D105" s="278"/>
      <c r="E105" s="278"/>
      <c r="F105" s="278"/>
      <c r="G105" s="296"/>
      <c r="H105" s="278"/>
      <c r="I105" s="278"/>
      <c r="J105" s="278"/>
      <c r="K105" s="277"/>
    </row>
    <row r="106" spans="2:11" s="1" customFormat="1" ht="15" customHeight="1">
      <c r="B106" s="276"/>
      <c r="C106" s="265" t="s">
        <v>54</v>
      </c>
      <c r="D106" s="285"/>
      <c r="E106" s="285"/>
      <c r="F106" s="286" t="s">
        <v>1717</v>
      </c>
      <c r="G106" s="265"/>
      <c r="H106" s="265" t="s">
        <v>1757</v>
      </c>
      <c r="I106" s="265" t="s">
        <v>1719</v>
      </c>
      <c r="J106" s="265">
        <v>20</v>
      </c>
      <c r="K106" s="277"/>
    </row>
    <row r="107" spans="2:11" s="1" customFormat="1" ht="15" customHeight="1">
      <c r="B107" s="276"/>
      <c r="C107" s="265" t="s">
        <v>1720</v>
      </c>
      <c r="D107" s="265"/>
      <c r="E107" s="265"/>
      <c r="F107" s="286" t="s">
        <v>1717</v>
      </c>
      <c r="G107" s="265"/>
      <c r="H107" s="265" t="s">
        <v>1757</v>
      </c>
      <c r="I107" s="265" t="s">
        <v>1719</v>
      </c>
      <c r="J107" s="265">
        <v>120</v>
      </c>
      <c r="K107" s="277"/>
    </row>
    <row r="108" spans="2:11" s="1" customFormat="1" ht="15" customHeight="1">
      <c r="B108" s="288"/>
      <c r="C108" s="265" t="s">
        <v>1722</v>
      </c>
      <c r="D108" s="265"/>
      <c r="E108" s="265"/>
      <c r="F108" s="286" t="s">
        <v>1723</v>
      </c>
      <c r="G108" s="265"/>
      <c r="H108" s="265" t="s">
        <v>1757</v>
      </c>
      <c r="I108" s="265" t="s">
        <v>1719</v>
      </c>
      <c r="J108" s="265">
        <v>50</v>
      </c>
      <c r="K108" s="277"/>
    </row>
    <row r="109" spans="2:11" s="1" customFormat="1" ht="15" customHeight="1">
      <c r="B109" s="288"/>
      <c r="C109" s="265" t="s">
        <v>1725</v>
      </c>
      <c r="D109" s="265"/>
      <c r="E109" s="265"/>
      <c r="F109" s="286" t="s">
        <v>1717</v>
      </c>
      <c r="G109" s="265"/>
      <c r="H109" s="265" t="s">
        <v>1757</v>
      </c>
      <c r="I109" s="265" t="s">
        <v>1727</v>
      </c>
      <c r="J109" s="265"/>
      <c r="K109" s="277"/>
    </row>
    <row r="110" spans="2:11" s="1" customFormat="1" ht="15" customHeight="1">
      <c r="B110" s="288"/>
      <c r="C110" s="265" t="s">
        <v>1736</v>
      </c>
      <c r="D110" s="265"/>
      <c r="E110" s="265"/>
      <c r="F110" s="286" t="s">
        <v>1723</v>
      </c>
      <c r="G110" s="265"/>
      <c r="H110" s="265" t="s">
        <v>1757</v>
      </c>
      <c r="I110" s="265" t="s">
        <v>1719</v>
      </c>
      <c r="J110" s="265">
        <v>50</v>
      </c>
      <c r="K110" s="277"/>
    </row>
    <row r="111" spans="2:11" s="1" customFormat="1" ht="15" customHeight="1">
      <c r="B111" s="288"/>
      <c r="C111" s="265" t="s">
        <v>1744</v>
      </c>
      <c r="D111" s="265"/>
      <c r="E111" s="265"/>
      <c r="F111" s="286" t="s">
        <v>1723</v>
      </c>
      <c r="G111" s="265"/>
      <c r="H111" s="265" t="s">
        <v>1757</v>
      </c>
      <c r="I111" s="265" t="s">
        <v>1719</v>
      </c>
      <c r="J111" s="265">
        <v>50</v>
      </c>
      <c r="K111" s="277"/>
    </row>
    <row r="112" spans="2:11" s="1" customFormat="1" ht="15" customHeight="1">
      <c r="B112" s="288"/>
      <c r="C112" s="265" t="s">
        <v>1742</v>
      </c>
      <c r="D112" s="265"/>
      <c r="E112" s="265"/>
      <c r="F112" s="286" t="s">
        <v>1723</v>
      </c>
      <c r="G112" s="265"/>
      <c r="H112" s="265" t="s">
        <v>1757</v>
      </c>
      <c r="I112" s="265" t="s">
        <v>1719</v>
      </c>
      <c r="J112" s="265">
        <v>50</v>
      </c>
      <c r="K112" s="277"/>
    </row>
    <row r="113" spans="2:11" s="1" customFormat="1" ht="15" customHeight="1">
      <c r="B113" s="288"/>
      <c r="C113" s="265" t="s">
        <v>54</v>
      </c>
      <c r="D113" s="265"/>
      <c r="E113" s="265"/>
      <c r="F113" s="286" t="s">
        <v>1717</v>
      </c>
      <c r="G113" s="265"/>
      <c r="H113" s="265" t="s">
        <v>1758</v>
      </c>
      <c r="I113" s="265" t="s">
        <v>1719</v>
      </c>
      <c r="J113" s="265">
        <v>20</v>
      </c>
      <c r="K113" s="277"/>
    </row>
    <row r="114" spans="2:11" s="1" customFormat="1" ht="15" customHeight="1">
      <c r="B114" s="288"/>
      <c r="C114" s="265" t="s">
        <v>1759</v>
      </c>
      <c r="D114" s="265"/>
      <c r="E114" s="265"/>
      <c r="F114" s="286" t="s">
        <v>1717</v>
      </c>
      <c r="G114" s="265"/>
      <c r="H114" s="265" t="s">
        <v>1760</v>
      </c>
      <c r="I114" s="265" t="s">
        <v>1719</v>
      </c>
      <c r="J114" s="265">
        <v>120</v>
      </c>
      <c r="K114" s="277"/>
    </row>
    <row r="115" spans="2:11" s="1" customFormat="1" ht="15" customHeight="1">
      <c r="B115" s="288"/>
      <c r="C115" s="265" t="s">
        <v>39</v>
      </c>
      <c r="D115" s="265"/>
      <c r="E115" s="265"/>
      <c r="F115" s="286" t="s">
        <v>1717</v>
      </c>
      <c r="G115" s="265"/>
      <c r="H115" s="265" t="s">
        <v>1761</v>
      </c>
      <c r="I115" s="265" t="s">
        <v>1752</v>
      </c>
      <c r="J115" s="265"/>
      <c r="K115" s="277"/>
    </row>
    <row r="116" spans="2:11" s="1" customFormat="1" ht="15" customHeight="1">
      <c r="B116" s="288"/>
      <c r="C116" s="265" t="s">
        <v>49</v>
      </c>
      <c r="D116" s="265"/>
      <c r="E116" s="265"/>
      <c r="F116" s="286" t="s">
        <v>1717</v>
      </c>
      <c r="G116" s="265"/>
      <c r="H116" s="265" t="s">
        <v>1762</v>
      </c>
      <c r="I116" s="265" t="s">
        <v>1752</v>
      </c>
      <c r="J116" s="265"/>
      <c r="K116" s="277"/>
    </row>
    <row r="117" spans="2:11" s="1" customFormat="1" ht="15" customHeight="1">
      <c r="B117" s="288"/>
      <c r="C117" s="265" t="s">
        <v>58</v>
      </c>
      <c r="D117" s="265"/>
      <c r="E117" s="265"/>
      <c r="F117" s="286" t="s">
        <v>1717</v>
      </c>
      <c r="G117" s="265"/>
      <c r="H117" s="265" t="s">
        <v>1763</v>
      </c>
      <c r="I117" s="265" t="s">
        <v>1764</v>
      </c>
      <c r="J117" s="265"/>
      <c r="K117" s="277"/>
    </row>
    <row r="118" spans="2:11" s="1" customFormat="1" ht="15" customHeight="1">
      <c r="B118" s="291"/>
      <c r="C118" s="297"/>
      <c r="D118" s="297"/>
      <c r="E118" s="297"/>
      <c r="F118" s="297"/>
      <c r="G118" s="297"/>
      <c r="H118" s="297"/>
      <c r="I118" s="297"/>
      <c r="J118" s="297"/>
      <c r="K118" s="293"/>
    </row>
    <row r="119" spans="2:11" s="1" customFormat="1" ht="18.75" customHeight="1">
      <c r="B119" s="298"/>
      <c r="C119" s="299"/>
      <c r="D119" s="299"/>
      <c r="E119" s="299"/>
      <c r="F119" s="300"/>
      <c r="G119" s="299"/>
      <c r="H119" s="299"/>
      <c r="I119" s="299"/>
      <c r="J119" s="299"/>
      <c r="K119" s="298"/>
    </row>
    <row r="120" spans="2:11" s="1" customFormat="1" ht="18.75" customHeight="1"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</row>
    <row r="121" spans="2:11" s="1" customFormat="1" ht="7.5" customHeight="1">
      <c r="B121" s="301"/>
      <c r="C121" s="302"/>
      <c r="D121" s="302"/>
      <c r="E121" s="302"/>
      <c r="F121" s="302"/>
      <c r="G121" s="302"/>
      <c r="H121" s="302"/>
      <c r="I121" s="302"/>
      <c r="J121" s="302"/>
      <c r="K121" s="303"/>
    </row>
    <row r="122" spans="2:11" s="1" customFormat="1" ht="45" customHeight="1">
      <c r="B122" s="304"/>
      <c r="C122" s="385" t="s">
        <v>1765</v>
      </c>
      <c r="D122" s="385"/>
      <c r="E122" s="385"/>
      <c r="F122" s="385"/>
      <c r="G122" s="385"/>
      <c r="H122" s="385"/>
      <c r="I122" s="385"/>
      <c r="J122" s="385"/>
      <c r="K122" s="305"/>
    </row>
    <row r="123" spans="2:11" s="1" customFormat="1" ht="17.25" customHeight="1">
      <c r="B123" s="306"/>
      <c r="C123" s="278" t="s">
        <v>1711</v>
      </c>
      <c r="D123" s="278"/>
      <c r="E123" s="278"/>
      <c r="F123" s="278" t="s">
        <v>1712</v>
      </c>
      <c r="G123" s="279"/>
      <c r="H123" s="278" t="s">
        <v>55</v>
      </c>
      <c r="I123" s="278" t="s">
        <v>58</v>
      </c>
      <c r="J123" s="278" t="s">
        <v>1713</v>
      </c>
      <c r="K123" s="307"/>
    </row>
    <row r="124" spans="2:11" s="1" customFormat="1" ht="17.25" customHeight="1">
      <c r="B124" s="306"/>
      <c r="C124" s="280" t="s">
        <v>1714</v>
      </c>
      <c r="D124" s="280"/>
      <c r="E124" s="280"/>
      <c r="F124" s="281" t="s">
        <v>1715</v>
      </c>
      <c r="G124" s="282"/>
      <c r="H124" s="280"/>
      <c r="I124" s="280"/>
      <c r="J124" s="280" t="s">
        <v>1716</v>
      </c>
      <c r="K124" s="307"/>
    </row>
    <row r="125" spans="2:11" s="1" customFormat="1" ht="5.25" customHeight="1">
      <c r="B125" s="308"/>
      <c r="C125" s="283"/>
      <c r="D125" s="283"/>
      <c r="E125" s="283"/>
      <c r="F125" s="283"/>
      <c r="G125" s="309"/>
      <c r="H125" s="283"/>
      <c r="I125" s="283"/>
      <c r="J125" s="283"/>
      <c r="K125" s="310"/>
    </row>
    <row r="126" spans="2:11" s="1" customFormat="1" ht="15" customHeight="1">
      <c r="B126" s="308"/>
      <c r="C126" s="265" t="s">
        <v>1720</v>
      </c>
      <c r="D126" s="285"/>
      <c r="E126" s="285"/>
      <c r="F126" s="286" t="s">
        <v>1717</v>
      </c>
      <c r="G126" s="265"/>
      <c r="H126" s="265" t="s">
        <v>1757</v>
      </c>
      <c r="I126" s="265" t="s">
        <v>1719</v>
      </c>
      <c r="J126" s="265">
        <v>120</v>
      </c>
      <c r="K126" s="311"/>
    </row>
    <row r="127" spans="2:11" s="1" customFormat="1" ht="15" customHeight="1">
      <c r="B127" s="308"/>
      <c r="C127" s="265" t="s">
        <v>1766</v>
      </c>
      <c r="D127" s="265"/>
      <c r="E127" s="265"/>
      <c r="F127" s="286" t="s">
        <v>1717</v>
      </c>
      <c r="G127" s="265"/>
      <c r="H127" s="265" t="s">
        <v>1767</v>
      </c>
      <c r="I127" s="265" t="s">
        <v>1719</v>
      </c>
      <c r="J127" s="265" t="s">
        <v>1768</v>
      </c>
      <c r="K127" s="311"/>
    </row>
    <row r="128" spans="2:11" s="1" customFormat="1" ht="15" customHeight="1">
      <c r="B128" s="308"/>
      <c r="C128" s="265" t="s">
        <v>1665</v>
      </c>
      <c r="D128" s="265"/>
      <c r="E128" s="265"/>
      <c r="F128" s="286" t="s">
        <v>1717</v>
      </c>
      <c r="G128" s="265"/>
      <c r="H128" s="265" t="s">
        <v>1769</v>
      </c>
      <c r="I128" s="265" t="s">
        <v>1719</v>
      </c>
      <c r="J128" s="265" t="s">
        <v>1768</v>
      </c>
      <c r="K128" s="311"/>
    </row>
    <row r="129" spans="2:11" s="1" customFormat="1" ht="15" customHeight="1">
      <c r="B129" s="308"/>
      <c r="C129" s="265" t="s">
        <v>1728</v>
      </c>
      <c r="D129" s="265"/>
      <c r="E129" s="265"/>
      <c r="F129" s="286" t="s">
        <v>1723</v>
      </c>
      <c r="G129" s="265"/>
      <c r="H129" s="265" t="s">
        <v>1729</v>
      </c>
      <c r="I129" s="265" t="s">
        <v>1719</v>
      </c>
      <c r="J129" s="265">
        <v>15</v>
      </c>
      <c r="K129" s="311"/>
    </row>
    <row r="130" spans="2:11" s="1" customFormat="1" ht="15" customHeight="1">
      <c r="B130" s="308"/>
      <c r="C130" s="289" t="s">
        <v>1730</v>
      </c>
      <c r="D130" s="289"/>
      <c r="E130" s="289"/>
      <c r="F130" s="290" t="s">
        <v>1723</v>
      </c>
      <c r="G130" s="289"/>
      <c r="H130" s="289" t="s">
        <v>1731</v>
      </c>
      <c r="I130" s="289" t="s">
        <v>1719</v>
      </c>
      <c r="J130" s="289">
        <v>15</v>
      </c>
      <c r="K130" s="311"/>
    </row>
    <row r="131" spans="2:11" s="1" customFormat="1" ht="15" customHeight="1">
      <c r="B131" s="308"/>
      <c r="C131" s="289" t="s">
        <v>1732</v>
      </c>
      <c r="D131" s="289"/>
      <c r="E131" s="289"/>
      <c r="F131" s="290" t="s">
        <v>1723</v>
      </c>
      <c r="G131" s="289"/>
      <c r="H131" s="289" t="s">
        <v>1733</v>
      </c>
      <c r="I131" s="289" t="s">
        <v>1719</v>
      </c>
      <c r="J131" s="289">
        <v>20</v>
      </c>
      <c r="K131" s="311"/>
    </row>
    <row r="132" spans="2:11" s="1" customFormat="1" ht="15" customHeight="1">
      <c r="B132" s="308"/>
      <c r="C132" s="289" t="s">
        <v>1734</v>
      </c>
      <c r="D132" s="289"/>
      <c r="E132" s="289"/>
      <c r="F132" s="290" t="s">
        <v>1723</v>
      </c>
      <c r="G132" s="289"/>
      <c r="H132" s="289" t="s">
        <v>1735</v>
      </c>
      <c r="I132" s="289" t="s">
        <v>1719</v>
      </c>
      <c r="J132" s="289">
        <v>20</v>
      </c>
      <c r="K132" s="311"/>
    </row>
    <row r="133" spans="2:11" s="1" customFormat="1" ht="15" customHeight="1">
      <c r="B133" s="308"/>
      <c r="C133" s="265" t="s">
        <v>1722</v>
      </c>
      <c r="D133" s="265"/>
      <c r="E133" s="265"/>
      <c r="F133" s="286" t="s">
        <v>1723</v>
      </c>
      <c r="G133" s="265"/>
      <c r="H133" s="265" t="s">
        <v>1757</v>
      </c>
      <c r="I133" s="265" t="s">
        <v>1719</v>
      </c>
      <c r="J133" s="265">
        <v>50</v>
      </c>
      <c r="K133" s="311"/>
    </row>
    <row r="134" spans="2:11" s="1" customFormat="1" ht="15" customHeight="1">
      <c r="B134" s="308"/>
      <c r="C134" s="265" t="s">
        <v>1736</v>
      </c>
      <c r="D134" s="265"/>
      <c r="E134" s="265"/>
      <c r="F134" s="286" t="s">
        <v>1723</v>
      </c>
      <c r="G134" s="265"/>
      <c r="H134" s="265" t="s">
        <v>1757</v>
      </c>
      <c r="I134" s="265" t="s">
        <v>1719</v>
      </c>
      <c r="J134" s="265">
        <v>50</v>
      </c>
      <c r="K134" s="311"/>
    </row>
    <row r="135" spans="2:11" s="1" customFormat="1" ht="15" customHeight="1">
      <c r="B135" s="308"/>
      <c r="C135" s="265" t="s">
        <v>1742</v>
      </c>
      <c r="D135" s="265"/>
      <c r="E135" s="265"/>
      <c r="F135" s="286" t="s">
        <v>1723</v>
      </c>
      <c r="G135" s="265"/>
      <c r="H135" s="265" t="s">
        <v>1757</v>
      </c>
      <c r="I135" s="265" t="s">
        <v>1719</v>
      </c>
      <c r="J135" s="265">
        <v>50</v>
      </c>
      <c r="K135" s="311"/>
    </row>
    <row r="136" spans="2:11" s="1" customFormat="1" ht="15" customHeight="1">
      <c r="B136" s="308"/>
      <c r="C136" s="265" t="s">
        <v>1744</v>
      </c>
      <c r="D136" s="265"/>
      <c r="E136" s="265"/>
      <c r="F136" s="286" t="s">
        <v>1723</v>
      </c>
      <c r="G136" s="265"/>
      <c r="H136" s="265" t="s">
        <v>1757</v>
      </c>
      <c r="I136" s="265" t="s">
        <v>1719</v>
      </c>
      <c r="J136" s="265">
        <v>50</v>
      </c>
      <c r="K136" s="311"/>
    </row>
    <row r="137" spans="2:11" s="1" customFormat="1" ht="15" customHeight="1">
      <c r="B137" s="308"/>
      <c r="C137" s="265" t="s">
        <v>1745</v>
      </c>
      <c r="D137" s="265"/>
      <c r="E137" s="265"/>
      <c r="F137" s="286" t="s">
        <v>1723</v>
      </c>
      <c r="G137" s="265"/>
      <c r="H137" s="265" t="s">
        <v>1770</v>
      </c>
      <c r="I137" s="265" t="s">
        <v>1719</v>
      </c>
      <c r="J137" s="265">
        <v>255</v>
      </c>
      <c r="K137" s="311"/>
    </row>
    <row r="138" spans="2:11" s="1" customFormat="1" ht="15" customHeight="1">
      <c r="B138" s="308"/>
      <c r="C138" s="265" t="s">
        <v>1747</v>
      </c>
      <c r="D138" s="265"/>
      <c r="E138" s="265"/>
      <c r="F138" s="286" t="s">
        <v>1717</v>
      </c>
      <c r="G138" s="265"/>
      <c r="H138" s="265" t="s">
        <v>1771</v>
      </c>
      <c r="I138" s="265" t="s">
        <v>1749</v>
      </c>
      <c r="J138" s="265"/>
      <c r="K138" s="311"/>
    </row>
    <row r="139" spans="2:11" s="1" customFormat="1" ht="15" customHeight="1">
      <c r="B139" s="308"/>
      <c r="C139" s="265" t="s">
        <v>1750</v>
      </c>
      <c r="D139" s="265"/>
      <c r="E139" s="265"/>
      <c r="F139" s="286" t="s">
        <v>1717</v>
      </c>
      <c r="G139" s="265"/>
      <c r="H139" s="265" t="s">
        <v>1772</v>
      </c>
      <c r="I139" s="265" t="s">
        <v>1752</v>
      </c>
      <c r="J139" s="265"/>
      <c r="K139" s="311"/>
    </row>
    <row r="140" spans="2:11" s="1" customFormat="1" ht="15" customHeight="1">
      <c r="B140" s="308"/>
      <c r="C140" s="265" t="s">
        <v>1753</v>
      </c>
      <c r="D140" s="265"/>
      <c r="E140" s="265"/>
      <c r="F140" s="286" t="s">
        <v>1717</v>
      </c>
      <c r="G140" s="265"/>
      <c r="H140" s="265" t="s">
        <v>1753</v>
      </c>
      <c r="I140" s="265" t="s">
        <v>1752</v>
      </c>
      <c r="J140" s="265"/>
      <c r="K140" s="311"/>
    </row>
    <row r="141" spans="2:11" s="1" customFormat="1" ht="15" customHeight="1">
      <c r="B141" s="308"/>
      <c r="C141" s="265" t="s">
        <v>39</v>
      </c>
      <c r="D141" s="265"/>
      <c r="E141" s="265"/>
      <c r="F141" s="286" t="s">
        <v>1717</v>
      </c>
      <c r="G141" s="265"/>
      <c r="H141" s="265" t="s">
        <v>1773</v>
      </c>
      <c r="I141" s="265" t="s">
        <v>1752</v>
      </c>
      <c r="J141" s="265"/>
      <c r="K141" s="311"/>
    </row>
    <row r="142" spans="2:11" s="1" customFormat="1" ht="15" customHeight="1">
      <c r="B142" s="308"/>
      <c r="C142" s="265" t="s">
        <v>1774</v>
      </c>
      <c r="D142" s="265"/>
      <c r="E142" s="265"/>
      <c r="F142" s="286" t="s">
        <v>1717</v>
      </c>
      <c r="G142" s="265"/>
      <c r="H142" s="265" t="s">
        <v>1775</v>
      </c>
      <c r="I142" s="265" t="s">
        <v>1752</v>
      </c>
      <c r="J142" s="265"/>
      <c r="K142" s="311"/>
    </row>
    <row r="143" spans="2:11" s="1" customFormat="1" ht="15" customHeight="1">
      <c r="B143" s="312"/>
      <c r="C143" s="313"/>
      <c r="D143" s="313"/>
      <c r="E143" s="313"/>
      <c r="F143" s="313"/>
      <c r="G143" s="313"/>
      <c r="H143" s="313"/>
      <c r="I143" s="313"/>
      <c r="J143" s="313"/>
      <c r="K143" s="314"/>
    </row>
    <row r="144" spans="2:11" s="1" customFormat="1" ht="18.75" customHeight="1">
      <c r="B144" s="299"/>
      <c r="C144" s="299"/>
      <c r="D144" s="299"/>
      <c r="E144" s="299"/>
      <c r="F144" s="300"/>
      <c r="G144" s="299"/>
      <c r="H144" s="299"/>
      <c r="I144" s="299"/>
      <c r="J144" s="299"/>
      <c r="K144" s="299"/>
    </row>
    <row r="145" spans="2:11" s="1" customFormat="1" ht="18.75" customHeight="1"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</row>
    <row r="146" spans="2:11" s="1" customFormat="1" ht="7.5" customHeight="1">
      <c r="B146" s="273"/>
      <c r="C146" s="274"/>
      <c r="D146" s="274"/>
      <c r="E146" s="274"/>
      <c r="F146" s="274"/>
      <c r="G146" s="274"/>
      <c r="H146" s="274"/>
      <c r="I146" s="274"/>
      <c r="J146" s="274"/>
      <c r="K146" s="275"/>
    </row>
    <row r="147" spans="2:11" s="1" customFormat="1" ht="45" customHeight="1">
      <c r="B147" s="276"/>
      <c r="C147" s="384" t="s">
        <v>1776</v>
      </c>
      <c r="D147" s="384"/>
      <c r="E147" s="384"/>
      <c r="F147" s="384"/>
      <c r="G147" s="384"/>
      <c r="H147" s="384"/>
      <c r="I147" s="384"/>
      <c r="J147" s="384"/>
      <c r="K147" s="277"/>
    </row>
    <row r="148" spans="2:11" s="1" customFormat="1" ht="17.25" customHeight="1">
      <c r="B148" s="276"/>
      <c r="C148" s="278" t="s">
        <v>1711</v>
      </c>
      <c r="D148" s="278"/>
      <c r="E148" s="278"/>
      <c r="F148" s="278" t="s">
        <v>1712</v>
      </c>
      <c r="G148" s="279"/>
      <c r="H148" s="278" t="s">
        <v>55</v>
      </c>
      <c r="I148" s="278" t="s">
        <v>58</v>
      </c>
      <c r="J148" s="278" t="s">
        <v>1713</v>
      </c>
      <c r="K148" s="277"/>
    </row>
    <row r="149" spans="2:11" s="1" customFormat="1" ht="17.25" customHeight="1">
      <c r="B149" s="276"/>
      <c r="C149" s="280" t="s">
        <v>1714</v>
      </c>
      <c r="D149" s="280"/>
      <c r="E149" s="280"/>
      <c r="F149" s="281" t="s">
        <v>1715</v>
      </c>
      <c r="G149" s="282"/>
      <c r="H149" s="280"/>
      <c r="I149" s="280"/>
      <c r="J149" s="280" t="s">
        <v>1716</v>
      </c>
      <c r="K149" s="277"/>
    </row>
    <row r="150" spans="2:11" s="1" customFormat="1" ht="5.25" customHeight="1">
      <c r="B150" s="288"/>
      <c r="C150" s="283"/>
      <c r="D150" s="283"/>
      <c r="E150" s="283"/>
      <c r="F150" s="283"/>
      <c r="G150" s="284"/>
      <c r="H150" s="283"/>
      <c r="I150" s="283"/>
      <c r="J150" s="283"/>
      <c r="K150" s="311"/>
    </row>
    <row r="151" spans="2:11" s="1" customFormat="1" ht="15" customHeight="1">
      <c r="B151" s="288"/>
      <c r="C151" s="315" t="s">
        <v>1720</v>
      </c>
      <c r="D151" s="265"/>
      <c r="E151" s="265"/>
      <c r="F151" s="316" t="s">
        <v>1717</v>
      </c>
      <c r="G151" s="265"/>
      <c r="H151" s="315" t="s">
        <v>1757</v>
      </c>
      <c r="I151" s="315" t="s">
        <v>1719</v>
      </c>
      <c r="J151" s="315">
        <v>120</v>
      </c>
      <c r="K151" s="311"/>
    </row>
    <row r="152" spans="2:11" s="1" customFormat="1" ht="15" customHeight="1">
      <c r="B152" s="288"/>
      <c r="C152" s="315" t="s">
        <v>1766</v>
      </c>
      <c r="D152" s="265"/>
      <c r="E152" s="265"/>
      <c r="F152" s="316" t="s">
        <v>1717</v>
      </c>
      <c r="G152" s="265"/>
      <c r="H152" s="315" t="s">
        <v>1777</v>
      </c>
      <c r="I152" s="315" t="s">
        <v>1719</v>
      </c>
      <c r="J152" s="315" t="s">
        <v>1768</v>
      </c>
      <c r="K152" s="311"/>
    </row>
    <row r="153" spans="2:11" s="1" customFormat="1" ht="15" customHeight="1">
      <c r="B153" s="288"/>
      <c r="C153" s="315" t="s">
        <v>1665</v>
      </c>
      <c r="D153" s="265"/>
      <c r="E153" s="265"/>
      <c r="F153" s="316" t="s">
        <v>1717</v>
      </c>
      <c r="G153" s="265"/>
      <c r="H153" s="315" t="s">
        <v>1778</v>
      </c>
      <c r="I153" s="315" t="s">
        <v>1719</v>
      </c>
      <c r="J153" s="315" t="s">
        <v>1768</v>
      </c>
      <c r="K153" s="311"/>
    </row>
    <row r="154" spans="2:11" s="1" customFormat="1" ht="15" customHeight="1">
      <c r="B154" s="288"/>
      <c r="C154" s="315" t="s">
        <v>1722</v>
      </c>
      <c r="D154" s="265"/>
      <c r="E154" s="265"/>
      <c r="F154" s="316" t="s">
        <v>1723</v>
      </c>
      <c r="G154" s="265"/>
      <c r="H154" s="315" t="s">
        <v>1757</v>
      </c>
      <c r="I154" s="315" t="s">
        <v>1719</v>
      </c>
      <c r="J154" s="315">
        <v>50</v>
      </c>
      <c r="K154" s="311"/>
    </row>
    <row r="155" spans="2:11" s="1" customFormat="1" ht="15" customHeight="1">
      <c r="B155" s="288"/>
      <c r="C155" s="315" t="s">
        <v>1725</v>
      </c>
      <c r="D155" s="265"/>
      <c r="E155" s="265"/>
      <c r="F155" s="316" t="s">
        <v>1717</v>
      </c>
      <c r="G155" s="265"/>
      <c r="H155" s="315" t="s">
        <v>1757</v>
      </c>
      <c r="I155" s="315" t="s">
        <v>1727</v>
      </c>
      <c r="J155" s="315"/>
      <c r="K155" s="311"/>
    </row>
    <row r="156" spans="2:11" s="1" customFormat="1" ht="15" customHeight="1">
      <c r="B156" s="288"/>
      <c r="C156" s="315" t="s">
        <v>1736</v>
      </c>
      <c r="D156" s="265"/>
      <c r="E156" s="265"/>
      <c r="F156" s="316" t="s">
        <v>1723</v>
      </c>
      <c r="G156" s="265"/>
      <c r="H156" s="315" t="s">
        <v>1757</v>
      </c>
      <c r="I156" s="315" t="s">
        <v>1719</v>
      </c>
      <c r="J156" s="315">
        <v>50</v>
      </c>
      <c r="K156" s="311"/>
    </row>
    <row r="157" spans="2:11" s="1" customFormat="1" ht="15" customHeight="1">
      <c r="B157" s="288"/>
      <c r="C157" s="315" t="s">
        <v>1744</v>
      </c>
      <c r="D157" s="265"/>
      <c r="E157" s="265"/>
      <c r="F157" s="316" t="s">
        <v>1723</v>
      </c>
      <c r="G157" s="265"/>
      <c r="H157" s="315" t="s">
        <v>1757</v>
      </c>
      <c r="I157" s="315" t="s">
        <v>1719</v>
      </c>
      <c r="J157" s="315">
        <v>50</v>
      </c>
      <c r="K157" s="311"/>
    </row>
    <row r="158" spans="2:11" s="1" customFormat="1" ht="15" customHeight="1">
      <c r="B158" s="288"/>
      <c r="C158" s="315" t="s">
        <v>1742</v>
      </c>
      <c r="D158" s="265"/>
      <c r="E158" s="265"/>
      <c r="F158" s="316" t="s">
        <v>1723</v>
      </c>
      <c r="G158" s="265"/>
      <c r="H158" s="315" t="s">
        <v>1757</v>
      </c>
      <c r="I158" s="315" t="s">
        <v>1719</v>
      </c>
      <c r="J158" s="315">
        <v>50</v>
      </c>
      <c r="K158" s="311"/>
    </row>
    <row r="159" spans="2:11" s="1" customFormat="1" ht="15" customHeight="1">
      <c r="B159" s="288"/>
      <c r="C159" s="315" t="s">
        <v>124</v>
      </c>
      <c r="D159" s="265"/>
      <c r="E159" s="265"/>
      <c r="F159" s="316" t="s">
        <v>1717</v>
      </c>
      <c r="G159" s="265"/>
      <c r="H159" s="315" t="s">
        <v>1779</v>
      </c>
      <c r="I159" s="315" t="s">
        <v>1719</v>
      </c>
      <c r="J159" s="315" t="s">
        <v>1780</v>
      </c>
      <c r="K159" s="311"/>
    </row>
    <row r="160" spans="2:11" s="1" customFormat="1" ht="15" customHeight="1">
      <c r="B160" s="288"/>
      <c r="C160" s="315" t="s">
        <v>1781</v>
      </c>
      <c r="D160" s="265"/>
      <c r="E160" s="265"/>
      <c r="F160" s="316" t="s">
        <v>1717</v>
      </c>
      <c r="G160" s="265"/>
      <c r="H160" s="315" t="s">
        <v>1782</v>
      </c>
      <c r="I160" s="315" t="s">
        <v>1752</v>
      </c>
      <c r="J160" s="315"/>
      <c r="K160" s="311"/>
    </row>
    <row r="161" spans="2:11" s="1" customFormat="1" ht="15" customHeight="1">
      <c r="B161" s="317"/>
      <c r="C161" s="297"/>
      <c r="D161" s="297"/>
      <c r="E161" s="297"/>
      <c r="F161" s="297"/>
      <c r="G161" s="297"/>
      <c r="H161" s="297"/>
      <c r="I161" s="297"/>
      <c r="J161" s="297"/>
      <c r="K161" s="318"/>
    </row>
    <row r="162" spans="2:11" s="1" customFormat="1" ht="18.75" customHeight="1">
      <c r="B162" s="299"/>
      <c r="C162" s="309"/>
      <c r="D162" s="309"/>
      <c r="E162" s="309"/>
      <c r="F162" s="319"/>
      <c r="G162" s="309"/>
      <c r="H162" s="309"/>
      <c r="I162" s="309"/>
      <c r="J162" s="309"/>
      <c r="K162" s="299"/>
    </row>
    <row r="163" spans="2:11" s="1" customFormat="1" ht="18.75" customHeight="1"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</row>
    <row r="164" spans="2:11" s="1" customFormat="1" ht="7.5" customHeight="1">
      <c r="B164" s="254"/>
      <c r="C164" s="255"/>
      <c r="D164" s="255"/>
      <c r="E164" s="255"/>
      <c r="F164" s="255"/>
      <c r="G164" s="255"/>
      <c r="H164" s="255"/>
      <c r="I164" s="255"/>
      <c r="J164" s="255"/>
      <c r="K164" s="256"/>
    </row>
    <row r="165" spans="2:11" s="1" customFormat="1" ht="45" customHeight="1">
      <c r="B165" s="257"/>
      <c r="C165" s="385" t="s">
        <v>1783</v>
      </c>
      <c r="D165" s="385"/>
      <c r="E165" s="385"/>
      <c r="F165" s="385"/>
      <c r="G165" s="385"/>
      <c r="H165" s="385"/>
      <c r="I165" s="385"/>
      <c r="J165" s="385"/>
      <c r="K165" s="258"/>
    </row>
    <row r="166" spans="2:11" s="1" customFormat="1" ht="17.25" customHeight="1">
      <c r="B166" s="257"/>
      <c r="C166" s="278" t="s">
        <v>1711</v>
      </c>
      <c r="D166" s="278"/>
      <c r="E166" s="278"/>
      <c r="F166" s="278" t="s">
        <v>1712</v>
      </c>
      <c r="G166" s="320"/>
      <c r="H166" s="321" t="s">
        <v>55</v>
      </c>
      <c r="I166" s="321" t="s">
        <v>58</v>
      </c>
      <c r="J166" s="278" t="s">
        <v>1713</v>
      </c>
      <c r="K166" s="258"/>
    </row>
    <row r="167" spans="2:11" s="1" customFormat="1" ht="17.25" customHeight="1">
      <c r="B167" s="259"/>
      <c r="C167" s="280" t="s">
        <v>1714</v>
      </c>
      <c r="D167" s="280"/>
      <c r="E167" s="280"/>
      <c r="F167" s="281" t="s">
        <v>1715</v>
      </c>
      <c r="G167" s="322"/>
      <c r="H167" s="323"/>
      <c r="I167" s="323"/>
      <c r="J167" s="280" t="s">
        <v>1716</v>
      </c>
      <c r="K167" s="260"/>
    </row>
    <row r="168" spans="2:11" s="1" customFormat="1" ht="5.25" customHeight="1">
      <c r="B168" s="288"/>
      <c r="C168" s="283"/>
      <c r="D168" s="283"/>
      <c r="E168" s="283"/>
      <c r="F168" s="283"/>
      <c r="G168" s="284"/>
      <c r="H168" s="283"/>
      <c r="I168" s="283"/>
      <c r="J168" s="283"/>
      <c r="K168" s="311"/>
    </row>
    <row r="169" spans="2:11" s="1" customFormat="1" ht="15" customHeight="1">
      <c r="B169" s="288"/>
      <c r="C169" s="265" t="s">
        <v>1720</v>
      </c>
      <c r="D169" s="265"/>
      <c r="E169" s="265"/>
      <c r="F169" s="286" t="s">
        <v>1717</v>
      </c>
      <c r="G169" s="265"/>
      <c r="H169" s="265" t="s">
        <v>1757</v>
      </c>
      <c r="I169" s="265" t="s">
        <v>1719</v>
      </c>
      <c r="J169" s="265">
        <v>120</v>
      </c>
      <c r="K169" s="311"/>
    </row>
    <row r="170" spans="2:11" s="1" customFormat="1" ht="15" customHeight="1">
      <c r="B170" s="288"/>
      <c r="C170" s="265" t="s">
        <v>1766</v>
      </c>
      <c r="D170" s="265"/>
      <c r="E170" s="265"/>
      <c r="F170" s="286" t="s">
        <v>1717</v>
      </c>
      <c r="G170" s="265"/>
      <c r="H170" s="265" t="s">
        <v>1767</v>
      </c>
      <c r="I170" s="265" t="s">
        <v>1719</v>
      </c>
      <c r="J170" s="265" t="s">
        <v>1768</v>
      </c>
      <c r="K170" s="311"/>
    </row>
    <row r="171" spans="2:11" s="1" customFormat="1" ht="15" customHeight="1">
      <c r="B171" s="288"/>
      <c r="C171" s="265" t="s">
        <v>1665</v>
      </c>
      <c r="D171" s="265"/>
      <c r="E171" s="265"/>
      <c r="F171" s="286" t="s">
        <v>1717</v>
      </c>
      <c r="G171" s="265"/>
      <c r="H171" s="265" t="s">
        <v>1784</v>
      </c>
      <c r="I171" s="265" t="s">
        <v>1719</v>
      </c>
      <c r="J171" s="265" t="s">
        <v>1768</v>
      </c>
      <c r="K171" s="311"/>
    </row>
    <row r="172" spans="2:11" s="1" customFormat="1" ht="15" customHeight="1">
      <c r="B172" s="288"/>
      <c r="C172" s="265" t="s">
        <v>1722</v>
      </c>
      <c r="D172" s="265"/>
      <c r="E172" s="265"/>
      <c r="F172" s="286" t="s">
        <v>1723</v>
      </c>
      <c r="G172" s="265"/>
      <c r="H172" s="265" t="s">
        <v>1784</v>
      </c>
      <c r="I172" s="265" t="s">
        <v>1719</v>
      </c>
      <c r="J172" s="265">
        <v>50</v>
      </c>
      <c r="K172" s="311"/>
    </row>
    <row r="173" spans="2:11" s="1" customFormat="1" ht="15" customHeight="1">
      <c r="B173" s="288"/>
      <c r="C173" s="265" t="s">
        <v>1725</v>
      </c>
      <c r="D173" s="265"/>
      <c r="E173" s="265"/>
      <c r="F173" s="286" t="s">
        <v>1717</v>
      </c>
      <c r="G173" s="265"/>
      <c r="H173" s="265" t="s">
        <v>1784</v>
      </c>
      <c r="I173" s="265" t="s">
        <v>1727</v>
      </c>
      <c r="J173" s="265"/>
      <c r="K173" s="311"/>
    </row>
    <row r="174" spans="2:11" s="1" customFormat="1" ht="15" customHeight="1">
      <c r="B174" s="288"/>
      <c r="C174" s="265" t="s">
        <v>1736</v>
      </c>
      <c r="D174" s="265"/>
      <c r="E174" s="265"/>
      <c r="F174" s="286" t="s">
        <v>1723</v>
      </c>
      <c r="G174" s="265"/>
      <c r="H174" s="265" t="s">
        <v>1784</v>
      </c>
      <c r="I174" s="265" t="s">
        <v>1719</v>
      </c>
      <c r="J174" s="265">
        <v>50</v>
      </c>
      <c r="K174" s="311"/>
    </row>
    <row r="175" spans="2:11" s="1" customFormat="1" ht="15" customHeight="1">
      <c r="B175" s="288"/>
      <c r="C175" s="265" t="s">
        <v>1744</v>
      </c>
      <c r="D175" s="265"/>
      <c r="E175" s="265"/>
      <c r="F175" s="286" t="s">
        <v>1723</v>
      </c>
      <c r="G175" s="265"/>
      <c r="H175" s="265" t="s">
        <v>1784</v>
      </c>
      <c r="I175" s="265" t="s">
        <v>1719</v>
      </c>
      <c r="J175" s="265">
        <v>50</v>
      </c>
      <c r="K175" s="311"/>
    </row>
    <row r="176" spans="2:11" s="1" customFormat="1" ht="15" customHeight="1">
      <c r="B176" s="288"/>
      <c r="C176" s="265" t="s">
        <v>1742</v>
      </c>
      <c r="D176" s="265"/>
      <c r="E176" s="265"/>
      <c r="F176" s="286" t="s">
        <v>1723</v>
      </c>
      <c r="G176" s="265"/>
      <c r="H176" s="265" t="s">
        <v>1784</v>
      </c>
      <c r="I176" s="265" t="s">
        <v>1719</v>
      </c>
      <c r="J176" s="265">
        <v>50</v>
      </c>
      <c r="K176" s="311"/>
    </row>
    <row r="177" spans="2:11" s="1" customFormat="1" ht="15" customHeight="1">
      <c r="B177" s="288"/>
      <c r="C177" s="265" t="s">
        <v>160</v>
      </c>
      <c r="D177" s="265"/>
      <c r="E177" s="265"/>
      <c r="F177" s="286" t="s">
        <v>1717</v>
      </c>
      <c r="G177" s="265"/>
      <c r="H177" s="265" t="s">
        <v>1785</v>
      </c>
      <c r="I177" s="265" t="s">
        <v>1786</v>
      </c>
      <c r="J177" s="265"/>
      <c r="K177" s="311"/>
    </row>
    <row r="178" spans="2:11" s="1" customFormat="1" ht="15" customHeight="1">
      <c r="B178" s="288"/>
      <c r="C178" s="265" t="s">
        <v>58</v>
      </c>
      <c r="D178" s="265"/>
      <c r="E178" s="265"/>
      <c r="F178" s="286" t="s">
        <v>1717</v>
      </c>
      <c r="G178" s="265"/>
      <c r="H178" s="265" t="s">
        <v>1787</v>
      </c>
      <c r="I178" s="265" t="s">
        <v>1788</v>
      </c>
      <c r="J178" s="265">
        <v>1</v>
      </c>
      <c r="K178" s="311"/>
    </row>
    <row r="179" spans="2:11" s="1" customFormat="1" ht="15" customHeight="1">
      <c r="B179" s="288"/>
      <c r="C179" s="265" t="s">
        <v>54</v>
      </c>
      <c r="D179" s="265"/>
      <c r="E179" s="265"/>
      <c r="F179" s="286" t="s">
        <v>1717</v>
      </c>
      <c r="G179" s="265"/>
      <c r="H179" s="265" t="s">
        <v>1789</v>
      </c>
      <c r="I179" s="265" t="s">
        <v>1719</v>
      </c>
      <c r="J179" s="265">
        <v>20</v>
      </c>
      <c r="K179" s="311"/>
    </row>
    <row r="180" spans="2:11" s="1" customFormat="1" ht="15" customHeight="1">
      <c r="B180" s="288"/>
      <c r="C180" s="265" t="s">
        <v>55</v>
      </c>
      <c r="D180" s="265"/>
      <c r="E180" s="265"/>
      <c r="F180" s="286" t="s">
        <v>1717</v>
      </c>
      <c r="G180" s="265"/>
      <c r="H180" s="265" t="s">
        <v>1790</v>
      </c>
      <c r="I180" s="265" t="s">
        <v>1719</v>
      </c>
      <c r="J180" s="265">
        <v>255</v>
      </c>
      <c r="K180" s="311"/>
    </row>
    <row r="181" spans="2:11" s="1" customFormat="1" ht="15" customHeight="1">
      <c r="B181" s="288"/>
      <c r="C181" s="265" t="s">
        <v>161</v>
      </c>
      <c r="D181" s="265"/>
      <c r="E181" s="265"/>
      <c r="F181" s="286" t="s">
        <v>1717</v>
      </c>
      <c r="G181" s="265"/>
      <c r="H181" s="265" t="s">
        <v>1681</v>
      </c>
      <c r="I181" s="265" t="s">
        <v>1719</v>
      </c>
      <c r="J181" s="265">
        <v>10</v>
      </c>
      <c r="K181" s="311"/>
    </row>
    <row r="182" spans="2:11" s="1" customFormat="1" ht="15" customHeight="1">
      <c r="B182" s="288"/>
      <c r="C182" s="265" t="s">
        <v>162</v>
      </c>
      <c r="D182" s="265"/>
      <c r="E182" s="265"/>
      <c r="F182" s="286" t="s">
        <v>1717</v>
      </c>
      <c r="G182" s="265"/>
      <c r="H182" s="265" t="s">
        <v>1791</v>
      </c>
      <c r="I182" s="265" t="s">
        <v>1752</v>
      </c>
      <c r="J182" s="265"/>
      <c r="K182" s="311"/>
    </row>
    <row r="183" spans="2:11" s="1" customFormat="1" ht="15" customHeight="1">
      <c r="B183" s="288"/>
      <c r="C183" s="265" t="s">
        <v>1792</v>
      </c>
      <c r="D183" s="265"/>
      <c r="E183" s="265"/>
      <c r="F183" s="286" t="s">
        <v>1717</v>
      </c>
      <c r="G183" s="265"/>
      <c r="H183" s="265" t="s">
        <v>1793</v>
      </c>
      <c r="I183" s="265" t="s">
        <v>1752</v>
      </c>
      <c r="J183" s="265"/>
      <c r="K183" s="311"/>
    </row>
    <row r="184" spans="2:11" s="1" customFormat="1" ht="15" customHeight="1">
      <c r="B184" s="288"/>
      <c r="C184" s="265" t="s">
        <v>1781</v>
      </c>
      <c r="D184" s="265"/>
      <c r="E184" s="265"/>
      <c r="F184" s="286" t="s">
        <v>1717</v>
      </c>
      <c r="G184" s="265"/>
      <c r="H184" s="265" t="s">
        <v>1794</v>
      </c>
      <c r="I184" s="265" t="s">
        <v>1752</v>
      </c>
      <c r="J184" s="265"/>
      <c r="K184" s="311"/>
    </row>
    <row r="185" spans="2:11" s="1" customFormat="1" ht="15" customHeight="1">
      <c r="B185" s="288"/>
      <c r="C185" s="265" t="s">
        <v>164</v>
      </c>
      <c r="D185" s="265"/>
      <c r="E185" s="265"/>
      <c r="F185" s="286" t="s">
        <v>1723</v>
      </c>
      <c r="G185" s="265"/>
      <c r="H185" s="265" t="s">
        <v>1795</v>
      </c>
      <c r="I185" s="265" t="s">
        <v>1719</v>
      </c>
      <c r="J185" s="265">
        <v>50</v>
      </c>
      <c r="K185" s="311"/>
    </row>
    <row r="186" spans="2:11" s="1" customFormat="1" ht="15" customHeight="1">
      <c r="B186" s="288"/>
      <c r="C186" s="265" t="s">
        <v>1796</v>
      </c>
      <c r="D186" s="265"/>
      <c r="E186" s="265"/>
      <c r="F186" s="286" t="s">
        <v>1723</v>
      </c>
      <c r="G186" s="265"/>
      <c r="H186" s="265" t="s">
        <v>1797</v>
      </c>
      <c r="I186" s="265" t="s">
        <v>1798</v>
      </c>
      <c r="J186" s="265"/>
      <c r="K186" s="311"/>
    </row>
    <row r="187" spans="2:11" s="1" customFormat="1" ht="15" customHeight="1">
      <c r="B187" s="288"/>
      <c r="C187" s="265" t="s">
        <v>1799</v>
      </c>
      <c r="D187" s="265"/>
      <c r="E187" s="265"/>
      <c r="F187" s="286" t="s">
        <v>1723</v>
      </c>
      <c r="G187" s="265"/>
      <c r="H187" s="265" t="s">
        <v>1800</v>
      </c>
      <c r="I187" s="265" t="s">
        <v>1798</v>
      </c>
      <c r="J187" s="265"/>
      <c r="K187" s="311"/>
    </row>
    <row r="188" spans="2:11" s="1" customFormat="1" ht="15" customHeight="1">
      <c r="B188" s="288"/>
      <c r="C188" s="265" t="s">
        <v>1801</v>
      </c>
      <c r="D188" s="265"/>
      <c r="E188" s="265"/>
      <c r="F188" s="286" t="s">
        <v>1723</v>
      </c>
      <c r="G188" s="265"/>
      <c r="H188" s="265" t="s">
        <v>1802</v>
      </c>
      <c r="I188" s="265" t="s">
        <v>1798</v>
      </c>
      <c r="J188" s="265"/>
      <c r="K188" s="311"/>
    </row>
    <row r="189" spans="2:11" s="1" customFormat="1" ht="15" customHeight="1">
      <c r="B189" s="288"/>
      <c r="C189" s="324" t="s">
        <v>1803</v>
      </c>
      <c r="D189" s="265"/>
      <c r="E189" s="265"/>
      <c r="F189" s="286" t="s">
        <v>1723</v>
      </c>
      <c r="G189" s="265"/>
      <c r="H189" s="265" t="s">
        <v>1804</v>
      </c>
      <c r="I189" s="265" t="s">
        <v>1805</v>
      </c>
      <c r="J189" s="325" t="s">
        <v>1806</v>
      </c>
      <c r="K189" s="311"/>
    </row>
    <row r="190" spans="2:11" s="1" customFormat="1" ht="15" customHeight="1">
      <c r="B190" s="288"/>
      <c r="C190" s="324" t="s">
        <v>43</v>
      </c>
      <c r="D190" s="265"/>
      <c r="E190" s="265"/>
      <c r="F190" s="286" t="s">
        <v>1717</v>
      </c>
      <c r="G190" s="265"/>
      <c r="H190" s="262" t="s">
        <v>1807</v>
      </c>
      <c r="I190" s="265" t="s">
        <v>1808</v>
      </c>
      <c r="J190" s="265"/>
      <c r="K190" s="311"/>
    </row>
    <row r="191" spans="2:11" s="1" customFormat="1" ht="15" customHeight="1">
      <c r="B191" s="288"/>
      <c r="C191" s="324" t="s">
        <v>1809</v>
      </c>
      <c r="D191" s="265"/>
      <c r="E191" s="265"/>
      <c r="F191" s="286" t="s">
        <v>1717</v>
      </c>
      <c r="G191" s="265"/>
      <c r="H191" s="265" t="s">
        <v>1810</v>
      </c>
      <c r="I191" s="265" t="s">
        <v>1752</v>
      </c>
      <c r="J191" s="265"/>
      <c r="K191" s="311"/>
    </row>
    <row r="192" spans="2:11" s="1" customFormat="1" ht="15" customHeight="1">
      <c r="B192" s="288"/>
      <c r="C192" s="324" t="s">
        <v>1811</v>
      </c>
      <c r="D192" s="265"/>
      <c r="E192" s="265"/>
      <c r="F192" s="286" t="s">
        <v>1717</v>
      </c>
      <c r="G192" s="265"/>
      <c r="H192" s="265" t="s">
        <v>1812</v>
      </c>
      <c r="I192" s="265" t="s">
        <v>1752</v>
      </c>
      <c r="J192" s="265"/>
      <c r="K192" s="311"/>
    </row>
    <row r="193" spans="2:11" s="1" customFormat="1" ht="15" customHeight="1">
      <c r="B193" s="288"/>
      <c r="C193" s="324" t="s">
        <v>1813</v>
      </c>
      <c r="D193" s="265"/>
      <c r="E193" s="265"/>
      <c r="F193" s="286" t="s">
        <v>1723</v>
      </c>
      <c r="G193" s="265"/>
      <c r="H193" s="265" t="s">
        <v>1814</v>
      </c>
      <c r="I193" s="265" t="s">
        <v>1752</v>
      </c>
      <c r="J193" s="265"/>
      <c r="K193" s="311"/>
    </row>
    <row r="194" spans="2:11" s="1" customFormat="1" ht="15" customHeight="1">
      <c r="B194" s="317"/>
      <c r="C194" s="326"/>
      <c r="D194" s="297"/>
      <c r="E194" s="297"/>
      <c r="F194" s="297"/>
      <c r="G194" s="297"/>
      <c r="H194" s="297"/>
      <c r="I194" s="297"/>
      <c r="J194" s="297"/>
      <c r="K194" s="318"/>
    </row>
    <row r="195" spans="2:11" s="1" customFormat="1" ht="18.75" customHeight="1">
      <c r="B195" s="299"/>
      <c r="C195" s="309"/>
      <c r="D195" s="309"/>
      <c r="E195" s="309"/>
      <c r="F195" s="319"/>
      <c r="G195" s="309"/>
      <c r="H195" s="309"/>
      <c r="I195" s="309"/>
      <c r="J195" s="309"/>
      <c r="K195" s="299"/>
    </row>
    <row r="196" spans="2:11" s="1" customFormat="1" ht="18.75" customHeight="1">
      <c r="B196" s="299"/>
      <c r="C196" s="309"/>
      <c r="D196" s="309"/>
      <c r="E196" s="309"/>
      <c r="F196" s="319"/>
      <c r="G196" s="309"/>
      <c r="H196" s="309"/>
      <c r="I196" s="309"/>
      <c r="J196" s="309"/>
      <c r="K196" s="299"/>
    </row>
    <row r="197" spans="2:11" s="1" customFormat="1" ht="18.75" customHeight="1">
      <c r="B197" s="272"/>
      <c r="C197" s="272"/>
      <c r="D197" s="272"/>
      <c r="E197" s="272"/>
      <c r="F197" s="272"/>
      <c r="G197" s="272"/>
      <c r="H197" s="272"/>
      <c r="I197" s="272"/>
      <c r="J197" s="272"/>
      <c r="K197" s="272"/>
    </row>
    <row r="198" spans="2:11" s="1" customFormat="1" ht="13.5">
      <c r="B198" s="254"/>
      <c r="C198" s="255"/>
      <c r="D198" s="255"/>
      <c r="E198" s="255"/>
      <c r="F198" s="255"/>
      <c r="G198" s="255"/>
      <c r="H198" s="255"/>
      <c r="I198" s="255"/>
      <c r="J198" s="255"/>
      <c r="K198" s="256"/>
    </row>
    <row r="199" spans="2:11" s="1" customFormat="1" ht="21">
      <c r="B199" s="257"/>
      <c r="C199" s="385" t="s">
        <v>1815</v>
      </c>
      <c r="D199" s="385"/>
      <c r="E199" s="385"/>
      <c r="F199" s="385"/>
      <c r="G199" s="385"/>
      <c r="H199" s="385"/>
      <c r="I199" s="385"/>
      <c r="J199" s="385"/>
      <c r="K199" s="258"/>
    </row>
    <row r="200" spans="2:11" s="1" customFormat="1" ht="25.5" customHeight="1">
      <c r="B200" s="257"/>
      <c r="C200" s="327" t="s">
        <v>1816</v>
      </c>
      <c r="D200" s="327"/>
      <c r="E200" s="327"/>
      <c r="F200" s="327" t="s">
        <v>1817</v>
      </c>
      <c r="G200" s="328"/>
      <c r="H200" s="386" t="s">
        <v>1818</v>
      </c>
      <c r="I200" s="386"/>
      <c r="J200" s="386"/>
      <c r="K200" s="258"/>
    </row>
    <row r="201" spans="2:11" s="1" customFormat="1" ht="5.25" customHeight="1">
      <c r="B201" s="288"/>
      <c r="C201" s="283"/>
      <c r="D201" s="283"/>
      <c r="E201" s="283"/>
      <c r="F201" s="283"/>
      <c r="G201" s="309"/>
      <c r="H201" s="283"/>
      <c r="I201" s="283"/>
      <c r="J201" s="283"/>
      <c r="K201" s="311"/>
    </row>
    <row r="202" spans="2:11" s="1" customFormat="1" ht="15" customHeight="1">
      <c r="B202" s="288"/>
      <c r="C202" s="265" t="s">
        <v>1808</v>
      </c>
      <c r="D202" s="265"/>
      <c r="E202" s="265"/>
      <c r="F202" s="286" t="s">
        <v>44</v>
      </c>
      <c r="G202" s="265"/>
      <c r="H202" s="387" t="s">
        <v>1819</v>
      </c>
      <c r="I202" s="387"/>
      <c r="J202" s="387"/>
      <c r="K202" s="311"/>
    </row>
    <row r="203" spans="2:11" s="1" customFormat="1" ht="15" customHeight="1">
      <c r="B203" s="288"/>
      <c r="C203" s="265"/>
      <c r="D203" s="265"/>
      <c r="E203" s="265"/>
      <c r="F203" s="286" t="s">
        <v>45</v>
      </c>
      <c r="G203" s="265"/>
      <c r="H203" s="387" t="s">
        <v>1820</v>
      </c>
      <c r="I203" s="387"/>
      <c r="J203" s="387"/>
      <c r="K203" s="311"/>
    </row>
    <row r="204" spans="2:11" s="1" customFormat="1" ht="15" customHeight="1">
      <c r="B204" s="288"/>
      <c r="C204" s="265"/>
      <c r="D204" s="265"/>
      <c r="E204" s="265"/>
      <c r="F204" s="286" t="s">
        <v>48</v>
      </c>
      <c r="G204" s="265"/>
      <c r="H204" s="387" t="s">
        <v>1821</v>
      </c>
      <c r="I204" s="387"/>
      <c r="J204" s="387"/>
      <c r="K204" s="311"/>
    </row>
    <row r="205" spans="2:11" s="1" customFormat="1" ht="15" customHeight="1">
      <c r="B205" s="288"/>
      <c r="C205" s="265"/>
      <c r="D205" s="265"/>
      <c r="E205" s="265"/>
      <c r="F205" s="286" t="s">
        <v>46</v>
      </c>
      <c r="G205" s="265"/>
      <c r="H205" s="387" t="s">
        <v>1822</v>
      </c>
      <c r="I205" s="387"/>
      <c r="J205" s="387"/>
      <c r="K205" s="311"/>
    </row>
    <row r="206" spans="2:11" s="1" customFormat="1" ht="15" customHeight="1">
      <c r="B206" s="288"/>
      <c r="C206" s="265"/>
      <c r="D206" s="265"/>
      <c r="E206" s="265"/>
      <c r="F206" s="286" t="s">
        <v>47</v>
      </c>
      <c r="G206" s="265"/>
      <c r="H206" s="387" t="s">
        <v>1823</v>
      </c>
      <c r="I206" s="387"/>
      <c r="J206" s="387"/>
      <c r="K206" s="311"/>
    </row>
    <row r="207" spans="2:11" s="1" customFormat="1" ht="15" customHeight="1">
      <c r="B207" s="288"/>
      <c r="C207" s="265"/>
      <c r="D207" s="265"/>
      <c r="E207" s="265"/>
      <c r="F207" s="286"/>
      <c r="G207" s="265"/>
      <c r="H207" s="265"/>
      <c r="I207" s="265"/>
      <c r="J207" s="265"/>
      <c r="K207" s="311"/>
    </row>
    <row r="208" spans="2:11" s="1" customFormat="1" ht="15" customHeight="1">
      <c r="B208" s="288"/>
      <c r="C208" s="265" t="s">
        <v>1764</v>
      </c>
      <c r="D208" s="265"/>
      <c r="E208" s="265"/>
      <c r="F208" s="286" t="s">
        <v>80</v>
      </c>
      <c r="G208" s="265"/>
      <c r="H208" s="387" t="s">
        <v>1824</v>
      </c>
      <c r="I208" s="387"/>
      <c r="J208" s="387"/>
      <c r="K208" s="311"/>
    </row>
    <row r="209" spans="2:11" s="1" customFormat="1" ht="15" customHeight="1">
      <c r="B209" s="288"/>
      <c r="C209" s="265"/>
      <c r="D209" s="265"/>
      <c r="E209" s="265"/>
      <c r="F209" s="286" t="s">
        <v>1659</v>
      </c>
      <c r="G209" s="265"/>
      <c r="H209" s="387" t="s">
        <v>1660</v>
      </c>
      <c r="I209" s="387"/>
      <c r="J209" s="387"/>
      <c r="K209" s="311"/>
    </row>
    <row r="210" spans="2:11" s="1" customFormat="1" ht="15" customHeight="1">
      <c r="B210" s="288"/>
      <c r="C210" s="265"/>
      <c r="D210" s="265"/>
      <c r="E210" s="265"/>
      <c r="F210" s="286" t="s">
        <v>1657</v>
      </c>
      <c r="G210" s="265"/>
      <c r="H210" s="387" t="s">
        <v>1825</v>
      </c>
      <c r="I210" s="387"/>
      <c r="J210" s="387"/>
      <c r="K210" s="311"/>
    </row>
    <row r="211" spans="2:11" s="1" customFormat="1" ht="15" customHeight="1">
      <c r="B211" s="329"/>
      <c r="C211" s="265"/>
      <c r="D211" s="265"/>
      <c r="E211" s="265"/>
      <c r="F211" s="286" t="s">
        <v>1661</v>
      </c>
      <c r="G211" s="324"/>
      <c r="H211" s="388" t="s">
        <v>1662</v>
      </c>
      <c r="I211" s="388"/>
      <c r="J211" s="388"/>
      <c r="K211" s="330"/>
    </row>
    <row r="212" spans="2:11" s="1" customFormat="1" ht="15" customHeight="1">
      <c r="B212" s="329"/>
      <c r="C212" s="265"/>
      <c r="D212" s="265"/>
      <c r="E212" s="265"/>
      <c r="F212" s="286" t="s">
        <v>1663</v>
      </c>
      <c r="G212" s="324"/>
      <c r="H212" s="388" t="s">
        <v>1508</v>
      </c>
      <c r="I212" s="388"/>
      <c r="J212" s="388"/>
      <c r="K212" s="330"/>
    </row>
    <row r="213" spans="2:11" s="1" customFormat="1" ht="15" customHeight="1">
      <c r="B213" s="329"/>
      <c r="C213" s="265"/>
      <c r="D213" s="265"/>
      <c r="E213" s="265"/>
      <c r="F213" s="286"/>
      <c r="G213" s="324"/>
      <c r="H213" s="315"/>
      <c r="I213" s="315"/>
      <c r="J213" s="315"/>
      <c r="K213" s="330"/>
    </row>
    <row r="214" spans="2:11" s="1" customFormat="1" ht="15" customHeight="1">
      <c r="B214" s="329"/>
      <c r="C214" s="265" t="s">
        <v>1788</v>
      </c>
      <c r="D214" s="265"/>
      <c r="E214" s="265"/>
      <c r="F214" s="286">
        <v>1</v>
      </c>
      <c r="G214" s="324"/>
      <c r="H214" s="388" t="s">
        <v>1826</v>
      </c>
      <c r="I214" s="388"/>
      <c r="J214" s="388"/>
      <c r="K214" s="330"/>
    </row>
    <row r="215" spans="2:11" s="1" customFormat="1" ht="15" customHeight="1">
      <c r="B215" s="329"/>
      <c r="C215" s="265"/>
      <c r="D215" s="265"/>
      <c r="E215" s="265"/>
      <c r="F215" s="286">
        <v>2</v>
      </c>
      <c r="G215" s="324"/>
      <c r="H215" s="388" t="s">
        <v>1827</v>
      </c>
      <c r="I215" s="388"/>
      <c r="J215" s="388"/>
      <c r="K215" s="330"/>
    </row>
    <row r="216" spans="2:11" s="1" customFormat="1" ht="15" customHeight="1">
      <c r="B216" s="329"/>
      <c r="C216" s="265"/>
      <c r="D216" s="265"/>
      <c r="E216" s="265"/>
      <c r="F216" s="286">
        <v>3</v>
      </c>
      <c r="G216" s="324"/>
      <c r="H216" s="388" t="s">
        <v>1828</v>
      </c>
      <c r="I216" s="388"/>
      <c r="J216" s="388"/>
      <c r="K216" s="330"/>
    </row>
    <row r="217" spans="2:11" s="1" customFormat="1" ht="15" customHeight="1">
      <c r="B217" s="329"/>
      <c r="C217" s="265"/>
      <c r="D217" s="265"/>
      <c r="E217" s="265"/>
      <c r="F217" s="286">
        <v>4</v>
      </c>
      <c r="G217" s="324"/>
      <c r="H217" s="388" t="s">
        <v>1829</v>
      </c>
      <c r="I217" s="388"/>
      <c r="J217" s="388"/>
      <c r="K217" s="330"/>
    </row>
    <row r="218" spans="2:11" s="1" customFormat="1" ht="12.75" customHeight="1">
      <c r="B218" s="331"/>
      <c r="C218" s="332"/>
      <c r="D218" s="332"/>
      <c r="E218" s="332"/>
      <c r="F218" s="332"/>
      <c r="G218" s="332"/>
      <c r="H218" s="332"/>
      <c r="I218" s="332"/>
      <c r="J218" s="332"/>
      <c r="K218" s="333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01 - Stavební část</vt:lpstr>
      <vt:lpstr>02 - Vzduchotechnika</vt:lpstr>
      <vt:lpstr>03 - Elektroinstalace,hro...</vt:lpstr>
      <vt:lpstr>Pokyny pro vyplnění</vt:lpstr>
      <vt:lpstr>'01 - Stavební část'!Názvy_tisku</vt:lpstr>
      <vt:lpstr>'02 - Vzduchotechnika'!Názvy_tisku</vt:lpstr>
      <vt:lpstr>'03 - Elektroinstalace,hro...'!Názvy_tisku</vt:lpstr>
      <vt:lpstr>'Rekapitulace stavby'!Názvy_tisku</vt:lpstr>
      <vt:lpstr>'01 - Stavební část'!Oblast_tisku</vt:lpstr>
      <vt:lpstr>'02 - Vzduchotechnika'!Oblast_tisku</vt:lpstr>
      <vt:lpstr>'03 - Elektroinstalace,hro...'!Oblast_tisku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Vlastouvka\Eva</dc:creator>
  <cp:lastModifiedBy>Eva</cp:lastModifiedBy>
  <dcterms:created xsi:type="dcterms:W3CDTF">2022-11-30T21:23:43Z</dcterms:created>
  <dcterms:modified xsi:type="dcterms:W3CDTF">2022-11-30T21:24:39Z</dcterms:modified>
</cp:coreProperties>
</file>