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55" windowWidth="18855" windowHeight="6600" firstSheet="1" activeTab="6"/>
  </bookViews>
  <sheets>
    <sheet name="Rekapitulace stavby" sheetId="1" r:id="rId1"/>
    <sheet name="D.1.1. - Stavební část" sheetId="2" r:id="rId2"/>
    <sheet name="D.1.4.-ÚT - Vytápění" sheetId="3" r:id="rId3"/>
    <sheet name="D.1.4.-VZT - Větrání" sheetId="4" r:id="rId4"/>
    <sheet name="D.1.4.-ZTi - Zdravotní te..." sheetId="5" r:id="rId5"/>
    <sheet name="D.1.3 - Elektroinstalace" sheetId="6" r:id="rId6"/>
    <sheet name="Pokyny pro vyplnění" sheetId="8" r:id="rId7"/>
  </sheets>
  <definedNames>
    <definedName name="_xlnm._FilterDatabase" localSheetId="1" hidden="1">'D.1.1. - Stavební část'!$C$100:$K$414</definedName>
    <definedName name="_xlnm._FilterDatabase" localSheetId="5" hidden="1">'D.1.3 - Elektroinstalace'!$C$80:$K$84</definedName>
    <definedName name="_xlnm._FilterDatabase" localSheetId="2" hidden="1">'D.1.4.-ÚT - Vytápění'!$C$83:$K$115</definedName>
    <definedName name="_xlnm._FilterDatabase" localSheetId="3" hidden="1">'D.1.4.-VZT - Větrání'!$C$81:$K$106</definedName>
    <definedName name="_xlnm._FilterDatabase" localSheetId="4" hidden="1">'D.1.4.-ZTi - Zdravotní te...'!$C$86:$K$199</definedName>
    <definedName name="_xlnm.Print_Area" localSheetId="1">'D.1.1. - Stavební část'!$C$4:$J$39,'D.1.1. - Stavební část'!$C$45:$J$82,'D.1.1. - Stavební část'!$C$88:$K$414</definedName>
    <definedName name="_xlnm.Print_Area" localSheetId="5">'D.1.3 - Elektroinstalace'!$C$4:$J$39,'D.1.3 - Elektroinstalace'!$C$45:$J$62,'D.1.3 - Elektroinstalace'!$C$68:$K$84</definedName>
    <definedName name="_xlnm.Print_Area" localSheetId="2">'D.1.4.-ÚT - Vytápění'!$C$4:$J$39,'D.1.4.-ÚT - Vytápění'!$C$45:$J$65,'D.1.4.-ÚT - Vytápění'!$C$71:$K$115</definedName>
    <definedName name="_xlnm.Print_Area" localSheetId="3">'D.1.4.-VZT - Větrání'!$C$4:$J$39,'D.1.4.-VZT - Větrání'!$C$45:$J$63,'D.1.4.-VZT - Větrání'!$C$69:$K$106</definedName>
    <definedName name="_xlnm.Print_Area" localSheetId="4">'D.1.4.-ZTi - Zdravotní te...'!$C$4:$J$39,'D.1.4.-ZTi - Zdravotní te...'!$C$45:$J$68,'D.1.4.-ZTi - Zdravotní te...'!$C$74:$K$199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'D.1.1. - Stavební část'!$100:$100</definedName>
    <definedName name="_xlnm.Print_Titles" localSheetId="2">'D.1.4.-ÚT - Vytápění'!$83:$83</definedName>
    <definedName name="_xlnm.Print_Titles" localSheetId="3">'D.1.4.-VZT - Větrání'!$81:$81</definedName>
    <definedName name="_xlnm.Print_Titles" localSheetId="4">'D.1.4.-ZTi - Zdravotní te...'!$86:$86</definedName>
    <definedName name="_xlnm.Print_Titles" localSheetId="5">'D.1.3 - Elektroinstalace'!$80:$80</definedName>
  </definedNames>
  <calcPr calcId="125725"/>
</workbook>
</file>

<file path=xl/sharedStrings.xml><?xml version="1.0" encoding="utf-8"?>
<sst xmlns="http://schemas.openxmlformats.org/spreadsheetml/2006/main" count="5778" uniqueCount="1265">
  <si>
    <t>Export Komplet</t>
  </si>
  <si>
    <t>VZ</t>
  </si>
  <si>
    <t>2.0</t>
  </si>
  <si>
    <t>ZAMOK</t>
  </si>
  <si>
    <t>False</t>
  </si>
  <si>
    <t>{7916dbe2-ee6a-4cbe-bbe1-da05c715b18c}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</si>
  <si>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</si>
  <si>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</si>
  <si>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</si>
  <si>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</si>
  <si>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</si>
  <si>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</si>
  <si>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</si>
  <si>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</si>
  <si>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2206/2/I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</si>
  <si>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</si>
  <si>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</si>
  <si>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Vrchlabí nám.Míru, č.p. 284 - úpravy soc.zařízení, I.etapa</t>
  </si>
  <si>
    <t>KSO:</t>
  </si>
  <si>
    <t>801 3</t>
  </si>
  <si>
    <t>CC-CZ:</t>
  </si>
  <si>
    <t/>
  </si>
  <si>
    <t>Místo:</t>
  </si>
  <si>
    <t xml:space="preserve"> </t>
  </si>
  <si>
    <t>Datum:</t>
  </si>
  <si>
    <t>18. 4. 2022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</si>
  <si>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</si>
  <si>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</si>
  <si>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</si>
  <si>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</si>
  <si>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</si>
  <si>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</si>
  <si>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</si>
  <si>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</si>
  <si>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</si>
  <si>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</si>
  <si>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 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</si>
  <si>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</si>
  <si>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</si>
  <si>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</si>
  <si>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</si>
  <si>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</si>
  <si>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</si>
  <si>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</si>
  <si>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</si>
  <si>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</si>
  <si>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</si>
  <si>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</si>
  <si>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</si>
  <si>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</si>
  <si>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</si>
  <si>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</si>
  <si>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</si>
  <si>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</si>
  <si>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</si>
  <si>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</si>
  <si>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</si>
  <si>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</si>
  <si>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</si>
  <si>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</si>
  <si>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</si>
  <si>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</si>
  <si>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</si>
  <si>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</si>
  <si>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</si>
  <si>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</si>
  <si>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</si>
  <si>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</si>
  <si>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</si>
  <si>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</si>
  <si>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</si>
  <si>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</si>
  <si>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</si>
  <si>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</si>
  <si>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</si>
  <si>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</si>
  <si>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</si>
  <si>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</si>
  <si>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</si>
  <si>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Stavební část</t>
  </si>
  <si>
    <t>STA</t>
  </si>
  <si>
    <t>1</t>
  </si>
  <si>
    <t>{1e6421c5-e137-4db1-b42c-8e0989913c01}</t>
  </si>
  <si>
    <t>2</t>
  </si>
  <si>
    <t>D.1.4.-ÚT</t>
  </si>
  <si>
    <t>Vytápění</t>
  </si>
  <si>
    <t>{58b7b4b7-d82c-42bf-bd0e-f1d4bb95a7c4}</t>
  </si>
  <si>
    <t>D.1.4.-VZT</t>
  </si>
  <si>
    <t>Větrání</t>
  </si>
  <si>
    <t>{b107b8fc-0c4a-4c53-bee2-e89e215e4482}</t>
  </si>
  <si>
    <t>D.1.4.-ZTi</t>
  </si>
  <si>
    <t>Zdravotní te...</t>
  </si>
  <si>
    <t>{044a9e17-c87a-4ea0-8545-0bfca9c52844}</t>
  </si>
  <si>
    <t>D.1.3</t>
  </si>
  <si>
    <t>Elektroinstalace</t>
  </si>
  <si>
    <t>{68f938c9-e201-47b5-b1ee-a26111d4807c}</t>
  </si>
  <si>
    <t>podlKer</t>
  </si>
  <si>
    <t>20,05</t>
  </si>
  <si>
    <t>SDKstrop</t>
  </si>
  <si>
    <t>27,9</t>
  </si>
  <si>
    <t>KRYCÍ LIST SOUPISU PRACÍ</t>
  </si>
  <si>
    <t>Objekt:</t>
  </si>
  <si>
    <t>D.1.1.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</si>
  <si>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</si>
  <si>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</si>
  <si>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</si>
  <si>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</si>
  <si>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</si>
  <si>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</si>
  <si>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</si>
  <si>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</si>
  <si>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</si>
  <si>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</si>
  <si>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</si>
  <si>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</si>
  <si>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</si>
  <si>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</si>
  <si>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</si>
  <si>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</si>
  <si>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</si>
  <si>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</si>
  <si>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</si>
  <si>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</si>
  <si>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</si>
  <si>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</si>
  <si>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</si>
  <si>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</si>
  <si>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</si>
  <si>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</si>
  <si>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</si>
  <si>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</si>
  <si>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</si>
  <si>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</si>
  <si>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</si>
  <si>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</si>
  <si>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</si>
  <si>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</si>
  <si>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</si>
  <si>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</si>
  <si>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</si>
  <si>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</si>
  <si>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</si>
  <si>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</si>
  <si>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</si>
  <si>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</si>
  <si>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</si>
  <si>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</si>
  <si>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</si>
  <si>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310231055</t>
  </si>
  <si>
    <t>Zazdívka otvorů ve zdivu nadzákladovém děrovanými cihlami plochy přes 1 m2 do 4 m2 přes P10 do P15, tl. zdiva 300 mm</t>
  </si>
  <si>
    <t>m2</t>
  </si>
  <si>
    <t>CS ÚRS 2022 01</t>
  </si>
  <si>
    <t>4</t>
  </si>
  <si>
    <t>-1759182179</t>
  </si>
  <si>
    <t>Online PSC</t>
  </si>
  <si>
    <t>https://podminky.urs.cz/item/CS_URS_2022_01/310231055</t>
  </si>
  <si>
    <t>VV</t>
  </si>
  <si>
    <t>0,9*2,1</t>
  </si>
  <si>
    <t>310321111</t>
  </si>
  <si>
    <t>Zabetonování otvorů ve zdivu nadzákladovém včetně bednění, odbednění a výztuže (materiál v ceně) plochy do 1 m2</t>
  </si>
  <si>
    <t>m3</t>
  </si>
  <si>
    <t>1189713789</t>
  </si>
  <si>
    <t>https://podminky.urs.cz/item/CS_URS_2022_01/310321111</t>
  </si>
  <si>
    <t>"oprava průrazů:" 0,05</t>
  </si>
  <si>
    <t>317142420</t>
  </si>
  <si>
    <t>Překlady nenosné z pórobetonu osazené do tenkého maltového lože, výšky do 250 mm, šířky překladu 100 mm, délky překladu do 1000 mm</t>
  </si>
  <si>
    <t>kus</t>
  </si>
  <si>
    <t>-1167580456</t>
  </si>
  <si>
    <t>https://podminky.urs.cz/item/CS_URS_2022_01/317142420</t>
  </si>
  <si>
    <t>317234410</t>
  </si>
  <si>
    <t>Vyzdívka mezi nosníky cihlami pálenými na maltu cementovou</t>
  </si>
  <si>
    <t>1985063716</t>
  </si>
  <si>
    <t>https://podminky.urs.cz/item/CS_URS_2022_01/317234410</t>
  </si>
  <si>
    <t>"P4:" 0,45*0,3*1,6</t>
  </si>
  <si>
    <t>5</t>
  </si>
  <si>
    <t>317944321</t>
  </si>
  <si>
    <t>Válcované nosníky dodatečně osazované do připravených otvorů bez zazdění hlav do č. 12</t>
  </si>
  <si>
    <t>t</t>
  </si>
  <si>
    <t>896563834</t>
  </si>
  <si>
    <t>https://podminky.urs.cz/item/CS_URS_2022_01/317944321</t>
  </si>
  <si>
    <t>11,1*1,5*4*0,001</t>
  </si>
  <si>
    <t>6</t>
  </si>
  <si>
    <t>342272225</t>
  </si>
  <si>
    <t>Příčky z pórobetonových tvárnic hladkých na tenké maltové lože objemová hmotnost do 500 kg/m3, tloušťka příčky 100 mm</t>
  </si>
  <si>
    <t>107022642</t>
  </si>
  <si>
    <t>https://podminky.urs.cz/item/CS_URS_2022_01/342272225</t>
  </si>
  <si>
    <t>prick</t>
  </si>
  <si>
    <t>2,25*(1,55*2+3,1)-1,4*3</t>
  </si>
  <si>
    <t>7</t>
  </si>
  <si>
    <t>342291121</t>
  </si>
  <si>
    <t>Ukotvení příček plochými kotvami, do konstrukce cihelné</t>
  </si>
  <si>
    <t>m</t>
  </si>
  <si>
    <t>-1821158866</t>
  </si>
  <si>
    <t>https://podminky.urs.cz/item/CS_URS_2022_01/342291121</t>
  </si>
  <si>
    <t>2,25*4</t>
  </si>
  <si>
    <t>Úpravy povrchů, podlahy a osazování výplní</t>
  </si>
  <si>
    <t>8</t>
  </si>
  <si>
    <t>612131121</t>
  </si>
  <si>
    <t>Podkladní a spojovací vrstva vnitřních omítaných ploch penetrace disperzní nanášená ručně stěn</t>
  </si>
  <si>
    <t>-1779916488</t>
  </si>
  <si>
    <t>https://podminky.urs.cz/item/CS_URS_2022_01/612131121</t>
  </si>
  <si>
    <t>20,12*2</t>
  </si>
  <si>
    <t>9</t>
  </si>
  <si>
    <t>612135101</t>
  </si>
  <si>
    <t>Hrubá výplň rýh maltou jakékoli šířky rýhy ve stěnách</t>
  </si>
  <si>
    <t>-2100657710</t>
  </si>
  <si>
    <t>https://podminky.urs.cz/item/CS_URS_2022_01/612135101</t>
  </si>
  <si>
    <t>"rýhy ZTI:" 2*0,1+2*0,15</t>
  </si>
  <si>
    <t>10</t>
  </si>
  <si>
    <t>612142001</t>
  </si>
  <si>
    <t>Potažení vnitřních ploch pletivem v ploše nebo pruzích, na plném podkladu sklovláknitým vtlačením do tmelu stěn</t>
  </si>
  <si>
    <t>-1713875742</t>
  </si>
  <si>
    <t>https://podminky.urs.cz/item/CS_URS_2022_01/612142001</t>
  </si>
  <si>
    <t>"příčky:" 9,750*2+0,1*6,2</t>
  </si>
  <si>
    <t>11</t>
  </si>
  <si>
    <t>612311131</t>
  </si>
  <si>
    <t>Potažení vnitřních ploch vápenným štukem tloušťky do 3 mm svislých konstrukcí stěn</t>
  </si>
  <si>
    <t>-1309695004</t>
  </si>
  <si>
    <t>https://podminky.urs.cz/item/CS_URS_2022_01/612311131</t>
  </si>
  <si>
    <t>(2,25-1,8)*(1,55*4+3,1*2)+0,3*(0,85*2+1)</t>
  </si>
  <si>
    <t>12</t>
  </si>
  <si>
    <t>612315221</t>
  </si>
  <si>
    <t>Vápenná omítka jednotlivých malých ploch štuková na stěnách, plochy jednotlivě do 0,09 m2</t>
  </si>
  <si>
    <t>418573864</t>
  </si>
  <si>
    <t>https://podminky.urs.cz/item/CS_URS_2022_01/612315221</t>
  </si>
  <si>
    <t>"VZT:" 2+2</t>
  </si>
  <si>
    <t>13</t>
  </si>
  <si>
    <t>612325215</t>
  </si>
  <si>
    <t>Vápenocementová omítka jednotlivých malých ploch hladká na stěnách, plochy jednotlivě přes 1,0 do 4 m2</t>
  </si>
  <si>
    <t>-925457303</t>
  </si>
  <si>
    <t>https://podminky.urs.cz/item/CS_URS_2022_01/612325215</t>
  </si>
  <si>
    <t>"zazdívka +mový otvor - z místnosti:"1+1</t>
  </si>
  <si>
    <t>14</t>
  </si>
  <si>
    <t>612325223</t>
  </si>
  <si>
    <t>Vápenocementová omítka jednotlivých malých ploch štuková na stěnách, plochy jednotlivě přes 0,25 do 1 m2</t>
  </si>
  <si>
    <t>-1096595433</t>
  </si>
  <si>
    <t>https://podminky.urs.cz/item/CS_URS_2022_01/612325223</t>
  </si>
  <si>
    <t>"nové dveře - chodba:"1</t>
  </si>
  <si>
    <t>612325225</t>
  </si>
  <si>
    <t>Vápenocementová omítka jednotlivých malých ploch štuková na stěnách, plochy jednotlivě přes 1,0 do 4 m2</t>
  </si>
  <si>
    <t>-404965032</t>
  </si>
  <si>
    <t>https://podminky.urs.cz/item/CS_URS_2022_01/612325225</t>
  </si>
  <si>
    <t>"zazdívka - chodba:"1</t>
  </si>
  <si>
    <t>16</t>
  </si>
  <si>
    <t>622385102</t>
  </si>
  <si>
    <t>Omítka tenkovrstvá minerální jednotlivých malých ploch stěn, plochy jednotlivě přes 0,1 do 0,25 m2</t>
  </si>
  <si>
    <t>1770121912</t>
  </si>
  <si>
    <t>https://podminky.urs.cz/item/CS_URS_2022_01/622385102</t>
  </si>
  <si>
    <t>17</t>
  </si>
  <si>
    <t>631311115</t>
  </si>
  <si>
    <t>Mazanina z betonu prostého bez zvýšených nároků na prostředí tl. přes 50 do 80 mm tř. C 20/25</t>
  </si>
  <si>
    <t>1442202693</t>
  </si>
  <si>
    <t>https://podminky.urs.cz/item/CS_URS_2022_01/631311115</t>
  </si>
  <si>
    <t>3*0,1+0,75*(1,6*2)*0,1</t>
  </si>
  <si>
    <t>0,7*3,1*0,1</t>
  </si>
  <si>
    <t>Mezisoučet</t>
  </si>
  <si>
    <t>18</t>
  </si>
  <si>
    <t>631311136</t>
  </si>
  <si>
    <t>Mazanina z betonu prostého bez zvýšených nároků na prostředí tl. přes 120 do 240 mm tř. C 25/30</t>
  </si>
  <si>
    <t>553111959</t>
  </si>
  <si>
    <t>https://podminky.urs.cz/item/CS_URS_2022_01/631311136</t>
  </si>
  <si>
    <t>3*0,15+0,75*(1,6*2)*0,15</t>
  </si>
  <si>
    <t>0,7*3,1*0,15</t>
  </si>
  <si>
    <t>19</t>
  </si>
  <si>
    <t>631319173</t>
  </si>
  <si>
    <t>Příplatek k cenám mazanin za stržení povrchu spodní vrstvy mazaniny latí před vložením výztuže nebo pletiva pro tl. obou vrstev mazaniny přes 80 do 120 mm</t>
  </si>
  <si>
    <t>1494829824</t>
  </si>
  <si>
    <t>https://podminky.urs.cz/item/CS_URS_2022_01/631319173</t>
  </si>
  <si>
    <t>20</t>
  </si>
  <si>
    <t>631319175</t>
  </si>
  <si>
    <t>Příplatek k cenám mazanin za stržení povrchu spodní vrstvy mazaniny latí před vložením výztuže nebo pletiva pro tl. obou vrstev mazaniny přes 120 do 240 mm</t>
  </si>
  <si>
    <t>-1872424783</t>
  </si>
  <si>
    <t>https://podminky.urs.cz/item/CS_URS_2022_01/631319175</t>
  </si>
  <si>
    <t>1,136*2</t>
  </si>
  <si>
    <t>631361821</t>
  </si>
  <si>
    <t>Výztuž mazanin 10 505 (R) nebo BSt 500</t>
  </si>
  <si>
    <t>457310747</t>
  </si>
  <si>
    <t>https://podminky.urs.cz/item/CS_URS_2022_01/631361821</t>
  </si>
  <si>
    <t>"R10:" 0,69*175*0,2*0,0011</t>
  </si>
  <si>
    <t>22</t>
  </si>
  <si>
    <t>631362021</t>
  </si>
  <si>
    <t>Výztuž mazanin ze svařovaných sítí z drátů typu KARI</t>
  </si>
  <si>
    <t>430268557</t>
  </si>
  <si>
    <t>https://podminky.urs.cz/item/CS_URS_2022_01/631362021</t>
  </si>
  <si>
    <t>"CZ 6/100/100-vrchní:" 7,57*4,45*0,0012</t>
  </si>
  <si>
    <t>"CZ 6/100/100- spodní:" 7,57*4,45*0,0012*2</t>
  </si>
  <si>
    <t>23</t>
  </si>
  <si>
    <t>642942111</t>
  </si>
  <si>
    <t>Osazování zárubní nebo rámů kovových dveřních lisovaných nebo z úhelníků bez dveřních křídel na cementovou maltu, plochy otvoru do 2,5 m2</t>
  </si>
  <si>
    <t>-538438063</t>
  </si>
  <si>
    <t>https://podminky.urs.cz/item/CS_URS_2022_01/642942111</t>
  </si>
  <si>
    <t>24</t>
  </si>
  <si>
    <t>M</t>
  </si>
  <si>
    <t>55331481</t>
  </si>
  <si>
    <t>zárubeň jednokřídlá ocelová pro zdění tl stěny 75-100mm rozměru 700/1970, 2100mm</t>
  </si>
  <si>
    <t>1922765909</t>
  </si>
  <si>
    <t>25</t>
  </si>
  <si>
    <t>642944121</t>
  </si>
  <si>
    <t>Osazení ocelových dveřních zárubní lisovaných nebo z úhelníků dodatečně s vybetonováním prahu, plochy do 2,5 m2</t>
  </si>
  <si>
    <t>1629827065</t>
  </si>
  <si>
    <t>https://podminky.urs.cz/item/CS_URS_2022_01/642944121</t>
  </si>
  <si>
    <t>26</t>
  </si>
  <si>
    <t>55331432</t>
  </si>
  <si>
    <t>zárubeň jednokřídlá ocelová pro dodatečnou montáž tl stěny 75-100mm rozměru 800/1970, 2100mm</t>
  </si>
  <si>
    <t>1187397735</t>
  </si>
  <si>
    <t>Trubní vedení</t>
  </si>
  <si>
    <t>27</t>
  </si>
  <si>
    <t>871355221</t>
  </si>
  <si>
    <t>Kanalizační potrubí z tvrdého PVC v otevřeném výkopu ve sklonu do 20 %, hladkého plnostěnného jednovrstvého, tuhost třídy SN 8 DN 200</t>
  </si>
  <si>
    <t>-375490244</t>
  </si>
  <si>
    <t>https://podminky.urs.cz/item/CS_URS_2022_01/871355221</t>
  </si>
  <si>
    <t>"chránička:" 4*1</t>
  </si>
  <si>
    <t>Ostatní konstrukce a práce, bourání</t>
  </si>
  <si>
    <t>28</t>
  </si>
  <si>
    <t>949101111</t>
  </si>
  <si>
    <t>Lešení pomocné pracovní pro objekty pozemních staveb pro zatížení do 150 kg/m2, o výšce lešeňové podlahy do 1,9 m</t>
  </si>
  <si>
    <t>1864545077</t>
  </si>
  <si>
    <t>https://podminky.urs.cz/item/CS_URS_2022_01/949101111</t>
  </si>
  <si>
    <t>SDKstrop+1,5*2</t>
  </si>
  <si>
    <t>29</t>
  </si>
  <si>
    <t>952901111</t>
  </si>
  <si>
    <t>Vyčištění budov nebo objektů před předáním do užívání budov bytové nebo občanské výstavby, světlé výšky podlaží do 4 m</t>
  </si>
  <si>
    <t>1204753816</t>
  </si>
  <si>
    <t>https://podminky.urs.cz/item/CS_URS_2022_01/952901111</t>
  </si>
  <si>
    <t>27,9+3*3</t>
  </si>
  <si>
    <t>30</t>
  </si>
  <si>
    <t>965042131</t>
  </si>
  <si>
    <t>Bourání mazanin betonových nebo z litého asfaltu tl. do 100 mm, plochy do 4 m2</t>
  </si>
  <si>
    <t>1680443091</t>
  </si>
  <si>
    <t>https://podminky.urs.cz/item/CS_URS_2022_01/965042131</t>
  </si>
  <si>
    <t>5,958*0,1</t>
  </si>
  <si>
    <t>31</t>
  </si>
  <si>
    <t>965042231</t>
  </si>
  <si>
    <t>Bourání mazanin betonových nebo z litého asfaltu tl. přes 100 mm, plochy do 4 m2</t>
  </si>
  <si>
    <t>193080944</t>
  </si>
  <si>
    <t>https://podminky.urs.cz/item/CS_URS_2022_01/965042231</t>
  </si>
  <si>
    <t>5,9528*0,15</t>
  </si>
  <si>
    <t>32</t>
  </si>
  <si>
    <t>965049111</t>
  </si>
  <si>
    <t>Bourání mazanin Příplatek k cenám za bourání mazanin betonových se svařovanou sítí, tl. do 100 mm</t>
  </si>
  <si>
    <t>-199768685</t>
  </si>
  <si>
    <t>https://podminky.urs.cz/item/CS_URS_2022_01/965049111</t>
  </si>
  <si>
    <t>33</t>
  </si>
  <si>
    <t>965049112</t>
  </si>
  <si>
    <t>Bourání mazanin Příplatek k cenám za bourání mazanin betonových se svařovanou sítí, tl. přes 100 mm</t>
  </si>
  <si>
    <t>-908314103</t>
  </si>
  <si>
    <t>https://podminky.urs.cz/item/CS_URS_2022_01/965049112</t>
  </si>
  <si>
    <t>34</t>
  </si>
  <si>
    <t>965081223</t>
  </si>
  <si>
    <t>Bourání podlah z dlaždic bez podkladního lože nebo mazaniny, s jakoukoliv výplní spár keramických nebo xylolitových tl. přes 10 mm plochy přes 1 m2</t>
  </si>
  <si>
    <t>1420531613</t>
  </si>
  <si>
    <t>https://podminky.urs.cz/item/CS_URS_2022_01/965081223</t>
  </si>
  <si>
    <t>2,8</t>
  </si>
  <si>
    <t>35</t>
  </si>
  <si>
    <t>968072455</t>
  </si>
  <si>
    <t>Vybourání kovových rámů oken s křídly, dveřních zárubní, vrat, stěn, ostění nebo obkladů dveřních zárubní, plochy do 2 m2</t>
  </si>
  <si>
    <t>1255050873</t>
  </si>
  <si>
    <t>https://podminky.urs.cz/item/CS_URS_2022_01/968072455</t>
  </si>
  <si>
    <t>36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</si>
  <si>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</si>
  <si>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</si>
  <si>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1794988165</t>
  </si>
  <si>
    <t>https://podminky.urs.cz/item/CS_URS_2022_01/971033331</t>
  </si>
  <si>
    <t>37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</si>
  <si>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</si>
  <si>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</si>
  <si>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-838398690</t>
  </si>
  <si>
    <t>https://podminky.urs.cz/item/CS_URS_2022_01/971033341</t>
  </si>
  <si>
    <t>"VZT:" 1</t>
  </si>
  <si>
    <t>38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</si>
  <si>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</si>
  <si>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</si>
  <si>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-1059755856</t>
  </si>
  <si>
    <t>https://podminky.urs.cz/item/CS_URS_2022_01/971033351</t>
  </si>
  <si>
    <t>"VZT:" 2</t>
  </si>
  <si>
    <t>39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</si>
  <si>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</si>
  <si>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</si>
  <si>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1318770075</t>
  </si>
  <si>
    <t>https://podminky.urs.cz/item/CS_URS_2022_01/971033451</t>
  </si>
  <si>
    <t>40</t>
  </si>
  <si>
    <t>971033681</t>
  </si>
  <si>
    <t>Vybourání otvorů ve zdivu základovém nebo nadzákladovém z cihel, tvárnic, příčkovek z cihel pálených na maltu vápennou nebo vápenocementovou plochy do 4 m2, tl. do 900 mm</t>
  </si>
  <si>
    <t>598780526</t>
  </si>
  <si>
    <t>https://podminky.urs.cz/item/CS_URS_2022_01/971033681</t>
  </si>
  <si>
    <t>1*2,1*0,85</t>
  </si>
  <si>
    <t>41</t>
  </si>
  <si>
    <t>971042351</t>
  </si>
  <si>
    <t>Vybourání otvorů v betonových příčkách a zdech základových nebo nadzákladových plochy do 0,09 m2, tl. do 450 mm</t>
  </si>
  <si>
    <t>637297369</t>
  </si>
  <si>
    <t>https://podminky.urs.cz/item/CS_URS_2022_01/971042351</t>
  </si>
  <si>
    <t>42</t>
  </si>
  <si>
    <t>971042461</t>
  </si>
  <si>
    <t>Vybourání otvorů v betonových příčkách a zdech základových nebo nadzákladových plochy do 0,25 m2, tl. do 600 mm</t>
  </si>
  <si>
    <t>-1286925201</t>
  </si>
  <si>
    <t>https://podminky.urs.cz/item/CS_URS_2022_01/971042461</t>
  </si>
  <si>
    <t>"Kan:" 3</t>
  </si>
  <si>
    <t>43</t>
  </si>
  <si>
    <t>974031144</t>
  </si>
  <si>
    <t>Vysekání rýh ve zdivu cihelném na maltu vápennou nebo vápenocementovou do hl. 70 mm a šířky do 150 mm</t>
  </si>
  <si>
    <t>1813476558</t>
  </si>
  <si>
    <t>https://podminky.urs.cz/item/CS_URS_2022_01/974031144</t>
  </si>
  <si>
    <t>"voda:"2</t>
  </si>
  <si>
    <t>44</t>
  </si>
  <si>
    <t>974031153</t>
  </si>
  <si>
    <t>Vysekání rýh ve zdivu cihelném na maltu vápennou nebo vápenocementovou do hl. 100 mm a šířky do 100 mm</t>
  </si>
  <si>
    <t>-645990445</t>
  </si>
  <si>
    <t>https://podminky.urs.cz/item/CS_URS_2022_01/974031153</t>
  </si>
  <si>
    <t>"kanalizace:" 2</t>
  </si>
  <si>
    <t>45</t>
  </si>
  <si>
    <t>974031285</t>
  </si>
  <si>
    <t>Vysekání rýh ve zdivu cihelném na maltu vápennou nebo vápenocementovou v prostoru přilehlém ke stropní konstrukci do hl. 300 mm a šířky do 200 mm</t>
  </si>
  <si>
    <t>3099733</t>
  </si>
  <si>
    <t>https://podminky.urs.cz/item/CS_URS_2022_01/974031285</t>
  </si>
  <si>
    <t>46</t>
  </si>
  <si>
    <t>974031287</t>
  </si>
  <si>
    <t>Vysekání rýh ve zdivu cihelném na maltu vápennou nebo vápenocementovou v prostoru přilehlém ke stropní konstrukci do hl. 300 mm a šířky do 300 mm</t>
  </si>
  <si>
    <t>2017495351</t>
  </si>
  <si>
    <t>https://podminky.urs.cz/item/CS_URS_2022_01/974031287</t>
  </si>
  <si>
    <t>"P4:"1,6</t>
  </si>
  <si>
    <t>47</t>
  </si>
  <si>
    <t>977312112</t>
  </si>
  <si>
    <t>Řezání stávajících betonových mazanin s vyztužením hloubky přes 50 do 100 mm</t>
  </si>
  <si>
    <t>329213698</t>
  </si>
  <si>
    <t>https://podminky.urs.cz/item/CS_URS_2022_01/977312112</t>
  </si>
  <si>
    <t>"vrchní mazanina:" 1,6+1,6+3,1</t>
  </si>
  <si>
    <t>48</t>
  </si>
  <si>
    <t>977312113</t>
  </si>
  <si>
    <t>Řezání stávajících betonových mazanin s vyztužením hloubky přes 100 do 150 mm</t>
  </si>
  <si>
    <t>-59357469</t>
  </si>
  <si>
    <t>https://podminky.urs.cz/item/CS_URS_2022_01/977312113</t>
  </si>
  <si>
    <t>49</t>
  </si>
  <si>
    <t>978035117</t>
  </si>
  <si>
    <t>Odstranění tenkovrstvých omítek nebo štuku tloušťky do 2 mm obroušením, rozsahu přes 50 do 100%</t>
  </si>
  <si>
    <t>-477145588</t>
  </si>
  <si>
    <t>https://podminky.urs.cz/item/CS_URS_2022_01/978035117</t>
  </si>
  <si>
    <t>"pod obklady mč. 1,14:" 1,9*(3,9*2+3,1*2)</t>
  </si>
  <si>
    <t>50</t>
  </si>
  <si>
    <t>985311112</t>
  </si>
  <si>
    <t>Reprofilace betonu sanačními maltami na cementové bázi ručně stěn, tloušťky přes 10 do 20 mm</t>
  </si>
  <si>
    <t>1397611990</t>
  </si>
  <si>
    <t>https://podminky.urs.cz/item/CS_URS_2022_01/985311112</t>
  </si>
  <si>
    <t>"m.č.1,14:" 12*0,2</t>
  </si>
  <si>
    <t>51</t>
  </si>
  <si>
    <t>9855642R1</t>
  </si>
  <si>
    <t>Kotvičky pro vspojení betonů z betonářské oceli do chemické malty</t>
  </si>
  <si>
    <t>1461992880</t>
  </si>
  <si>
    <t>115+60</t>
  </si>
  <si>
    <t>997</t>
  </si>
  <si>
    <t>Přesun sutě</t>
  </si>
  <si>
    <t>52</t>
  </si>
  <si>
    <t>997013211</t>
  </si>
  <si>
    <t>Vnitrostaveništní doprava suti a vybouraných hmot vodorovně do 50 m svisle ručně pro budovy a haly výšky do 6 m</t>
  </si>
  <si>
    <t>-531759855</t>
  </si>
  <si>
    <t>https://podminky.urs.cz/item/CS_URS_2022_01/997013211</t>
  </si>
  <si>
    <t>53</t>
  </si>
  <si>
    <t>997013501</t>
  </si>
  <si>
    <t>Odvoz suti a vybouraných hmot na skládku nebo meziskládku se složením, na vzdálenost do 1 km</t>
  </si>
  <si>
    <t>38767405</t>
  </si>
  <si>
    <t>https://podminky.urs.cz/item/CS_URS_2022_01/997013501</t>
  </si>
  <si>
    <t>54</t>
  </si>
  <si>
    <t>9970135R0</t>
  </si>
  <si>
    <t>Příplatek k odvozu suti a vybouraných hmot za dopravu na místo skládky</t>
  </si>
  <si>
    <t>824087619</t>
  </si>
  <si>
    <t>55</t>
  </si>
  <si>
    <t>9970136R20</t>
  </si>
  <si>
    <t>Poplatek za uložení stavebního odpadu na skládce (skládkovné)</t>
  </si>
  <si>
    <t>-1451972550</t>
  </si>
  <si>
    <t>998</t>
  </si>
  <si>
    <t>Přesun hmot</t>
  </si>
  <si>
    <t>56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</si>
  <si>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</si>
  <si>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</si>
  <si>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-1597699219</t>
  </si>
  <si>
    <t>https://podminky.urs.cz/item/CS_URS_2022_01/998018001</t>
  </si>
  <si>
    <t>PSV</t>
  </si>
  <si>
    <t>Práce a dodávky PSV</t>
  </si>
  <si>
    <t>711</t>
  </si>
  <si>
    <t>Izolace proti vodě, vlhkosti a plynům</t>
  </si>
  <si>
    <t>57</t>
  </si>
  <si>
    <t>711111001</t>
  </si>
  <si>
    <t>Provedení izolace proti zemní vlhkosti natěradly a tmely za studena na ploše vodorovné V nátěrem penetračním</t>
  </si>
  <si>
    <t>502691646</t>
  </si>
  <si>
    <t>https://podminky.urs.cz/item/CS_URS_2022_01/711111001</t>
  </si>
  <si>
    <t>3+0,75*(1,6+1,6)+0,7*3,1</t>
  </si>
  <si>
    <t>58</t>
  </si>
  <si>
    <t>11163150</t>
  </si>
  <si>
    <t>lak penetrační asfaltový</t>
  </si>
  <si>
    <t>-762895113</t>
  </si>
  <si>
    <t>7,57*0,0005 'Přepočtené koeficientem množství</t>
  </si>
  <si>
    <t>59</t>
  </si>
  <si>
    <t>711131811</t>
  </si>
  <si>
    <t>Odstranění izolace proti zemní vlhkosti na ploše vodorovné V</t>
  </si>
  <si>
    <t>-325354351</t>
  </si>
  <si>
    <t>https://podminky.urs.cz/item/CS_URS_2022_01/711131811</t>
  </si>
  <si>
    <t>60</t>
  </si>
  <si>
    <t>711141559</t>
  </si>
  <si>
    <t>Provedení izolace proti zemní vlhkosti pásy přitavením NAIP na ploše vodorovné V</t>
  </si>
  <si>
    <t>1365516780</t>
  </si>
  <si>
    <t>https://podminky.urs.cz/item/CS_URS_2022_01/711141559</t>
  </si>
  <si>
    <t>7,57*2</t>
  </si>
  <si>
    <t>61</t>
  </si>
  <si>
    <t>711745567</t>
  </si>
  <si>
    <t>Provedení detailů pásy přitavením spojů obrácených nebo zpětných se zesílením rš 500 mm NAIP</t>
  </si>
  <si>
    <t>33731544</t>
  </si>
  <si>
    <t>https://podminky.urs.cz/item/CS_URS_2022_01/711745567</t>
  </si>
  <si>
    <t>1,6*4+1,85*2+0,75*6+1,6*2+3,1*2</t>
  </si>
  <si>
    <t>62</t>
  </si>
  <si>
    <t>62855003</t>
  </si>
  <si>
    <t>pás asfaltový natavitelný modifikovaný SBS tl 4,0mm s vložkou z polyesterové rohože a hrubozrnným břidličným posypem na horním povrchu</t>
  </si>
  <si>
    <t>-689136319</t>
  </si>
  <si>
    <t>7,57</t>
  </si>
  <si>
    <t>7,57*1,2 'Přepočtené koeficientem množství</t>
  </si>
  <si>
    <t>63</t>
  </si>
  <si>
    <t>62853003</t>
  </si>
  <si>
    <t>pás asfaltový natavitelný modifikovaný SBS tl 3,5mm s vložkou ze skleněné tkaniny a spalitelnou PE fólií nebo jemnozrnným minerálním posypem na horním povrchu</t>
  </si>
  <si>
    <t>-661300895</t>
  </si>
  <si>
    <t>64</t>
  </si>
  <si>
    <t>998711101</t>
  </si>
  <si>
    <t>Přesun hmot pro izolace proti vodě, vlhkosti a plynům stanovený z hmotnosti přesunovaného materiálu vodorovná dopravní vzdálenost do 50 m v objektech výšky do 6 m</t>
  </si>
  <si>
    <t>157422173</t>
  </si>
  <si>
    <t>https://podminky.urs.cz/item/CS_URS_2022_01/998711101</t>
  </si>
  <si>
    <t>721</t>
  </si>
  <si>
    <t>Zdravotechnika - vnitřní kanalizace</t>
  </si>
  <si>
    <t>65</t>
  </si>
  <si>
    <t>721171903</t>
  </si>
  <si>
    <t>Opravy odpadního potrubí plastového vsazení odbočky do potrubí DN 50</t>
  </si>
  <si>
    <t>-653905335</t>
  </si>
  <si>
    <t>https://podminky.urs.cz/item/CS_URS_2022_01/721171903</t>
  </si>
  <si>
    <t>66</t>
  </si>
  <si>
    <t>721173723</t>
  </si>
  <si>
    <t>Potrubí z trub polyetylenových svařované připojovací DN 50</t>
  </si>
  <si>
    <t>512503674</t>
  </si>
  <si>
    <t>https://podminky.urs.cz/item/CS_URS_2022_01/721173723</t>
  </si>
  <si>
    <t>67</t>
  </si>
  <si>
    <t>721194104</t>
  </si>
  <si>
    <t>Vyměření přípojek na potrubí vyvedení a upevnění odpadních výpustek DN 40</t>
  </si>
  <si>
    <t>-323860944</t>
  </si>
  <si>
    <t>https://podminky.urs.cz/item/CS_URS_2022_01/721194104</t>
  </si>
  <si>
    <t>722</t>
  </si>
  <si>
    <t>Zdravotechnika - vnitřní vodovod</t>
  </si>
  <si>
    <t>68</t>
  </si>
  <si>
    <t>72217193R1</t>
  </si>
  <si>
    <t>Výměna trubky, tvarovky, vsazení odbočky na rozvodech vody z plastů D do 16 mm vč. materiálu</t>
  </si>
  <si>
    <t>545644751</t>
  </si>
  <si>
    <t>69</t>
  </si>
  <si>
    <t>722173112</t>
  </si>
  <si>
    <t>Potrubí z plastových trubek ze síťovaného polyethylenu (PE-Xa) spojované mechanicky násuvnou objímkou plastovou D 16/2,2</t>
  </si>
  <si>
    <t>-94417365</t>
  </si>
  <si>
    <t>https://podminky.urs.cz/item/CS_URS_2022_01/722173112</t>
  </si>
  <si>
    <t>70</t>
  </si>
  <si>
    <t>722173312</t>
  </si>
  <si>
    <t>Potrubí z plastových trubek Příplatek k ceně za členitý rozvod (v koupelnách, WC a pod.) trubek spojovaných násuvnou objímkou plastovou D 16/2,2</t>
  </si>
  <si>
    <t>230098213</t>
  </si>
  <si>
    <t>https://podminky.urs.cz/item/CS_URS_2022_01/722173312</t>
  </si>
  <si>
    <t>71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</si>
  <si>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</si>
  <si>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</si>
  <si>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-134250895</t>
  </si>
  <si>
    <t>https://podminky.urs.cz/item/CS_URS_2022_01/722181211</t>
  </si>
  <si>
    <t>72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</si>
  <si>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</si>
  <si>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</si>
  <si>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-870221182</t>
  </si>
  <si>
    <t>https://podminky.urs.cz/item/CS_URS_2022_01/722181231</t>
  </si>
  <si>
    <t>73</t>
  </si>
  <si>
    <t>722190401</t>
  </si>
  <si>
    <t>Zřízení přípojek na potrubí vyvedení a upevnění výpustek do DN 25</t>
  </si>
  <si>
    <t>-1720565537</t>
  </si>
  <si>
    <t>https://podminky.urs.cz/item/CS_URS_2022_01/722190401</t>
  </si>
  <si>
    <t>74</t>
  </si>
  <si>
    <t>722220121</t>
  </si>
  <si>
    <t>Armatury s jedním závitem nástěnky pro baterii G 1/2"</t>
  </si>
  <si>
    <t>pár</t>
  </si>
  <si>
    <t>606835937</t>
  </si>
  <si>
    <t>https://podminky.urs.cz/item/CS_URS_2022_01/722220121</t>
  </si>
  <si>
    <t>75</t>
  </si>
  <si>
    <t>722290226</t>
  </si>
  <si>
    <t>Zkoušky, proplach a desinfekce vodovodního potrubí zkoušky těsnosti vodovodního potrubí závitového do DN 50</t>
  </si>
  <si>
    <t>875354330</t>
  </si>
  <si>
    <t>https://podminky.urs.cz/item/CS_URS_2022_01/722290226</t>
  </si>
  <si>
    <t>76</t>
  </si>
  <si>
    <t>722290234</t>
  </si>
  <si>
    <t>Zkoušky, proplach a desinfekce vodovodního potrubí proplach a desinfekce vodovodního potrubí do DN 80</t>
  </si>
  <si>
    <t>-1242161050</t>
  </si>
  <si>
    <t>https://podminky.urs.cz/item/CS_URS_2022_01/722290234</t>
  </si>
  <si>
    <t>725</t>
  </si>
  <si>
    <t>Zdravotechnika - zařizovací předměty</t>
  </si>
  <si>
    <t>77</t>
  </si>
  <si>
    <t>725211617</t>
  </si>
  <si>
    <t>Umyvadla keramická bílá bez výtokových armatur připevněná na stěnu šrouby s krytem na sifon (polosloupem), šířka umyvadla 600 mm</t>
  </si>
  <si>
    <t>soubor</t>
  </si>
  <si>
    <t>-753535874</t>
  </si>
  <si>
    <t>https://podminky.urs.cz/item/CS_URS_2022_01/725211617</t>
  </si>
  <si>
    <t>78</t>
  </si>
  <si>
    <t>725822611</t>
  </si>
  <si>
    <t>Baterie umyvadlové stojánkové pákové bez výpusti</t>
  </si>
  <si>
    <t>-1482946161</t>
  </si>
  <si>
    <t>https://podminky.urs.cz/item/CS_URS_2022_01/725822611</t>
  </si>
  <si>
    <t>79</t>
  </si>
  <si>
    <t>998725101</t>
  </si>
  <si>
    <t>Přesun hmot pro zařizovací předměty stanovený z hmotnosti přesunovaného materiálu vodorovná dopravní vzdálenost do 50 m v objektech výšky do 6 m</t>
  </si>
  <si>
    <t>1799632011</t>
  </si>
  <si>
    <t>https://podminky.urs.cz/item/CS_URS_2022_01/998725101</t>
  </si>
  <si>
    <t>80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</si>
  <si>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</si>
  <si>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</si>
  <si>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1199132236</t>
  </si>
  <si>
    <t>https://podminky.urs.cz/item/CS_URS_2022_01/998725181</t>
  </si>
  <si>
    <t>763</t>
  </si>
  <si>
    <t>Konstrukce suché výstavby</t>
  </si>
  <si>
    <t>81</t>
  </si>
  <si>
    <t>763131411</t>
  </si>
  <si>
    <t>Podhled ze sádrokartonových desek dvouvrstvá zavěšená spodní konstrukce z ocelových profilů CD, UD jednoduše opláštěná deskou standardní A, tl. 12,5 mm, bez izolace</t>
  </si>
  <si>
    <t>1133948120</t>
  </si>
  <si>
    <t>https://podminky.urs.cz/item/CS_URS_2022_01/763131411</t>
  </si>
  <si>
    <t>(3+2,25+2,8)+(3+2,25+2,6)</t>
  </si>
  <si>
    <t>82</t>
  </si>
  <si>
    <t>763131761</t>
  </si>
  <si>
    <t>Podhled ze sádrokartonových desek Příplatek k cenám za plochu do 3 m2 jednotlivě</t>
  </si>
  <si>
    <t>2048316943</t>
  </si>
  <si>
    <t>https://podminky.urs.cz/item/CS_URS_2022_01/763131761</t>
  </si>
  <si>
    <t>83</t>
  </si>
  <si>
    <t>763164556</t>
  </si>
  <si>
    <t>Obklad konstrukcí sádrokartonovými deskami včetně ochranných úhelníků ve tvaru L rozvinuté šíře přes 0,8 m, opláštěný deskou protipožární DF, tl. 15 mm</t>
  </si>
  <si>
    <t>-260941843</t>
  </si>
  <si>
    <t>https://podminky.urs.cz/item/CS_URS_2022_01/763164556</t>
  </si>
  <si>
    <t>84</t>
  </si>
  <si>
    <t>998763100</t>
  </si>
  <si>
    <t>Přesun hmot pro dřevostavby stanovený z hmotnosti přesunovaného materiálu vodorovná dopravní vzdálenost do 50 m v objektech výšky do 6 m</t>
  </si>
  <si>
    <t>-1005689718</t>
  </si>
  <si>
    <t>https://podminky.urs.cz/item/CS_URS_2022_01/998763100</t>
  </si>
  <si>
    <t>85</t>
  </si>
  <si>
    <t>998763181</t>
  </si>
  <si>
    <t>Přesun hmot pro dřevostavby stanovený z hmotnosti přesunovaného materiálu Příplatek k ceně za přesun prováděný bez použití mechanizace pro jakoukoliv výšku objektu</t>
  </si>
  <si>
    <t>-604362766</t>
  </si>
  <si>
    <t>https://podminky.urs.cz/item/CS_URS_2022_01/998763181</t>
  </si>
  <si>
    <t>766</t>
  </si>
  <si>
    <t>Konstrukce truhlářské</t>
  </si>
  <si>
    <t>86</t>
  </si>
  <si>
    <t>766660001</t>
  </si>
  <si>
    <t>Montáž dveřních křídel dřevěných nebo plastových otevíravých do ocelové zárubně povrchově upravených jednokřídlových, šířky do 800 mm</t>
  </si>
  <si>
    <t>59896520</t>
  </si>
  <si>
    <t>https://podminky.urs.cz/item/CS_URS_2022_01/766660001</t>
  </si>
  <si>
    <t>87</t>
  </si>
  <si>
    <t>RMAT0024</t>
  </si>
  <si>
    <t>dveře interiérové CPL 700x1970mm  - specifikace D3</t>
  </si>
  <si>
    <t>-97571189</t>
  </si>
  <si>
    <t>88</t>
  </si>
  <si>
    <t>RMAT0025</t>
  </si>
  <si>
    <t>dveře interiérové CPL 800x1970mm  - specifikace D2</t>
  </si>
  <si>
    <t>-1125004160</t>
  </si>
  <si>
    <t>89</t>
  </si>
  <si>
    <t>7666607R1</t>
  </si>
  <si>
    <t>Montáž vrchního kování dveří</t>
  </si>
  <si>
    <t>-719958833</t>
  </si>
  <si>
    <t>90</t>
  </si>
  <si>
    <t>RMAT0031</t>
  </si>
  <si>
    <t>vrchní kování z eloxovaného hliníku</t>
  </si>
  <si>
    <t>-352505302</t>
  </si>
  <si>
    <t>91</t>
  </si>
  <si>
    <t>998766201</t>
  </si>
  <si>
    <t>Přesun hmot pro konstrukce truhlářské stanovený procentní sazbou (%) z ceny vodorovná dopravní vzdálenost do 50 m v objektech výšky do 6 m</t>
  </si>
  <si>
    <t>%</t>
  </si>
  <si>
    <t>-1893517606</t>
  </si>
  <si>
    <t>https://podminky.urs.cz/item/CS_URS_2022_01/998766201</t>
  </si>
  <si>
    <t>771</t>
  </si>
  <si>
    <t>Podlahy z dlaždic</t>
  </si>
  <si>
    <t>92</t>
  </si>
  <si>
    <t>771111011</t>
  </si>
  <si>
    <t>Příprava podkladu před provedením dlažby vysátí podlah</t>
  </si>
  <si>
    <t>830610234</t>
  </si>
  <si>
    <t>https://podminky.urs.cz/item/CS_URS_2022_01/771111011</t>
  </si>
  <si>
    <t>93</t>
  </si>
  <si>
    <t>771121011</t>
  </si>
  <si>
    <t>Příprava podkladu před provedením dlažby nátěr penetrační na podlahu</t>
  </si>
  <si>
    <t>-1596730323</t>
  </si>
  <si>
    <t>https://podminky.urs.cz/item/CS_URS_2022_01/771121011</t>
  </si>
  <si>
    <t>94</t>
  </si>
  <si>
    <t>771151012</t>
  </si>
  <si>
    <t>Příprava podkladu před provedením dlažby samonivelační stěrka min.pevnosti 20 MPa, tloušťky přes 3 do 5 mm</t>
  </si>
  <si>
    <t>1067885479</t>
  </si>
  <si>
    <t>https://podminky.urs.cz/item/CS_URS_2022_01/771151012</t>
  </si>
  <si>
    <t>95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</si>
  <si>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</si>
  <si>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</si>
  <si>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-1929351163</t>
  </si>
  <si>
    <t>https://podminky.urs.cz/item/CS_URS_2022_01/771574263</t>
  </si>
  <si>
    <t>3+2,25+2,8+12</t>
  </si>
  <si>
    <t>96</t>
  </si>
  <si>
    <t>5976143R1</t>
  </si>
  <si>
    <t>dlažba keramická slinutá 300x300mm, R10/11</t>
  </si>
  <si>
    <t>-1302252217</t>
  </si>
  <si>
    <t>podlKer*1,3</t>
  </si>
  <si>
    <t>97</t>
  </si>
  <si>
    <t>771577111</t>
  </si>
  <si>
    <t>Montáž podlah z dlaždic keramických lepených flexibilním lepidlem Příplatek k cenám za plochu do 5 m2 jednotlivě</t>
  </si>
  <si>
    <t>2014643305</t>
  </si>
  <si>
    <t>https://podminky.urs.cz/item/CS_URS_2022_01/771577111</t>
  </si>
  <si>
    <t>98</t>
  </si>
  <si>
    <t>77157919R5</t>
  </si>
  <si>
    <t>Montáž podlah z dlaždic keramických Příplatek k cenám za spárování barevným cementem</t>
  </si>
  <si>
    <t>-694805496</t>
  </si>
  <si>
    <t>99</t>
  </si>
  <si>
    <t>998771101</t>
  </si>
  <si>
    <t>Přesun hmot pro podlahy z dlaždic stanovený z hmotnosti přesunovaného materiálu vodorovná dopravní vzdálenost do 50 m v objektech výšky do 6 m</t>
  </si>
  <si>
    <t>1792921824</t>
  </si>
  <si>
    <t>https://podminky.urs.cz/item/CS_URS_2022_01/998771101</t>
  </si>
  <si>
    <t>100</t>
  </si>
  <si>
    <t>998771181</t>
  </si>
  <si>
    <t>Přesun hmot pro podlahy z dlaždic stanovený z hmotnosti přesunovaného materiálu Příplatek k ceně za přesun prováděný bez použití mechanizace pro jakoukoliv výšku objektu</t>
  </si>
  <si>
    <t>218597795</t>
  </si>
  <si>
    <t>https://podminky.urs.cz/item/CS_URS_2022_01/998771181</t>
  </si>
  <si>
    <t>781</t>
  </si>
  <si>
    <t>Dokončovací práce - obklady</t>
  </si>
  <si>
    <t>101</t>
  </si>
  <si>
    <t>781474113</t>
  </si>
  <si>
    <t>Montáž obkladů vnitřních stěn z dlaždic keramických lepených flexibilním lepidlem maloformátových hladkých přes 12 do 19 ks/m2</t>
  </si>
  <si>
    <t>17187788</t>
  </si>
  <si>
    <t>https://podminky.urs.cz/item/CS_URS_2022_01/781474113</t>
  </si>
  <si>
    <t>1,8*(3,1*4+2,25*2+1,55*2+0,75*2+1,55*4-0,7*3*2-0,8)</t>
  </si>
  <si>
    <t>102</t>
  </si>
  <si>
    <t>59761071</t>
  </si>
  <si>
    <t>obklad keramický hladký přes 12 do 19ks/m2</t>
  </si>
  <si>
    <t>2052027570</t>
  </si>
  <si>
    <t>40,86*1,1 'Přepočtené koeficientem množství</t>
  </si>
  <si>
    <t>103</t>
  </si>
  <si>
    <t>781477111</t>
  </si>
  <si>
    <t>Montáž obkladů vnitřních stěn z dlaždic keramických Příplatek k cenám za plochu do 10 m2 jednotlivě</t>
  </si>
  <si>
    <t>818164800</t>
  </si>
  <si>
    <t>https://podminky.urs.cz/item/CS_URS_2022_01/781477111</t>
  </si>
  <si>
    <t>104</t>
  </si>
  <si>
    <t>781477113</t>
  </si>
  <si>
    <t>Montáž obkladů vnitřních stěn z dlaždic keramických Příplatek k cenám za spárování cement bílý</t>
  </si>
  <si>
    <t>-498991504</t>
  </si>
  <si>
    <t>https://podminky.urs.cz/item/CS_URS_2022_01/781477113</t>
  </si>
  <si>
    <t>105</t>
  </si>
  <si>
    <t>781494111</t>
  </si>
  <si>
    <t>Obklad - dokončující práce profily ukončovací lepené flexibilním lepidlem rohové</t>
  </si>
  <si>
    <t>266578539</t>
  </si>
  <si>
    <t>https://podminky.urs.cz/item/CS_URS_2022_01/781494111</t>
  </si>
  <si>
    <t>"mč 1,14:" 1,8*2</t>
  </si>
  <si>
    <t>106</t>
  </si>
  <si>
    <t>998781101</t>
  </si>
  <si>
    <t>Přesun hmot pro obklady keramické stanovený z hmotnosti přesunovaného materiálu vodorovná dopravní vzdálenost do 50 m v objektech výšky do 6 m</t>
  </si>
  <si>
    <t>671551108</t>
  </si>
  <si>
    <t>https://podminky.urs.cz/item/CS_URS_2022_01/998781101</t>
  </si>
  <si>
    <t>107</t>
  </si>
  <si>
    <t>998781181</t>
  </si>
  <si>
    <t>Přesun hmot pro obklady keramické stanovený z hmotnosti přesunovaného materiálu Příplatek k cenám za přesun prováděný bez použití mechanizace pro jakoukoliv výšku objektu</t>
  </si>
  <si>
    <t>1699102619</t>
  </si>
  <si>
    <t>https://podminky.urs.cz/item/CS_URS_2022_01/998781181</t>
  </si>
  <si>
    <t>783</t>
  </si>
  <si>
    <t>Dokončovací práce - nátěry</t>
  </si>
  <si>
    <t>108</t>
  </si>
  <si>
    <t>783314101</t>
  </si>
  <si>
    <t>Základní nátěr zámečnických konstrukcí jednonásobný syntetický</t>
  </si>
  <si>
    <t>-511146903</t>
  </si>
  <si>
    <t>https://podminky.urs.cz/item/CS_URS_2022_01/783314101</t>
  </si>
  <si>
    <t>"HEB 120:" 0,48*1,5*4</t>
  </si>
  <si>
    <t>109</t>
  </si>
  <si>
    <t>783314203</t>
  </si>
  <si>
    <t>Základní antikorozní nátěr zámečnických konstrukcí jednonásobný syntetický samozákladující</t>
  </si>
  <si>
    <t>-432041779</t>
  </si>
  <si>
    <t>https://podminky.urs.cz/item/CS_URS_2022_01/783314203</t>
  </si>
  <si>
    <t>110</t>
  </si>
  <si>
    <t>783390R10</t>
  </si>
  <si>
    <t>Nátěr syntetický zárubní - příprava povrchu, základní nátěr, 2x vrchní nátěr</t>
  </si>
  <si>
    <t>-157236842</t>
  </si>
  <si>
    <t>784</t>
  </si>
  <si>
    <t>Dokončovací práce - malby a tapety</t>
  </si>
  <si>
    <t>111</t>
  </si>
  <si>
    <t>784111011</t>
  </si>
  <si>
    <t>Obroušení podkladu omítky v místnostech výšky do 3,80 m</t>
  </si>
  <si>
    <t>462645662</t>
  </si>
  <si>
    <t>https://podminky.urs.cz/item/CS_URS_2022_01/784111011</t>
  </si>
  <si>
    <t>"stávající WC:" 0,8*(1,8*4+1,6*2+1,6*4+1,5*2+1,7*2+0,4*2+1,6*4+1,75*2+1,4*2)</t>
  </si>
  <si>
    <t>"nové WC:" 0,8*(3,9*2+3,1*2)+0,45*(1,55*4+3,1*2+0,7*2)</t>
  </si>
  <si>
    <t>112</t>
  </si>
  <si>
    <t>7841710R1</t>
  </si>
  <si>
    <t>Olepování a zakrývání vnitřnícch ploch</t>
  </si>
  <si>
    <t>soub</t>
  </si>
  <si>
    <t>609113523</t>
  </si>
  <si>
    <t>113</t>
  </si>
  <si>
    <t>784181101</t>
  </si>
  <si>
    <t>Penetrace podkladu jednonásobná základní akrylátová bezbarvá v místnostech výšky do 3,80 m</t>
  </si>
  <si>
    <t>915192975</t>
  </si>
  <si>
    <t>https://podminky.urs.cz/item/CS_URS_2022_01/784181101</t>
  </si>
  <si>
    <t>114</t>
  </si>
  <si>
    <t>784221101</t>
  </si>
  <si>
    <t>Malby z malířských směsí otěruvzdorných za sucha dvojnásobné, bílé za sucha otěruvzdorné dobře v místnostech výšky do 3,80 m</t>
  </si>
  <si>
    <t>1083664851</t>
  </si>
  <si>
    <t>https://podminky.urs.cz/item/CS_URS_2022_01/784221101</t>
  </si>
  <si>
    <t>"mč 1,15:" 21,5+3*(4,5*2+4,65*2)</t>
  </si>
  <si>
    <t>0,8*7</t>
  </si>
  <si>
    <t>VRN</t>
  </si>
  <si>
    <t>Vedlejší rozpočtové náklady</t>
  </si>
  <si>
    <t>VRN3</t>
  </si>
  <si>
    <t>Zařízení staveniště</t>
  </si>
  <si>
    <t>115</t>
  </si>
  <si>
    <t>030001002</t>
  </si>
  <si>
    <t>1024</t>
  </si>
  <si>
    <t>845222107</t>
  </si>
  <si>
    <t>VRN4</t>
  </si>
  <si>
    <t>Inženýrská činnost</t>
  </si>
  <si>
    <t>116</t>
  </si>
  <si>
    <t>040001010</t>
  </si>
  <si>
    <t>Základní rozdělení průvodních činností a nákladů kompletační činnost</t>
  </si>
  <si>
    <t>1630356514</t>
  </si>
  <si>
    <t>VRN9</t>
  </si>
  <si>
    <t>Ostatní náklady</t>
  </si>
  <si>
    <t>117</t>
  </si>
  <si>
    <t>090001002</t>
  </si>
  <si>
    <t>Ostatní náklady zhotovitele (např.doprava/ubytování pracovníků, dopravné subdodavatelů, přeprava strojů .. a jiné...)</t>
  </si>
  <si>
    <t>1485570886</t>
  </si>
  <si>
    <t>D.1.4.-ÚT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</si>
  <si>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</si>
  <si>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</si>
  <si>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</si>
  <si>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</si>
  <si>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733</t>
  </si>
  <si>
    <t>Ústřední vytápění - rozvodné potrubí</t>
  </si>
  <si>
    <t>733222202</t>
  </si>
  <si>
    <t>Potrubí z trubek měděných polotvrdých spojovaných tvrdým pájením Ø 15/1</t>
  </si>
  <si>
    <t>https://podminky.urs.cz/item/CS_URS_2022_01/733222202</t>
  </si>
  <si>
    <t>733224222</t>
  </si>
  <si>
    <t>Potrubí z trubek měděných Příplatek k cenám za zhotovení přípojky z trubek měděných Ø 15/1</t>
  </si>
  <si>
    <t>https://podminky.urs.cz/item/CS_URS_2022_01/733224222</t>
  </si>
  <si>
    <t>733291101</t>
  </si>
  <si>
    <t>Zkoušky těsnosti potrubí z trubek měděných Ø do 35/1,5</t>
  </si>
  <si>
    <t>https://podminky.urs.cz/item/CS_URS_2022_01/733291101</t>
  </si>
  <si>
    <t>998733101</t>
  </si>
  <si>
    <t>Přesun hmot pro rozvody potrubí stanovený z hmotnosti přesunovaného materiálu vodorovná dopravní vzdálenost do 50 m v objektech výšky do 6 m</t>
  </si>
  <si>
    <t>https://podminky.urs.cz/item/CS_URS_2022_01/998733101</t>
  </si>
  <si>
    <t>734</t>
  </si>
  <si>
    <t>Ústřední vytápění - armatury</t>
  </si>
  <si>
    <t>734221682</t>
  </si>
  <si>
    <t>Ventily regulační závitové hlavice termostatické, pro ovládání ventilů PN 10 do 110°C kapalinové otopných těles VK</t>
  </si>
  <si>
    <t>https://podminky.urs.cz/item/CS_URS_2022_01/734221682</t>
  </si>
  <si>
    <t>734261402</t>
  </si>
  <si>
    <t>Šroubení připojovací armatury radiátorů VK PN 10 do 110°C, regulační uzavíratelné rohové G 1/2 x 18</t>
  </si>
  <si>
    <t>https://podminky.urs.cz/item/CS_URS_2022_01/734261402</t>
  </si>
  <si>
    <t>998734101</t>
  </si>
  <si>
    <t>Přesun hmot pro armatury stanovený z hmotnosti přesunovaného materiálu vodorovná dopravní vzdálenost do 50 m v objektech výšky do 6 m</t>
  </si>
  <si>
    <t>https://podminky.urs.cz/item/CS_URS_2022_01/998734101</t>
  </si>
  <si>
    <t>735</t>
  </si>
  <si>
    <t>Ústřední vytápění - otopná tělesa</t>
  </si>
  <si>
    <t>735000912</t>
  </si>
  <si>
    <t>Regulace otopného systému při opravách vyregulování dvojregulačních ventilů a kohoutů s termostatickým ovládáním</t>
  </si>
  <si>
    <t>https://podminky.urs.cz/item/CS_URS_2022_01/735000912</t>
  </si>
  <si>
    <t>735152272</t>
  </si>
  <si>
    <t>Otopná tělesa panelová VK jednodesková PN 1,0 MPa, T do 110°C s jednou přídavnou přestupní plochou výšky tělesa 600 mm stavební délky / výkonu 500 mm / 501 W</t>
  </si>
  <si>
    <t>https://podminky.urs.cz/item/CS_URS_2022_01/735152272</t>
  </si>
  <si>
    <t>735152478</t>
  </si>
  <si>
    <t>Otopná tělesa panelová VK dvoudesková PN 1,0 MPa, T do 110°C s jednou přídavnou přestupní plochou výšky tělesa 600 mm stavební délky / výkonu 1100 mm / 1417 W</t>
  </si>
  <si>
    <t>https://podminky.urs.cz/item/CS_URS_2022_01/735152478</t>
  </si>
  <si>
    <t>735191905</t>
  </si>
  <si>
    <t>Ostatní opravy otopných těles odvzdušnění tělesa</t>
  </si>
  <si>
    <t>https://podminky.urs.cz/item/CS_URS_2022_01/735191905</t>
  </si>
  <si>
    <t>998735101</t>
  </si>
  <si>
    <t>Přesun hmot pro otopná tělesa stanovený z hmotnosti přesunovaného materiálu vodorovná dopravní vzdálenost do 50 m v objektech výšky do 6 m</t>
  </si>
  <si>
    <t>https://podminky.urs.cz/item/CS_URS_2022_01/998735101</t>
  </si>
  <si>
    <t>HZS</t>
  </si>
  <si>
    <t>Hodinové zúčtovací sazby</t>
  </si>
  <si>
    <t>HZS2212</t>
  </si>
  <si>
    <t>Hodinové zúčtovací sazby profesí PSV provádění stavebních instalací instalatér odborný</t>
  </si>
  <si>
    <t>hod</t>
  </si>
  <si>
    <t>262144</t>
  </si>
  <si>
    <t>https://podminky.urs.cz/item/CS_URS_2022_01/HZS2212</t>
  </si>
  <si>
    <t>D.1.4.-VZT - Větrání</t>
  </si>
  <si>
    <t xml:space="preserve">    751 - Vzduchotechnika</t>
  </si>
  <si>
    <t>751</t>
  </si>
  <si>
    <t>Vzduchotechnika</t>
  </si>
  <si>
    <t>751111271</t>
  </si>
  <si>
    <t>Montáž ventilátoru axiálního středotlakého potrubního základního, průměru do 200 mm</t>
  </si>
  <si>
    <t>https://podminky.urs.cz/item/CS_URS_2022_01/751111271</t>
  </si>
  <si>
    <t>42914526</t>
  </si>
  <si>
    <t>ventiláor axiální diagonální potrubní tříotáčkový plastový IP44 připojení D 150mm s doběhem</t>
  </si>
  <si>
    <t>751322011</t>
  </si>
  <si>
    <t>Montáž talířových ventilů, anemostatů, dýz talířového ventilu, průměru do 100 mm</t>
  </si>
  <si>
    <t>https://podminky.urs.cz/item/CS_URS_2022_01/751322011</t>
  </si>
  <si>
    <t>42972201</t>
  </si>
  <si>
    <t>ventil talířový pro přívod a odvod vzduchu plastový D 100mm</t>
  </si>
  <si>
    <t>751398041</t>
  </si>
  <si>
    <t>Montáž ostatních zařízení protidešťové žaluzie nebo žaluziové klapky na kruhové potrubí, průměru do 300 mm</t>
  </si>
  <si>
    <t>https://podminky.urs.cz/item/CS_URS_2022_01/751398041</t>
  </si>
  <si>
    <t>42972901</t>
  </si>
  <si>
    <t>žaluzie protidešťová plastová s pevnými lamelami, pro potrubí D 150mm</t>
  </si>
  <si>
    <t>751510042</t>
  </si>
  <si>
    <t>Vzduchotechnické potrubí z pozinkovaného plechu kruhové, trouba spirálně vinutá bez příruby, průměru přes 100 do 200 mm</t>
  </si>
  <si>
    <t>https://podminky.urs.cz/item/CS_URS_2022_01/751510042</t>
  </si>
  <si>
    <t>751510870</t>
  </si>
  <si>
    <t>Demontáž vzduchotechnického potrubí plechového do suti kruhového, spirálně vinutého bez příruby, průměru do 200 mm</t>
  </si>
  <si>
    <t>https://podminky.urs.cz/item/CS_URS_2022_01/751510870</t>
  </si>
  <si>
    <t>751572102</t>
  </si>
  <si>
    <t>Závěs kruhového potrubí pomocí objímky, kotvené do betonu průměru potrubí přes 100 do 200 mm</t>
  </si>
  <si>
    <t>https://podminky.urs.cz/item/CS_URS_2022_01/751572102</t>
  </si>
  <si>
    <t>751691111</t>
  </si>
  <si>
    <t>Zaregulování systému vzduchotechnického zařízení za 1 koncový (distribuční) prvek</t>
  </si>
  <si>
    <t>https://podminky.urs.cz/item/CS_URS_2022_01/751691111</t>
  </si>
  <si>
    <t>998751101</t>
  </si>
  <si>
    <t>Přesun hmot pro vzduchotechniku stanovený z hmotnosti přesunovaného materiálu vodorovná dopravní vzdálenost do 100 m v objektech výšky do 12 m</t>
  </si>
  <si>
    <t>https://podminky.urs.cz/item/CS_URS_2022_01/998751101</t>
  </si>
  <si>
    <t>HZS3212</t>
  </si>
  <si>
    <t>Hodinové zúčtovací sazby montáží technologických zařízení na stavebních objektech montér vzduchotechniky odborný</t>
  </si>
  <si>
    <t>https://podminky.urs.cz/item/CS_URS_2022_01/HZS3212</t>
  </si>
  <si>
    <t>D.1.4.-ZTi - Zdravotní te...</t>
  </si>
  <si>
    <t xml:space="preserve">    1 -  Zemní práce</t>
  </si>
  <si>
    <t xml:space="preserve">    4 -  Vodorovné konstrukce</t>
  </si>
  <si>
    <t xml:space="preserve"> Zemní práce</t>
  </si>
  <si>
    <t>132201201</t>
  </si>
  <si>
    <t>Hloubení rýh š do 2000 mm v hornině tř. 3 objemu do 100 m3</t>
  </si>
  <si>
    <t>-849602103</t>
  </si>
  <si>
    <t>20*0,6*0,5</t>
  </si>
  <si>
    <t>Součet</t>
  </si>
  <si>
    <t>132201209</t>
  </si>
  <si>
    <t>Příplatek za lepivost k hloubení rýh š do 2000 mm v hornině tř. 3</t>
  </si>
  <si>
    <t>466279023</t>
  </si>
  <si>
    <t>161101101</t>
  </si>
  <si>
    <t>Svislé přemístění výkopku z horniny tř. 1 až 4 hl výkopu do 2,5 m</t>
  </si>
  <si>
    <t>239482442</t>
  </si>
  <si>
    <t>162301101</t>
  </si>
  <si>
    <t>Vodorovné přemístění do 500 m výkopku/sypaniny z horniny tř. 1 až 4</t>
  </si>
  <si>
    <t>1694500038</t>
  </si>
  <si>
    <t>162701109</t>
  </si>
  <si>
    <t>Příplatek k vodorovnému přemístění výkopku/sypaniny z horniny tř. 1 až 4 ZKD 1000 m přes 10000 m</t>
  </si>
  <si>
    <t>-1105980207</t>
  </si>
  <si>
    <t>171201201</t>
  </si>
  <si>
    <t>Uložení sypaniny na skládky</t>
  </si>
  <si>
    <t>-1958329488</t>
  </si>
  <si>
    <t>171201211</t>
  </si>
  <si>
    <t>Poplatek za uložení odpadu ze sypaniny na skládce (skládkovné)</t>
  </si>
  <si>
    <t>1700707096</t>
  </si>
  <si>
    <t>(20*0,6*0,5)*1,4</t>
  </si>
  <si>
    <t>174101101</t>
  </si>
  <si>
    <t>Zásyp jam, šachet rýh nebo kolem objektů sypaninou se zhutněním</t>
  </si>
  <si>
    <t>716750257</t>
  </si>
  <si>
    <t>175151101</t>
  </si>
  <si>
    <t>Obsypání potrubí strojně sypaninou bez prohození, uloženou do 3 m</t>
  </si>
  <si>
    <t>-927483798</t>
  </si>
  <si>
    <t xml:space="preserve"> Vodorovné konstrukce</t>
  </si>
  <si>
    <t>451572111</t>
  </si>
  <si>
    <t>Lože pod potrubí otevřený výkop z kameniva drobného těženého</t>
  </si>
  <si>
    <t>-166452816</t>
  </si>
  <si>
    <t>(20*0,6*0,5)</t>
  </si>
  <si>
    <t>583336740</t>
  </si>
  <si>
    <t>kamenivo těžené hrubé  frakce 16-32</t>
  </si>
  <si>
    <t>454222877</t>
  </si>
  <si>
    <t>(20*0,6*0,5)*1,654</t>
  </si>
  <si>
    <t>721140906</t>
  </si>
  <si>
    <t>Opravy odpadního potrubí litinového vsazení odbočky do potrubí DN 125</t>
  </si>
  <si>
    <t>1998823748</t>
  </si>
  <si>
    <t>https://podminky.urs.cz/item/CS_URS_2022_01/721140906</t>
  </si>
  <si>
    <t>721140916</t>
  </si>
  <si>
    <t>Opravy odpadního potrubí litinového propojení dosavadního potrubí DN 125</t>
  </si>
  <si>
    <t>548803033</t>
  </si>
  <si>
    <t>https://podminky.urs.cz/item/CS_URS_2022_01/721140916</t>
  </si>
  <si>
    <t>721140926</t>
  </si>
  <si>
    <t>Opravy odpadního potrubí litinového krácení trub DN 125</t>
  </si>
  <si>
    <t>2048237556</t>
  </si>
  <si>
    <t>https://podminky.urs.cz/item/CS_URS_2022_01/721140926</t>
  </si>
  <si>
    <t>721173401</t>
  </si>
  <si>
    <t>Potrubí z trub PVC SN4 svodné (ležaté) DN 110</t>
  </si>
  <si>
    <t>2069527405</t>
  </si>
  <si>
    <t>https://podminky.urs.cz/item/CS_URS_2022_01/721173401</t>
  </si>
  <si>
    <t>721173402</t>
  </si>
  <si>
    <t>Potrubí z trub PVC SN4 svodné (ležaté) DN 125</t>
  </si>
  <si>
    <t>-1168791734</t>
  </si>
  <si>
    <t>https://podminky.urs.cz/item/CS_URS_2022_01/721173402</t>
  </si>
  <si>
    <t>721173403</t>
  </si>
  <si>
    <t>Potrubí z trub PVC SN4 svodné (ležaté) DN 160</t>
  </si>
  <si>
    <t>1626036933</t>
  </si>
  <si>
    <t>https://podminky.urs.cz/item/CS_URS_2022_01/721173403</t>
  </si>
  <si>
    <t>721174042</t>
  </si>
  <si>
    <t>Potrubí z trub polypropylenových připojovací DN 40</t>
  </si>
  <si>
    <t>-656551297</t>
  </si>
  <si>
    <t>https://podminky.urs.cz/item/CS_URS_2022_01/721174042</t>
  </si>
  <si>
    <t>721174043</t>
  </si>
  <si>
    <t>Potrubí z trub polypropylenových připojovací DN 50</t>
  </si>
  <si>
    <t>-1237774119</t>
  </si>
  <si>
    <t>https://podminky.urs.cz/item/CS_URS_2022_01/721174043</t>
  </si>
  <si>
    <t>260418064</t>
  </si>
  <si>
    <t>721194109</t>
  </si>
  <si>
    <t>Vyměření přípojek na potrubí vyvedení a upevnění odpadních výpustek DN 110</t>
  </si>
  <si>
    <t>1087612710</t>
  </si>
  <si>
    <t>https://podminky.urs.cz/item/CS_URS_2022_01/721194109</t>
  </si>
  <si>
    <t>721274126</t>
  </si>
  <si>
    <t>Ventily přivzdušňovací odpadních potrubí vnitřní DN 110</t>
  </si>
  <si>
    <t>-608933114</t>
  </si>
  <si>
    <t>https://podminky.urs.cz/item/CS_URS_2022_01/721274126</t>
  </si>
  <si>
    <t>721290111</t>
  </si>
  <si>
    <t>Zkouška těsnosti kanalizace v objektech vodou do DN 125</t>
  </si>
  <si>
    <t>1131806410</t>
  </si>
  <si>
    <t>https://podminky.urs.cz/item/CS_URS_2022_01/721290111</t>
  </si>
  <si>
    <t>721910912</t>
  </si>
  <si>
    <t>Pročištění svislých odpadů v jednom podlaží do DN 200</t>
  </si>
  <si>
    <t>-1690085675</t>
  </si>
  <si>
    <t>https://podminky.urs.cz/item/CS_URS_2022_01/721910912</t>
  </si>
  <si>
    <t>998721101</t>
  </si>
  <si>
    <t>Přesun hmot pro vnitřní kanalizace stanovený z hmotnosti přesunovaného materiálu vodorovná dopravní vzdálenost do 50 m v objektech výšky do 6 m</t>
  </si>
  <si>
    <t>310210247</t>
  </si>
  <si>
    <t>https://podminky.urs.cz/item/CS_URS_2022_01/998721101</t>
  </si>
  <si>
    <t>722171933</t>
  </si>
  <si>
    <t>Výměna trubky, tvarovky, vsazení odbočky na rozvodech vody z plastů D přes 20 do 25 mm</t>
  </si>
  <si>
    <t>-1417793279</t>
  </si>
  <si>
    <t>https://podminky.urs.cz/item/CS_URS_2022_01/722171933</t>
  </si>
  <si>
    <t>28654074</t>
  </si>
  <si>
    <t>T-kus jednoznačný PPR D 25mm</t>
  </si>
  <si>
    <t>1785387957</t>
  </si>
  <si>
    <t>722174022</t>
  </si>
  <si>
    <t>Potrubí z plastových trubek z polypropylenu PPR svařovaných polyfúzně PN 20 (SDR 6) D 20 x 3,4</t>
  </si>
  <si>
    <t>-1585699155</t>
  </si>
  <si>
    <t>https://podminky.urs.cz/item/CS_URS_2022_01/722174022</t>
  </si>
  <si>
    <t>722174023</t>
  </si>
  <si>
    <t>Potrubí z plastových trubek z polypropylenu PPR svařovaných polyfúzně PN 20 (SDR 6) D 25 x 4,2</t>
  </si>
  <si>
    <t>477909105</t>
  </si>
  <si>
    <t>https://podminky.urs.cz/item/CS_URS_2022_01/722174023</t>
  </si>
  <si>
    <t>722179192</t>
  </si>
  <si>
    <t>Příplatek k ceně rozvody vody z plastů za práce malého rozsahu na zakázce při průměru trubek do 32 mm, do 15 svarů</t>
  </si>
  <si>
    <t>1704775796</t>
  </si>
  <si>
    <t>https://podminky.urs.cz/item/CS_URS_2022_01/722179192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</si>
  <si>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</si>
  <si>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</si>
  <si>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-1258299101</t>
  </si>
  <si>
    <t>https://podminky.urs.cz/item/CS_URS_2022_01/722181221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</si>
  <si>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</si>
  <si>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</si>
  <si>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-1018867810</t>
  </si>
  <si>
    <t>https://podminky.urs.cz/item/CS_URS_2022_01/722181241</t>
  </si>
  <si>
    <t>722182012</t>
  </si>
  <si>
    <t>Podpůrný žlab pro potrubí průměru D 25</t>
  </si>
  <si>
    <t>2014396214</t>
  </si>
  <si>
    <t>https://podminky.urs.cz/item/CS_URS_2022_01/722182012</t>
  </si>
  <si>
    <t>-918402673</t>
  </si>
  <si>
    <t>722232011</t>
  </si>
  <si>
    <t>Armatury se dvěma závity kulové kohouty PN 16 do 120°C podomítkové vnitřní závit G 1/2"</t>
  </si>
  <si>
    <t>90523024</t>
  </si>
  <si>
    <t>https://podminky.urs.cz/item/CS_URS_2022_01/722232011</t>
  </si>
  <si>
    <t>1977144123</t>
  </si>
  <si>
    <t>-1104506118</t>
  </si>
  <si>
    <t>998722101</t>
  </si>
  <si>
    <t>Přesun hmot pro vnitřní vodovod stanovený z hmotnosti přesunovaného materiálu vodorovná dopravní vzdálenost do 50 m v objektech výšky do 6 m</t>
  </si>
  <si>
    <t>84501621</t>
  </si>
  <si>
    <t>https://podminky.urs.cz/item/CS_URS_2022_01/998722101</t>
  </si>
  <si>
    <t>725110814</t>
  </si>
  <si>
    <t>Demontáž klozetů kombi</t>
  </si>
  <si>
    <t>249012001</t>
  </si>
  <si>
    <t>https://podminky.urs.cz/item/CS_URS_2022_01/725110814</t>
  </si>
  <si>
    <t>725112002</t>
  </si>
  <si>
    <t>Zařízení záchodů klozety keramické standardní samostatně stojící s hlubokým splachováním odpad svislý</t>
  </si>
  <si>
    <t>1270015227</t>
  </si>
  <si>
    <t>https://podminky.urs.cz/item/CS_URS_2022_01/725112002</t>
  </si>
  <si>
    <t>725119122</t>
  </si>
  <si>
    <t>Zařízení záchodů montáž klozetových mís kombi</t>
  </si>
  <si>
    <t>-755708575</t>
  </si>
  <si>
    <t>https://podminky.urs.cz/item/CS_URS_2022_01/725119122</t>
  </si>
  <si>
    <t>1911646660</t>
  </si>
  <si>
    <t>725822613</t>
  </si>
  <si>
    <t>Baterie umyvadlové stojánkové pákové s výpustí</t>
  </si>
  <si>
    <t>34223545</t>
  </si>
  <si>
    <t>https://podminky.urs.cz/item/CS_URS_2022_01/725822613</t>
  </si>
  <si>
    <t>725861102</t>
  </si>
  <si>
    <t>Zápachové uzávěrky zařizovacích předmětů pro umyvadla DN 40</t>
  </si>
  <si>
    <t>-1924353234</t>
  </si>
  <si>
    <t>https://podminky.urs.cz/item/CS_URS_2022_01/725861102</t>
  </si>
  <si>
    <t>725980123</t>
  </si>
  <si>
    <t>Dvířka 30/30</t>
  </si>
  <si>
    <t>-1092646910</t>
  </si>
  <si>
    <t>https://podminky.urs.cz/item/CS_URS_2022_01/725980123</t>
  </si>
  <si>
    <t>-414183501</t>
  </si>
  <si>
    <t>-1788269768</t>
  </si>
  <si>
    <t>D.1.3 -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</si>
  <si>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</si>
  <si>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</si>
  <si>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</si>
  <si>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</si>
  <si>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</si>
  <si>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210100R10</t>
  </si>
  <si>
    <t>Elektroinstalace dle samostatného soupisu</t>
  </si>
  <si>
    <t>383204684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</si>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</sst>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0231055" TargetMode="External" /><Relationship Id="rId2" Type="http://schemas.openxmlformats.org/officeDocument/2006/relationships/hyperlink" Target="https://podminky.urs.cz/item/CS_URS_2022_01/310321111" TargetMode="External" /><Relationship Id="rId3" Type="http://schemas.openxmlformats.org/officeDocument/2006/relationships/hyperlink" Target="https://podminky.urs.cz/item/CS_URS_2022_01/317142420" TargetMode="External" /><Relationship Id="rId4" Type="http://schemas.openxmlformats.org/officeDocument/2006/relationships/hyperlink" Target="https://podminky.urs.cz/item/CS_URS_2022_01/317234410" TargetMode="External" /><Relationship Id="rId5" Type="http://schemas.openxmlformats.org/officeDocument/2006/relationships/hyperlink" Target="https://podminky.urs.cz/item/CS_URS_2022_01/317944321" TargetMode="External" /><Relationship Id="rId6" Type="http://schemas.openxmlformats.org/officeDocument/2006/relationships/hyperlink" Target="https://podminky.urs.cz/item/CS_URS_2022_01/342272225" TargetMode="External" /><Relationship Id="rId7" Type="http://schemas.openxmlformats.org/officeDocument/2006/relationships/hyperlink" Target="https://podminky.urs.cz/item/CS_URS_2022_01/342291121" TargetMode="External" /><Relationship Id="rId8" Type="http://schemas.openxmlformats.org/officeDocument/2006/relationships/hyperlink" Target="https://podminky.urs.cz/item/CS_URS_2022_01/612131121" TargetMode="External" /><Relationship Id="rId9" Type="http://schemas.openxmlformats.org/officeDocument/2006/relationships/hyperlink" Target="https://podminky.urs.cz/item/CS_URS_2022_01/612135101" TargetMode="External" /><Relationship Id="rId10" Type="http://schemas.openxmlformats.org/officeDocument/2006/relationships/hyperlink" Target="https://podminky.urs.cz/item/CS_URS_2022_01/612142001" TargetMode="External" /><Relationship Id="rId11" Type="http://schemas.openxmlformats.org/officeDocument/2006/relationships/hyperlink" Target="https://podminky.urs.cz/item/CS_URS_2022_01/612311131" TargetMode="External" /><Relationship Id="rId12" Type="http://schemas.openxmlformats.org/officeDocument/2006/relationships/hyperlink" Target="https://podminky.urs.cz/item/CS_URS_2022_01/612315221" TargetMode="External" /><Relationship Id="rId13" Type="http://schemas.openxmlformats.org/officeDocument/2006/relationships/hyperlink" Target="https://podminky.urs.cz/item/CS_URS_2022_01/612325215" TargetMode="External" /><Relationship Id="rId14" Type="http://schemas.openxmlformats.org/officeDocument/2006/relationships/hyperlink" Target="https://podminky.urs.cz/item/CS_URS_2022_01/612325223" TargetMode="External" /><Relationship Id="rId15" Type="http://schemas.openxmlformats.org/officeDocument/2006/relationships/hyperlink" Target="https://podminky.urs.cz/item/CS_URS_2022_01/612325225" TargetMode="External" /><Relationship Id="rId16" Type="http://schemas.openxmlformats.org/officeDocument/2006/relationships/hyperlink" Target="https://podminky.urs.cz/item/CS_URS_2022_01/622385102" TargetMode="External" /><Relationship Id="rId17" Type="http://schemas.openxmlformats.org/officeDocument/2006/relationships/hyperlink" Target="https://podminky.urs.cz/item/CS_URS_2022_01/631311115" TargetMode="External" /><Relationship Id="rId18" Type="http://schemas.openxmlformats.org/officeDocument/2006/relationships/hyperlink" Target="https://podminky.urs.cz/item/CS_URS_2022_01/631311136" TargetMode="External" /><Relationship Id="rId19" Type="http://schemas.openxmlformats.org/officeDocument/2006/relationships/hyperlink" Target="https://podminky.urs.cz/item/CS_URS_2022_01/631319173" TargetMode="External" /><Relationship Id="rId20" Type="http://schemas.openxmlformats.org/officeDocument/2006/relationships/hyperlink" Target="https://podminky.urs.cz/item/CS_URS_2022_01/631319175" TargetMode="External" /><Relationship Id="rId21" Type="http://schemas.openxmlformats.org/officeDocument/2006/relationships/hyperlink" Target="https://podminky.urs.cz/item/CS_URS_2022_01/631361821" TargetMode="External" /><Relationship Id="rId22" Type="http://schemas.openxmlformats.org/officeDocument/2006/relationships/hyperlink" Target="https://podminky.urs.cz/item/CS_URS_2022_01/631362021" TargetMode="External" /><Relationship Id="rId23" Type="http://schemas.openxmlformats.org/officeDocument/2006/relationships/hyperlink" Target="https://podminky.urs.cz/item/CS_URS_2022_01/642942111" TargetMode="External" /><Relationship Id="rId24" Type="http://schemas.openxmlformats.org/officeDocument/2006/relationships/hyperlink" Target="https://podminky.urs.cz/item/CS_URS_2022_01/642944121" TargetMode="External" /><Relationship Id="rId25" Type="http://schemas.openxmlformats.org/officeDocument/2006/relationships/hyperlink" Target="https://podminky.urs.cz/item/CS_URS_2022_01/871355221" TargetMode="External" /><Relationship Id="rId26" Type="http://schemas.openxmlformats.org/officeDocument/2006/relationships/hyperlink" Target="https://podminky.urs.cz/item/CS_URS_2022_01/949101111" TargetMode="External" /><Relationship Id="rId27" Type="http://schemas.openxmlformats.org/officeDocument/2006/relationships/hyperlink" Target="https://podminky.urs.cz/item/CS_URS_2022_01/952901111" TargetMode="External" /><Relationship Id="rId28" Type="http://schemas.openxmlformats.org/officeDocument/2006/relationships/hyperlink" Target="https://podminky.urs.cz/item/CS_URS_2022_01/965042131" TargetMode="External" /><Relationship Id="rId29" Type="http://schemas.openxmlformats.org/officeDocument/2006/relationships/hyperlink" Target="https://podminky.urs.cz/item/CS_URS_2022_01/965042231" TargetMode="External" /><Relationship Id="rId30" Type="http://schemas.openxmlformats.org/officeDocument/2006/relationships/hyperlink" Target="https://podminky.urs.cz/item/CS_URS_2022_01/965049111" TargetMode="External" /><Relationship Id="rId31" Type="http://schemas.openxmlformats.org/officeDocument/2006/relationships/hyperlink" Target="https://podminky.urs.cz/item/CS_URS_2022_01/965049112" TargetMode="External" /><Relationship Id="rId32" Type="http://schemas.openxmlformats.org/officeDocument/2006/relationships/hyperlink" Target="https://podminky.urs.cz/item/CS_URS_2022_01/965081223" TargetMode="External" /><Relationship Id="rId33" Type="http://schemas.openxmlformats.org/officeDocument/2006/relationships/hyperlink" Target="https://podminky.urs.cz/item/CS_URS_2022_01/968072455" TargetMode="External" /><Relationship Id="rId34" Type="http://schemas.openxmlformats.org/officeDocument/2006/relationships/hyperlink" Target="https://podminky.urs.cz/item/CS_URS_2022_01/971033331" TargetMode="External" /><Relationship Id="rId35" Type="http://schemas.openxmlformats.org/officeDocument/2006/relationships/hyperlink" Target="https://podminky.urs.cz/item/CS_URS_2022_01/971033341" TargetMode="External" /><Relationship Id="rId36" Type="http://schemas.openxmlformats.org/officeDocument/2006/relationships/hyperlink" Target="https://podminky.urs.cz/item/CS_URS_2022_01/971033351" TargetMode="External" /><Relationship Id="rId37" Type="http://schemas.openxmlformats.org/officeDocument/2006/relationships/hyperlink" Target="https://podminky.urs.cz/item/CS_URS_2022_01/971033451" TargetMode="External" /><Relationship Id="rId38" Type="http://schemas.openxmlformats.org/officeDocument/2006/relationships/hyperlink" Target="https://podminky.urs.cz/item/CS_URS_2022_01/971033681" TargetMode="External" /><Relationship Id="rId39" Type="http://schemas.openxmlformats.org/officeDocument/2006/relationships/hyperlink" Target="https://podminky.urs.cz/item/CS_URS_2022_01/971042351" TargetMode="External" /><Relationship Id="rId40" Type="http://schemas.openxmlformats.org/officeDocument/2006/relationships/hyperlink" Target="https://podminky.urs.cz/item/CS_URS_2022_01/971042461" TargetMode="External" /><Relationship Id="rId41" Type="http://schemas.openxmlformats.org/officeDocument/2006/relationships/hyperlink" Target="https://podminky.urs.cz/item/CS_URS_2022_01/974031144" TargetMode="External" /><Relationship Id="rId42" Type="http://schemas.openxmlformats.org/officeDocument/2006/relationships/hyperlink" Target="https://podminky.urs.cz/item/CS_URS_2022_01/974031153" TargetMode="External" /><Relationship Id="rId43" Type="http://schemas.openxmlformats.org/officeDocument/2006/relationships/hyperlink" Target="https://podminky.urs.cz/item/CS_URS_2022_01/974031285" TargetMode="External" /><Relationship Id="rId44" Type="http://schemas.openxmlformats.org/officeDocument/2006/relationships/hyperlink" Target="https://podminky.urs.cz/item/CS_URS_2022_01/974031287" TargetMode="External" /><Relationship Id="rId45" Type="http://schemas.openxmlformats.org/officeDocument/2006/relationships/hyperlink" Target="https://podminky.urs.cz/item/CS_URS_2022_01/977312112" TargetMode="External" /><Relationship Id="rId46" Type="http://schemas.openxmlformats.org/officeDocument/2006/relationships/hyperlink" Target="https://podminky.urs.cz/item/CS_URS_2022_01/977312113" TargetMode="External" /><Relationship Id="rId47" Type="http://schemas.openxmlformats.org/officeDocument/2006/relationships/hyperlink" Target="https://podminky.urs.cz/item/CS_URS_2022_01/978035117" TargetMode="External" /><Relationship Id="rId48" Type="http://schemas.openxmlformats.org/officeDocument/2006/relationships/hyperlink" Target="https://podminky.urs.cz/item/CS_URS_2022_01/985311112" TargetMode="External" /><Relationship Id="rId49" Type="http://schemas.openxmlformats.org/officeDocument/2006/relationships/hyperlink" Target="https://podminky.urs.cz/item/CS_URS_2022_01/997013211" TargetMode="External" /><Relationship Id="rId50" Type="http://schemas.openxmlformats.org/officeDocument/2006/relationships/hyperlink" Target="https://podminky.urs.cz/item/CS_URS_2022_01/997013501" TargetMode="External" /><Relationship Id="rId51" Type="http://schemas.openxmlformats.org/officeDocument/2006/relationships/hyperlink" Target="https://podminky.urs.cz/item/CS_URS_2022_01/998018001" TargetMode="External" /><Relationship Id="rId52" Type="http://schemas.openxmlformats.org/officeDocument/2006/relationships/hyperlink" Target="https://podminky.urs.cz/item/CS_URS_2022_01/711111001" TargetMode="External" /><Relationship Id="rId53" Type="http://schemas.openxmlformats.org/officeDocument/2006/relationships/hyperlink" Target="https://podminky.urs.cz/item/CS_URS_2022_01/711131811" TargetMode="External" /><Relationship Id="rId54" Type="http://schemas.openxmlformats.org/officeDocument/2006/relationships/hyperlink" Target="https://podminky.urs.cz/item/CS_URS_2022_01/711141559" TargetMode="External" /><Relationship Id="rId55" Type="http://schemas.openxmlformats.org/officeDocument/2006/relationships/hyperlink" Target="https://podminky.urs.cz/item/CS_URS_2022_01/711745567" TargetMode="External" /><Relationship Id="rId56" Type="http://schemas.openxmlformats.org/officeDocument/2006/relationships/hyperlink" Target="https://podminky.urs.cz/item/CS_URS_2022_01/998711101" TargetMode="External" /><Relationship Id="rId57" Type="http://schemas.openxmlformats.org/officeDocument/2006/relationships/hyperlink" Target="https://podminky.urs.cz/item/CS_URS_2022_01/721171903" TargetMode="External" /><Relationship Id="rId58" Type="http://schemas.openxmlformats.org/officeDocument/2006/relationships/hyperlink" Target="https://podminky.urs.cz/item/CS_URS_2022_01/721173723" TargetMode="External" /><Relationship Id="rId59" Type="http://schemas.openxmlformats.org/officeDocument/2006/relationships/hyperlink" Target="https://podminky.urs.cz/item/CS_URS_2022_01/721194104" TargetMode="External" /><Relationship Id="rId60" Type="http://schemas.openxmlformats.org/officeDocument/2006/relationships/hyperlink" Target="https://podminky.urs.cz/item/CS_URS_2022_01/722173112" TargetMode="External" /><Relationship Id="rId61" Type="http://schemas.openxmlformats.org/officeDocument/2006/relationships/hyperlink" Target="https://podminky.urs.cz/item/CS_URS_2022_01/722173312" TargetMode="External" /><Relationship Id="rId62" Type="http://schemas.openxmlformats.org/officeDocument/2006/relationships/hyperlink" Target="https://podminky.urs.cz/item/CS_URS_2022_01/722181211" TargetMode="External" /><Relationship Id="rId63" Type="http://schemas.openxmlformats.org/officeDocument/2006/relationships/hyperlink" Target="https://podminky.urs.cz/item/CS_URS_2022_01/722181231" TargetMode="External" /><Relationship Id="rId64" Type="http://schemas.openxmlformats.org/officeDocument/2006/relationships/hyperlink" Target="https://podminky.urs.cz/item/CS_URS_2022_01/722190401" TargetMode="External" /><Relationship Id="rId65" Type="http://schemas.openxmlformats.org/officeDocument/2006/relationships/hyperlink" Target="https://podminky.urs.cz/item/CS_URS_2022_01/722220121" TargetMode="External" /><Relationship Id="rId66" Type="http://schemas.openxmlformats.org/officeDocument/2006/relationships/hyperlink" Target="https://podminky.urs.cz/item/CS_URS_2022_01/722290226" TargetMode="External" /><Relationship Id="rId67" Type="http://schemas.openxmlformats.org/officeDocument/2006/relationships/hyperlink" Target="https://podminky.urs.cz/item/CS_URS_2022_01/722290234" TargetMode="External" /><Relationship Id="rId68" Type="http://schemas.openxmlformats.org/officeDocument/2006/relationships/hyperlink" Target="https://podminky.urs.cz/item/CS_URS_2022_01/725211617" TargetMode="External" /><Relationship Id="rId69" Type="http://schemas.openxmlformats.org/officeDocument/2006/relationships/hyperlink" Target="https://podminky.urs.cz/item/CS_URS_2022_01/725822611" TargetMode="External" /><Relationship Id="rId70" Type="http://schemas.openxmlformats.org/officeDocument/2006/relationships/hyperlink" Target="https://podminky.urs.cz/item/CS_URS_2022_01/998725101" TargetMode="External" /><Relationship Id="rId71" Type="http://schemas.openxmlformats.org/officeDocument/2006/relationships/hyperlink" Target="https://podminky.urs.cz/item/CS_URS_2022_01/998725181" TargetMode="External" /><Relationship Id="rId72" Type="http://schemas.openxmlformats.org/officeDocument/2006/relationships/hyperlink" Target="https://podminky.urs.cz/item/CS_URS_2022_01/763131411" TargetMode="External" /><Relationship Id="rId73" Type="http://schemas.openxmlformats.org/officeDocument/2006/relationships/hyperlink" Target="https://podminky.urs.cz/item/CS_URS_2022_01/763131761" TargetMode="External" /><Relationship Id="rId74" Type="http://schemas.openxmlformats.org/officeDocument/2006/relationships/hyperlink" Target="https://podminky.urs.cz/item/CS_URS_2022_01/763164556" TargetMode="External" /><Relationship Id="rId75" Type="http://schemas.openxmlformats.org/officeDocument/2006/relationships/hyperlink" Target="https://podminky.urs.cz/item/CS_URS_2022_01/998763100" TargetMode="External" /><Relationship Id="rId76" Type="http://schemas.openxmlformats.org/officeDocument/2006/relationships/hyperlink" Target="https://podminky.urs.cz/item/CS_URS_2022_01/998763181" TargetMode="External" /><Relationship Id="rId77" Type="http://schemas.openxmlformats.org/officeDocument/2006/relationships/hyperlink" Target="https://podminky.urs.cz/item/CS_URS_2022_01/766660001" TargetMode="External" /><Relationship Id="rId78" Type="http://schemas.openxmlformats.org/officeDocument/2006/relationships/hyperlink" Target="https://podminky.urs.cz/item/CS_URS_2022_01/998766201" TargetMode="External" /><Relationship Id="rId79" Type="http://schemas.openxmlformats.org/officeDocument/2006/relationships/hyperlink" Target="https://podminky.urs.cz/item/CS_URS_2022_01/771111011" TargetMode="External" /><Relationship Id="rId80" Type="http://schemas.openxmlformats.org/officeDocument/2006/relationships/hyperlink" Target="https://podminky.urs.cz/item/CS_URS_2022_01/771121011" TargetMode="External" /><Relationship Id="rId81" Type="http://schemas.openxmlformats.org/officeDocument/2006/relationships/hyperlink" Target="https://podminky.urs.cz/item/CS_URS_2022_01/771151012" TargetMode="External" /><Relationship Id="rId82" Type="http://schemas.openxmlformats.org/officeDocument/2006/relationships/hyperlink" Target="https://podminky.urs.cz/item/CS_URS_2022_01/771574263" TargetMode="External" /><Relationship Id="rId83" Type="http://schemas.openxmlformats.org/officeDocument/2006/relationships/hyperlink" Target="https://podminky.urs.cz/item/CS_URS_2022_01/771577111" TargetMode="External" /><Relationship Id="rId84" Type="http://schemas.openxmlformats.org/officeDocument/2006/relationships/hyperlink" Target="https://podminky.urs.cz/item/CS_URS_2022_01/998771101" TargetMode="External" /><Relationship Id="rId85" Type="http://schemas.openxmlformats.org/officeDocument/2006/relationships/hyperlink" Target="https://podminky.urs.cz/item/CS_URS_2022_01/998771181" TargetMode="External" /><Relationship Id="rId86" Type="http://schemas.openxmlformats.org/officeDocument/2006/relationships/hyperlink" Target="https://podminky.urs.cz/item/CS_URS_2022_01/781474113" TargetMode="External" /><Relationship Id="rId87" Type="http://schemas.openxmlformats.org/officeDocument/2006/relationships/hyperlink" Target="https://podminky.urs.cz/item/CS_URS_2022_01/781477111" TargetMode="External" /><Relationship Id="rId88" Type="http://schemas.openxmlformats.org/officeDocument/2006/relationships/hyperlink" Target="https://podminky.urs.cz/item/CS_URS_2022_01/781477113" TargetMode="External" /><Relationship Id="rId89" Type="http://schemas.openxmlformats.org/officeDocument/2006/relationships/hyperlink" Target="https://podminky.urs.cz/item/CS_URS_2022_01/781494111" TargetMode="External" /><Relationship Id="rId90" Type="http://schemas.openxmlformats.org/officeDocument/2006/relationships/hyperlink" Target="https://podminky.urs.cz/item/CS_URS_2022_01/998781101" TargetMode="External" /><Relationship Id="rId91" Type="http://schemas.openxmlformats.org/officeDocument/2006/relationships/hyperlink" Target="https://podminky.urs.cz/item/CS_URS_2022_01/998781181" TargetMode="External" /><Relationship Id="rId92" Type="http://schemas.openxmlformats.org/officeDocument/2006/relationships/hyperlink" Target="https://podminky.urs.cz/item/CS_URS_2022_01/783314101" TargetMode="External" /><Relationship Id="rId93" Type="http://schemas.openxmlformats.org/officeDocument/2006/relationships/hyperlink" Target="https://podminky.urs.cz/item/CS_URS_2022_01/783314203" TargetMode="External" /><Relationship Id="rId94" Type="http://schemas.openxmlformats.org/officeDocument/2006/relationships/hyperlink" Target="https://podminky.urs.cz/item/CS_URS_2022_01/784111011" TargetMode="External" /><Relationship Id="rId95" Type="http://schemas.openxmlformats.org/officeDocument/2006/relationships/hyperlink" Target="https://podminky.urs.cz/item/CS_URS_2022_01/784181101" TargetMode="External" /><Relationship Id="rId96" Type="http://schemas.openxmlformats.org/officeDocument/2006/relationships/hyperlink" Target="https://podminky.urs.cz/item/CS_URS_2022_01/784221101" TargetMode="External" /><Relationship Id="rId9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33222202" TargetMode="External" /><Relationship Id="rId2" Type="http://schemas.openxmlformats.org/officeDocument/2006/relationships/hyperlink" Target="https://podminky.urs.cz/item/CS_URS_2022_01/733224222" TargetMode="External" /><Relationship Id="rId3" Type="http://schemas.openxmlformats.org/officeDocument/2006/relationships/hyperlink" Target="https://podminky.urs.cz/item/CS_URS_2022_01/733291101" TargetMode="External" /><Relationship Id="rId4" Type="http://schemas.openxmlformats.org/officeDocument/2006/relationships/hyperlink" Target="https://podminky.urs.cz/item/CS_URS_2022_01/998733101" TargetMode="External" /><Relationship Id="rId5" Type="http://schemas.openxmlformats.org/officeDocument/2006/relationships/hyperlink" Target="https://podminky.urs.cz/item/CS_URS_2022_01/734221682" TargetMode="External" /><Relationship Id="rId6" Type="http://schemas.openxmlformats.org/officeDocument/2006/relationships/hyperlink" Target="https://podminky.urs.cz/item/CS_URS_2022_01/734261402" TargetMode="External" /><Relationship Id="rId7" Type="http://schemas.openxmlformats.org/officeDocument/2006/relationships/hyperlink" Target="https://podminky.urs.cz/item/CS_URS_2022_01/998734101" TargetMode="External" /><Relationship Id="rId8" Type="http://schemas.openxmlformats.org/officeDocument/2006/relationships/hyperlink" Target="https://podminky.urs.cz/item/CS_URS_2022_01/735000912" TargetMode="External" /><Relationship Id="rId9" Type="http://schemas.openxmlformats.org/officeDocument/2006/relationships/hyperlink" Target="https://podminky.urs.cz/item/CS_URS_2022_01/735152272" TargetMode="External" /><Relationship Id="rId10" Type="http://schemas.openxmlformats.org/officeDocument/2006/relationships/hyperlink" Target="https://podminky.urs.cz/item/CS_URS_2022_01/735152478" TargetMode="External" /><Relationship Id="rId11" Type="http://schemas.openxmlformats.org/officeDocument/2006/relationships/hyperlink" Target="https://podminky.urs.cz/item/CS_URS_2022_01/735191905" TargetMode="External" /><Relationship Id="rId12" Type="http://schemas.openxmlformats.org/officeDocument/2006/relationships/hyperlink" Target="https://podminky.urs.cz/item/CS_URS_2022_01/998735101" TargetMode="External" /><Relationship Id="rId13" Type="http://schemas.openxmlformats.org/officeDocument/2006/relationships/hyperlink" Target="https://podminky.urs.cz/item/CS_URS_2022_01/HZS2212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11271" TargetMode="External" /><Relationship Id="rId2" Type="http://schemas.openxmlformats.org/officeDocument/2006/relationships/hyperlink" Target="https://podminky.urs.cz/item/CS_URS_2022_01/751322011" TargetMode="External" /><Relationship Id="rId3" Type="http://schemas.openxmlformats.org/officeDocument/2006/relationships/hyperlink" Target="https://podminky.urs.cz/item/CS_URS_2022_01/751398041" TargetMode="External" /><Relationship Id="rId4" Type="http://schemas.openxmlformats.org/officeDocument/2006/relationships/hyperlink" Target="https://podminky.urs.cz/item/CS_URS_2022_01/751510042" TargetMode="External" /><Relationship Id="rId5" Type="http://schemas.openxmlformats.org/officeDocument/2006/relationships/hyperlink" Target="https://podminky.urs.cz/item/CS_URS_2022_01/751510870" TargetMode="External" /><Relationship Id="rId6" Type="http://schemas.openxmlformats.org/officeDocument/2006/relationships/hyperlink" Target="https://podminky.urs.cz/item/CS_URS_2022_01/751572102" TargetMode="External" /><Relationship Id="rId7" Type="http://schemas.openxmlformats.org/officeDocument/2006/relationships/hyperlink" Target="https://podminky.urs.cz/item/CS_URS_2022_01/751691111" TargetMode="External" /><Relationship Id="rId8" Type="http://schemas.openxmlformats.org/officeDocument/2006/relationships/hyperlink" Target="https://podminky.urs.cz/item/CS_URS_2022_01/998751101" TargetMode="External" /><Relationship Id="rId9" Type="http://schemas.openxmlformats.org/officeDocument/2006/relationships/hyperlink" Target="https://podminky.urs.cz/item/CS_URS_2022_01/HZS3212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1140906" TargetMode="External" /><Relationship Id="rId2" Type="http://schemas.openxmlformats.org/officeDocument/2006/relationships/hyperlink" Target="https://podminky.urs.cz/item/CS_URS_2022_01/721140916" TargetMode="External" /><Relationship Id="rId3" Type="http://schemas.openxmlformats.org/officeDocument/2006/relationships/hyperlink" Target="https://podminky.urs.cz/item/CS_URS_2022_01/721140926" TargetMode="External" /><Relationship Id="rId4" Type="http://schemas.openxmlformats.org/officeDocument/2006/relationships/hyperlink" Target="https://podminky.urs.cz/item/CS_URS_2022_01/721173401" TargetMode="External" /><Relationship Id="rId5" Type="http://schemas.openxmlformats.org/officeDocument/2006/relationships/hyperlink" Target="https://podminky.urs.cz/item/CS_URS_2022_01/721173402" TargetMode="External" /><Relationship Id="rId6" Type="http://schemas.openxmlformats.org/officeDocument/2006/relationships/hyperlink" Target="https://podminky.urs.cz/item/CS_URS_2022_01/721173403" TargetMode="External" /><Relationship Id="rId7" Type="http://schemas.openxmlformats.org/officeDocument/2006/relationships/hyperlink" Target="https://podminky.urs.cz/item/CS_URS_2022_01/721174042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94104" TargetMode="External" /><Relationship Id="rId10" Type="http://schemas.openxmlformats.org/officeDocument/2006/relationships/hyperlink" Target="https://podminky.urs.cz/item/CS_URS_2022_01/721194109" TargetMode="External" /><Relationship Id="rId11" Type="http://schemas.openxmlformats.org/officeDocument/2006/relationships/hyperlink" Target="https://podminky.urs.cz/item/CS_URS_2022_01/721274126" TargetMode="External" /><Relationship Id="rId12" Type="http://schemas.openxmlformats.org/officeDocument/2006/relationships/hyperlink" Target="https://podminky.urs.cz/item/CS_URS_2022_01/721290111" TargetMode="External" /><Relationship Id="rId13" Type="http://schemas.openxmlformats.org/officeDocument/2006/relationships/hyperlink" Target="https://podminky.urs.cz/item/CS_URS_2022_01/721910912" TargetMode="External" /><Relationship Id="rId14" Type="http://schemas.openxmlformats.org/officeDocument/2006/relationships/hyperlink" Target="https://podminky.urs.cz/item/CS_URS_2022_01/998721101" TargetMode="External" /><Relationship Id="rId15" Type="http://schemas.openxmlformats.org/officeDocument/2006/relationships/hyperlink" Target="https://podminky.urs.cz/item/CS_URS_2022_01/722171933" TargetMode="External" /><Relationship Id="rId16" Type="http://schemas.openxmlformats.org/officeDocument/2006/relationships/hyperlink" Target="https://podminky.urs.cz/item/CS_URS_2022_01/722174022" TargetMode="External" /><Relationship Id="rId17" Type="http://schemas.openxmlformats.org/officeDocument/2006/relationships/hyperlink" Target="https://podminky.urs.cz/item/CS_URS_2022_01/722174023" TargetMode="External" /><Relationship Id="rId18" Type="http://schemas.openxmlformats.org/officeDocument/2006/relationships/hyperlink" Target="https://podminky.urs.cz/item/CS_URS_2022_01/722179192" TargetMode="External" /><Relationship Id="rId19" Type="http://schemas.openxmlformats.org/officeDocument/2006/relationships/hyperlink" Target="https://podminky.urs.cz/item/CS_URS_2022_01/722181221" TargetMode="External" /><Relationship Id="rId20" Type="http://schemas.openxmlformats.org/officeDocument/2006/relationships/hyperlink" Target="https://podminky.urs.cz/item/CS_URS_2022_01/722181241" TargetMode="External" /><Relationship Id="rId21" Type="http://schemas.openxmlformats.org/officeDocument/2006/relationships/hyperlink" Target="https://podminky.urs.cz/item/CS_URS_2022_01/722182012" TargetMode="External" /><Relationship Id="rId22" Type="http://schemas.openxmlformats.org/officeDocument/2006/relationships/hyperlink" Target="https://podminky.urs.cz/item/CS_URS_2022_01/722190401" TargetMode="External" /><Relationship Id="rId23" Type="http://schemas.openxmlformats.org/officeDocument/2006/relationships/hyperlink" Target="https://podminky.urs.cz/item/CS_URS_2022_01/722232011" TargetMode="External" /><Relationship Id="rId24" Type="http://schemas.openxmlformats.org/officeDocument/2006/relationships/hyperlink" Target="https://podminky.urs.cz/item/CS_URS_2022_01/722290226" TargetMode="External" /><Relationship Id="rId25" Type="http://schemas.openxmlformats.org/officeDocument/2006/relationships/hyperlink" Target="https://podminky.urs.cz/item/CS_URS_2022_01/722290234" TargetMode="External" /><Relationship Id="rId26" Type="http://schemas.openxmlformats.org/officeDocument/2006/relationships/hyperlink" Target="https://podminky.urs.cz/item/CS_URS_2022_01/998722101" TargetMode="External" /><Relationship Id="rId27" Type="http://schemas.openxmlformats.org/officeDocument/2006/relationships/hyperlink" Target="https://podminky.urs.cz/item/CS_URS_2022_01/725110814" TargetMode="External" /><Relationship Id="rId28" Type="http://schemas.openxmlformats.org/officeDocument/2006/relationships/hyperlink" Target="https://podminky.urs.cz/item/CS_URS_2022_01/725112002" TargetMode="External" /><Relationship Id="rId29" Type="http://schemas.openxmlformats.org/officeDocument/2006/relationships/hyperlink" Target="https://podminky.urs.cz/item/CS_URS_2022_01/725119122" TargetMode="External" /><Relationship Id="rId30" Type="http://schemas.openxmlformats.org/officeDocument/2006/relationships/hyperlink" Target="https://podminky.urs.cz/item/CS_URS_2022_01/725211617" TargetMode="External" /><Relationship Id="rId31" Type="http://schemas.openxmlformats.org/officeDocument/2006/relationships/hyperlink" Target="https://podminky.urs.cz/item/CS_URS_2022_01/725822613" TargetMode="External" /><Relationship Id="rId32" Type="http://schemas.openxmlformats.org/officeDocument/2006/relationships/hyperlink" Target="https://podminky.urs.cz/item/CS_URS_2022_01/725861102" TargetMode="External" /><Relationship Id="rId33" Type="http://schemas.openxmlformats.org/officeDocument/2006/relationships/hyperlink" Target="https://podminky.urs.cz/item/CS_URS_2022_01/725980123" TargetMode="External" /><Relationship Id="rId34" Type="http://schemas.openxmlformats.org/officeDocument/2006/relationships/hyperlink" Target="https://podminky.urs.cz/item/CS_URS_2022_01/998725101" TargetMode="External" /><Relationship Id="rId35" Type="http://schemas.openxmlformats.org/officeDocument/2006/relationships/hyperlink" Target="https://podminky.urs.cz/item/CS_URS_2022_01/HZS2212" TargetMode="External" /><Relationship Id="rId3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0" t="s">
        <v>14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3"/>
      <c r="AQ5" s="23"/>
      <c r="AR5" s="21"/>
      <c r="BE5" s="34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2" t="s">
        <v>17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3"/>
      <c r="AQ6" s="23"/>
      <c r="AR6" s="21"/>
      <c r="BE6" s="34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48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4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8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48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4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8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348"/>
      <c r="BS13" s="18" t="s">
        <v>6</v>
      </c>
    </row>
    <row r="14" spans="2:71" ht="12.75">
      <c r="B14" s="22"/>
      <c r="C14" s="23"/>
      <c r="D14" s="23"/>
      <c r="E14" s="353" t="s">
        <v>31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4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8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48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48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8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48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4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8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8"/>
    </row>
    <row r="23" spans="2:57" s="1" customFormat="1" ht="47.25" customHeight="1">
      <c r="B23" s="22"/>
      <c r="C23" s="23"/>
      <c r="D23" s="23"/>
      <c r="E23" s="355" t="s">
        <v>38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23"/>
      <c r="AP23" s="23"/>
      <c r="AQ23" s="23"/>
      <c r="AR23" s="21"/>
      <c r="BE23" s="34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8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6">
        <f>ROUND(AG54,2)</f>
        <v>0</v>
      </c>
      <c r="AL26" s="357"/>
      <c r="AM26" s="357"/>
      <c r="AN26" s="357"/>
      <c r="AO26" s="357"/>
      <c r="AP26" s="37"/>
      <c r="AQ26" s="37"/>
      <c r="AR26" s="40"/>
      <c r="BE26" s="34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8" t="s">
        <v>40</v>
      </c>
      <c r="M28" s="358"/>
      <c r="N28" s="358"/>
      <c r="O28" s="358"/>
      <c r="P28" s="358"/>
      <c r="Q28" s="37"/>
      <c r="R28" s="37"/>
      <c r="S28" s="37"/>
      <c r="T28" s="37"/>
      <c r="U28" s="37"/>
      <c r="V28" s="37"/>
      <c r="W28" s="358" t="s">
        <v>41</v>
      </c>
      <c r="X28" s="358"/>
      <c r="Y28" s="358"/>
      <c r="Z28" s="358"/>
      <c r="AA28" s="358"/>
      <c r="AB28" s="358"/>
      <c r="AC28" s="358"/>
      <c r="AD28" s="358"/>
      <c r="AE28" s="358"/>
      <c r="AF28" s="37"/>
      <c r="AG28" s="37"/>
      <c r="AH28" s="37"/>
      <c r="AI28" s="37"/>
      <c r="AJ28" s="37"/>
      <c r="AK28" s="358" t="s">
        <v>42</v>
      </c>
      <c r="AL28" s="358"/>
      <c r="AM28" s="358"/>
      <c r="AN28" s="358"/>
      <c r="AO28" s="358"/>
      <c r="AP28" s="37"/>
      <c r="AQ28" s="37"/>
      <c r="AR28" s="40"/>
      <c r="BE28" s="348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61">
        <v>0.21</v>
      </c>
      <c r="M29" s="360"/>
      <c r="N29" s="360"/>
      <c r="O29" s="360"/>
      <c r="P29" s="360"/>
      <c r="Q29" s="42"/>
      <c r="R29" s="42"/>
      <c r="S29" s="42"/>
      <c r="T29" s="42"/>
      <c r="U29" s="42"/>
      <c r="V29" s="42"/>
      <c r="W29" s="359">
        <f>ROUND(AZ54,2)</f>
        <v>0</v>
      </c>
      <c r="X29" s="360"/>
      <c r="Y29" s="360"/>
      <c r="Z29" s="360"/>
      <c r="AA29" s="360"/>
      <c r="AB29" s="360"/>
      <c r="AC29" s="360"/>
      <c r="AD29" s="360"/>
      <c r="AE29" s="360"/>
      <c r="AF29" s="42"/>
      <c r="AG29" s="42"/>
      <c r="AH29" s="42"/>
      <c r="AI29" s="42"/>
      <c r="AJ29" s="42"/>
      <c r="AK29" s="359">
        <f>ROUND(AV54,2)</f>
        <v>0</v>
      </c>
      <c r="AL29" s="360"/>
      <c r="AM29" s="360"/>
      <c r="AN29" s="360"/>
      <c r="AO29" s="360"/>
      <c r="AP29" s="42"/>
      <c r="AQ29" s="42"/>
      <c r="AR29" s="43"/>
      <c r="BE29" s="349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61">
        <v>0.15</v>
      </c>
      <c r="M30" s="360"/>
      <c r="N30" s="360"/>
      <c r="O30" s="360"/>
      <c r="P30" s="360"/>
      <c r="Q30" s="42"/>
      <c r="R30" s="42"/>
      <c r="S30" s="42"/>
      <c r="T30" s="42"/>
      <c r="U30" s="42"/>
      <c r="V30" s="42"/>
      <c r="W30" s="359">
        <f>ROUND(BA54,2)</f>
        <v>0</v>
      </c>
      <c r="X30" s="360"/>
      <c r="Y30" s="360"/>
      <c r="Z30" s="360"/>
      <c r="AA30" s="360"/>
      <c r="AB30" s="360"/>
      <c r="AC30" s="360"/>
      <c r="AD30" s="360"/>
      <c r="AE30" s="360"/>
      <c r="AF30" s="42"/>
      <c r="AG30" s="42"/>
      <c r="AH30" s="42"/>
      <c r="AI30" s="42"/>
      <c r="AJ30" s="42"/>
      <c r="AK30" s="359">
        <f>ROUND(AW54,2)</f>
        <v>0</v>
      </c>
      <c r="AL30" s="360"/>
      <c r="AM30" s="360"/>
      <c r="AN30" s="360"/>
      <c r="AO30" s="360"/>
      <c r="AP30" s="42"/>
      <c r="AQ30" s="42"/>
      <c r="AR30" s="43"/>
      <c r="BE30" s="349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61">
        <v>0.21</v>
      </c>
      <c r="M31" s="360"/>
      <c r="N31" s="360"/>
      <c r="O31" s="360"/>
      <c r="P31" s="360"/>
      <c r="Q31" s="42"/>
      <c r="R31" s="42"/>
      <c r="S31" s="42"/>
      <c r="T31" s="42"/>
      <c r="U31" s="42"/>
      <c r="V31" s="42"/>
      <c r="W31" s="359">
        <f>ROUND(BB54,2)</f>
        <v>0</v>
      </c>
      <c r="X31" s="360"/>
      <c r="Y31" s="360"/>
      <c r="Z31" s="360"/>
      <c r="AA31" s="360"/>
      <c r="AB31" s="360"/>
      <c r="AC31" s="360"/>
      <c r="AD31" s="360"/>
      <c r="AE31" s="360"/>
      <c r="AF31" s="42"/>
      <c r="AG31" s="42"/>
      <c r="AH31" s="42"/>
      <c r="AI31" s="42"/>
      <c r="AJ31" s="42"/>
      <c r="AK31" s="359">
        <v>0</v>
      </c>
      <c r="AL31" s="360"/>
      <c r="AM31" s="360"/>
      <c r="AN31" s="360"/>
      <c r="AO31" s="360"/>
      <c r="AP31" s="42"/>
      <c r="AQ31" s="42"/>
      <c r="AR31" s="43"/>
      <c r="BE31" s="349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61">
        <v>0.15</v>
      </c>
      <c r="M32" s="360"/>
      <c r="N32" s="360"/>
      <c r="O32" s="360"/>
      <c r="P32" s="360"/>
      <c r="Q32" s="42"/>
      <c r="R32" s="42"/>
      <c r="S32" s="42"/>
      <c r="T32" s="42"/>
      <c r="U32" s="42"/>
      <c r="V32" s="42"/>
      <c r="W32" s="359">
        <f>ROUND(BC54,2)</f>
        <v>0</v>
      </c>
      <c r="X32" s="360"/>
      <c r="Y32" s="360"/>
      <c r="Z32" s="360"/>
      <c r="AA32" s="360"/>
      <c r="AB32" s="360"/>
      <c r="AC32" s="360"/>
      <c r="AD32" s="360"/>
      <c r="AE32" s="360"/>
      <c r="AF32" s="42"/>
      <c r="AG32" s="42"/>
      <c r="AH32" s="42"/>
      <c r="AI32" s="42"/>
      <c r="AJ32" s="42"/>
      <c r="AK32" s="359">
        <v>0</v>
      </c>
      <c r="AL32" s="360"/>
      <c r="AM32" s="360"/>
      <c r="AN32" s="360"/>
      <c r="AO32" s="360"/>
      <c r="AP32" s="42"/>
      <c r="AQ32" s="42"/>
      <c r="AR32" s="43"/>
      <c r="BE32" s="349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61">
        <v>0</v>
      </c>
      <c r="M33" s="360"/>
      <c r="N33" s="360"/>
      <c r="O33" s="360"/>
      <c r="P33" s="360"/>
      <c r="Q33" s="42"/>
      <c r="R33" s="42"/>
      <c r="S33" s="42"/>
      <c r="T33" s="42"/>
      <c r="U33" s="42"/>
      <c r="V33" s="42"/>
      <c r="W33" s="359">
        <f>ROUND(BD54,2)</f>
        <v>0</v>
      </c>
      <c r="X33" s="360"/>
      <c r="Y33" s="360"/>
      <c r="Z33" s="360"/>
      <c r="AA33" s="360"/>
      <c r="AB33" s="360"/>
      <c r="AC33" s="360"/>
      <c r="AD33" s="360"/>
      <c r="AE33" s="360"/>
      <c r="AF33" s="42"/>
      <c r="AG33" s="42"/>
      <c r="AH33" s="42"/>
      <c r="AI33" s="42"/>
      <c r="AJ33" s="42"/>
      <c r="AK33" s="359">
        <v>0</v>
      </c>
      <c r="AL33" s="360"/>
      <c r="AM33" s="360"/>
      <c r="AN33" s="360"/>
      <c r="AO33" s="36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65" t="s">
        <v>51</v>
      </c>
      <c r="Y35" s="363"/>
      <c r="Z35" s="363"/>
      <c r="AA35" s="363"/>
      <c r="AB35" s="363"/>
      <c r="AC35" s="46"/>
      <c r="AD35" s="46"/>
      <c r="AE35" s="46"/>
      <c r="AF35" s="46"/>
      <c r="AG35" s="46"/>
      <c r="AH35" s="46"/>
      <c r="AI35" s="46"/>
      <c r="AJ35" s="46"/>
      <c r="AK35" s="362">
        <f>SUM(AK26:AK33)</f>
        <v>0</v>
      </c>
      <c r="AL35" s="363"/>
      <c r="AM35" s="363"/>
      <c r="AN35" s="363"/>
      <c r="AO35" s="36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2206/2/I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7" t="str">
        <f>K6</f>
        <v>Vrchlabí nám.Míru, č.p. 284 - úpravy soc.zařízení, I.etapa</v>
      </c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29" t="str">
        <f>IF(AN8="","",AN8)</f>
        <v>18. 4. 2022</v>
      </c>
      <c r="AN47" s="329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Vrchlabí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30" t="str">
        <f>IF(E17="","",E17)</f>
        <v>Ing. J.Chaloupský, Trutnov</v>
      </c>
      <c r="AN49" s="331"/>
      <c r="AO49" s="331"/>
      <c r="AP49" s="331"/>
      <c r="AQ49" s="37"/>
      <c r="AR49" s="40"/>
      <c r="AS49" s="332" t="s">
        <v>53</v>
      </c>
      <c r="AT49" s="33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30" t="str">
        <f>IF(E20="","",E20)</f>
        <v>Ing. Jiřičková</v>
      </c>
      <c r="AN50" s="331"/>
      <c r="AO50" s="331"/>
      <c r="AP50" s="331"/>
      <c r="AQ50" s="37"/>
      <c r="AR50" s="40"/>
      <c r="AS50" s="334"/>
      <c r="AT50" s="33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6"/>
      <c r="AT51" s="33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8" t="s">
        <v>54</v>
      </c>
      <c r="D52" s="339"/>
      <c r="E52" s="339"/>
      <c r="F52" s="339"/>
      <c r="G52" s="339"/>
      <c r="H52" s="67"/>
      <c r="I52" s="341" t="s">
        <v>55</v>
      </c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40" t="s">
        <v>56</v>
      </c>
      <c r="AH52" s="339"/>
      <c r="AI52" s="339"/>
      <c r="AJ52" s="339"/>
      <c r="AK52" s="339"/>
      <c r="AL52" s="339"/>
      <c r="AM52" s="339"/>
      <c r="AN52" s="341" t="s">
        <v>57</v>
      </c>
      <c r="AO52" s="339"/>
      <c r="AP52" s="339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5">
        <f>ROUND(SUM(AG55:AG59),2)</f>
        <v>0</v>
      </c>
      <c r="AH54" s="345"/>
      <c r="AI54" s="345"/>
      <c r="AJ54" s="345"/>
      <c r="AK54" s="345"/>
      <c r="AL54" s="345"/>
      <c r="AM54" s="345"/>
      <c r="AN54" s="346">
        <f aca="true" t="shared" si="0" ref="AN54:AN59">SUM(AG54,AT54)</f>
        <v>0</v>
      </c>
      <c r="AO54" s="346"/>
      <c r="AP54" s="346"/>
      <c r="AQ54" s="79" t="s">
        <v>21</v>
      </c>
      <c r="AR54" s="80"/>
      <c r="AS54" s="81">
        <f>ROUND(SUM(AS55:AS59),2)</f>
        <v>0</v>
      </c>
      <c r="AT54" s="82">
        <f aca="true" t="shared" si="1" ref="AT54:AT59">ROUND(SUM(AV54:AW54),2)</f>
        <v>0</v>
      </c>
      <c r="AU54" s="83">
        <f>ROUND(SUM(AU55:AU59),5)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ROUND(SUM(AZ55:AZ59),2)</f>
        <v>0</v>
      </c>
      <c r="BA54" s="82">
        <f>ROUND(SUM(BA55:BA59),2)</f>
        <v>0</v>
      </c>
      <c r="BB54" s="82">
        <f>ROUND(SUM(BB55:BB59),2)</f>
        <v>0</v>
      </c>
      <c r="BC54" s="82">
        <f>ROUND(SUM(BC55:BC59),2)</f>
        <v>0</v>
      </c>
      <c r="BD54" s="84">
        <f>ROUND(SUM(BD55:BD59),2)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16.5" customHeight="1">
      <c r="A55" s="87" t="s">
        <v>77</v>
      </c>
      <c r="B55" s="88"/>
      <c r="C55" s="89"/>
      <c r="D55" s="342" t="s">
        <v>78</v>
      </c>
      <c r="E55" s="342"/>
      <c r="F55" s="342"/>
      <c r="G55" s="342"/>
      <c r="H55" s="342"/>
      <c r="I55" s="90"/>
      <c r="J55" s="342" t="s">
        <v>79</v>
      </c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3">
        <f>'D.1.1. - Stavební část'!J30</f>
        <v>0</v>
      </c>
      <c r="AH55" s="344"/>
      <c r="AI55" s="344"/>
      <c r="AJ55" s="344"/>
      <c r="AK55" s="344"/>
      <c r="AL55" s="344"/>
      <c r="AM55" s="344"/>
      <c r="AN55" s="343">
        <f t="shared" si="0"/>
        <v>0</v>
      </c>
      <c r="AO55" s="344"/>
      <c r="AP55" s="344"/>
      <c r="AQ55" s="91" t="s">
        <v>80</v>
      </c>
      <c r="AR55" s="92"/>
      <c r="AS55" s="93">
        <v>0</v>
      </c>
      <c r="AT55" s="94">
        <f t="shared" si="1"/>
        <v>0</v>
      </c>
      <c r="AU55" s="95">
        <f>'D.1.1. - Stavební část'!P101</f>
        <v>0</v>
      </c>
      <c r="AV55" s="94">
        <f>'D.1.1. - Stavební část'!J33</f>
        <v>0</v>
      </c>
      <c r="AW55" s="94">
        <f>'D.1.1. - Stavební část'!J34</f>
        <v>0</v>
      </c>
      <c r="AX55" s="94">
        <f>'D.1.1. - Stavební část'!J35</f>
        <v>0</v>
      </c>
      <c r="AY55" s="94">
        <f>'D.1.1. - Stavební část'!J36</f>
        <v>0</v>
      </c>
      <c r="AZ55" s="94">
        <f>'D.1.1. - Stavební část'!F33</f>
        <v>0</v>
      </c>
      <c r="BA55" s="94">
        <f>'D.1.1. - Stavební část'!F34</f>
        <v>0</v>
      </c>
      <c r="BB55" s="94">
        <f>'D.1.1. - Stavební část'!F35</f>
        <v>0</v>
      </c>
      <c r="BC55" s="94">
        <f>'D.1.1. - Stavební část'!F36</f>
        <v>0</v>
      </c>
      <c r="BD55" s="96">
        <f>'D.1.1. - Stavební část'!F37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21</v>
      </c>
      <c r="CM55" s="97" t="s">
        <v>83</v>
      </c>
    </row>
    <row r="56" spans="1:91" s="7" customFormat="1" ht="24.75" customHeight="1">
      <c r="A56" s="87" t="s">
        <v>77</v>
      </c>
      <c r="B56" s="88"/>
      <c r="C56" s="89"/>
      <c r="D56" s="342" t="s">
        <v>84</v>
      </c>
      <c r="E56" s="342"/>
      <c r="F56" s="342"/>
      <c r="G56" s="342"/>
      <c r="H56" s="342"/>
      <c r="I56" s="90"/>
      <c r="J56" s="342" t="s">
        <v>85</v>
      </c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3">
        <f>'D.1.4.-ÚT - Vytápění'!J30</f>
        <v>0</v>
      </c>
      <c r="AH56" s="344"/>
      <c r="AI56" s="344"/>
      <c r="AJ56" s="344"/>
      <c r="AK56" s="344"/>
      <c r="AL56" s="344"/>
      <c r="AM56" s="344"/>
      <c r="AN56" s="343">
        <f t="shared" si="0"/>
        <v>0</v>
      </c>
      <c r="AO56" s="344"/>
      <c r="AP56" s="344"/>
      <c r="AQ56" s="91" t="s">
        <v>80</v>
      </c>
      <c r="AR56" s="92"/>
      <c r="AS56" s="93">
        <v>0</v>
      </c>
      <c r="AT56" s="94">
        <f t="shared" si="1"/>
        <v>0</v>
      </c>
      <c r="AU56" s="95">
        <f>'D.1.4.-ÚT - Vytápění'!P84</f>
        <v>0</v>
      </c>
      <c r="AV56" s="94">
        <f>'D.1.4.-ÚT - Vytápění'!J33</f>
        <v>0</v>
      </c>
      <c r="AW56" s="94">
        <f>'D.1.4.-ÚT - Vytápění'!J34</f>
        <v>0</v>
      </c>
      <c r="AX56" s="94">
        <f>'D.1.4.-ÚT - Vytápění'!J35</f>
        <v>0</v>
      </c>
      <c r="AY56" s="94">
        <f>'D.1.4.-ÚT - Vytápění'!J36</f>
        <v>0</v>
      </c>
      <c r="AZ56" s="94">
        <f>'D.1.4.-ÚT - Vytápění'!F33</f>
        <v>0</v>
      </c>
      <c r="BA56" s="94">
        <f>'D.1.4.-ÚT - Vytápění'!F34</f>
        <v>0</v>
      </c>
      <c r="BB56" s="94">
        <f>'D.1.4.-ÚT - Vytápění'!F35</f>
        <v>0</v>
      </c>
      <c r="BC56" s="94">
        <f>'D.1.4.-ÚT - Vytápění'!F36</f>
        <v>0</v>
      </c>
      <c r="BD56" s="96">
        <f>'D.1.4.-ÚT - Vytápění'!F37</f>
        <v>0</v>
      </c>
      <c r="BT56" s="97" t="s">
        <v>81</v>
      </c>
      <c r="BV56" s="97" t="s">
        <v>75</v>
      </c>
      <c r="BW56" s="97" t="s">
        <v>86</v>
      </c>
      <c r="BX56" s="97" t="s">
        <v>5</v>
      </c>
      <c r="CL56" s="97" t="s">
        <v>21</v>
      </c>
      <c r="CM56" s="97" t="s">
        <v>83</v>
      </c>
    </row>
    <row r="57" spans="1:91" s="7" customFormat="1" ht="24.75" customHeight="1">
      <c r="A57" s="87" t="s">
        <v>77</v>
      </c>
      <c r="B57" s="88"/>
      <c r="C57" s="89"/>
      <c r="D57" s="342" t="s">
        <v>87</v>
      </c>
      <c r="E57" s="342"/>
      <c r="F57" s="342"/>
      <c r="G57" s="342"/>
      <c r="H57" s="342"/>
      <c r="I57" s="90"/>
      <c r="J57" s="342" t="s">
        <v>88</v>
      </c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3">
        <f>'D.1.4.-VZT - Větrání'!J30</f>
        <v>0</v>
      </c>
      <c r="AH57" s="344"/>
      <c r="AI57" s="344"/>
      <c r="AJ57" s="344"/>
      <c r="AK57" s="344"/>
      <c r="AL57" s="344"/>
      <c r="AM57" s="344"/>
      <c r="AN57" s="343">
        <f t="shared" si="0"/>
        <v>0</v>
      </c>
      <c r="AO57" s="344"/>
      <c r="AP57" s="344"/>
      <c r="AQ57" s="91" t="s">
        <v>80</v>
      </c>
      <c r="AR57" s="92"/>
      <c r="AS57" s="93">
        <v>0</v>
      </c>
      <c r="AT57" s="94">
        <f t="shared" si="1"/>
        <v>0</v>
      </c>
      <c r="AU57" s="95">
        <f>'D.1.4.-VZT - Větrání'!P82</f>
        <v>0</v>
      </c>
      <c r="AV57" s="94">
        <f>'D.1.4.-VZT - Větrání'!J33</f>
        <v>0</v>
      </c>
      <c r="AW57" s="94">
        <f>'D.1.4.-VZT - Větrání'!J34</f>
        <v>0</v>
      </c>
      <c r="AX57" s="94">
        <f>'D.1.4.-VZT - Větrání'!J35</f>
        <v>0</v>
      </c>
      <c r="AY57" s="94">
        <f>'D.1.4.-VZT - Větrání'!J36</f>
        <v>0</v>
      </c>
      <c r="AZ57" s="94">
        <f>'D.1.4.-VZT - Větrání'!F33</f>
        <v>0</v>
      </c>
      <c r="BA57" s="94">
        <f>'D.1.4.-VZT - Větrání'!F34</f>
        <v>0</v>
      </c>
      <c r="BB57" s="94">
        <f>'D.1.4.-VZT - Větrání'!F35</f>
        <v>0</v>
      </c>
      <c r="BC57" s="94">
        <f>'D.1.4.-VZT - Větrání'!F36</f>
        <v>0</v>
      </c>
      <c r="BD57" s="96">
        <f>'D.1.4.-VZT - Větrání'!F37</f>
        <v>0</v>
      </c>
      <c r="BT57" s="97" t="s">
        <v>81</v>
      </c>
      <c r="BV57" s="97" t="s">
        <v>75</v>
      </c>
      <c r="BW57" s="97" t="s">
        <v>89</v>
      </c>
      <c r="BX57" s="97" t="s">
        <v>5</v>
      </c>
      <c r="CL57" s="97" t="s">
        <v>21</v>
      </c>
      <c r="CM57" s="97" t="s">
        <v>83</v>
      </c>
    </row>
    <row r="58" spans="1:91" s="7" customFormat="1" ht="24.75" customHeight="1">
      <c r="A58" s="87" t="s">
        <v>77</v>
      </c>
      <c r="B58" s="88"/>
      <c r="C58" s="89"/>
      <c r="D58" s="342" t="s">
        <v>90</v>
      </c>
      <c r="E58" s="342"/>
      <c r="F58" s="342"/>
      <c r="G58" s="342"/>
      <c r="H58" s="342"/>
      <c r="I58" s="90"/>
      <c r="J58" s="342" t="s">
        <v>91</v>
      </c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3">
        <f>'D.1.4.-ZTi - Zdravotní te...'!J30</f>
        <v>0</v>
      </c>
      <c r="AH58" s="344"/>
      <c r="AI58" s="344"/>
      <c r="AJ58" s="344"/>
      <c r="AK58" s="344"/>
      <c r="AL58" s="344"/>
      <c r="AM58" s="344"/>
      <c r="AN58" s="343">
        <f t="shared" si="0"/>
        <v>0</v>
      </c>
      <c r="AO58" s="344"/>
      <c r="AP58" s="344"/>
      <c r="AQ58" s="91" t="s">
        <v>80</v>
      </c>
      <c r="AR58" s="92"/>
      <c r="AS58" s="93">
        <v>0</v>
      </c>
      <c r="AT58" s="94">
        <f t="shared" si="1"/>
        <v>0</v>
      </c>
      <c r="AU58" s="95">
        <f>'D.1.4.-ZTi - Zdravotní te...'!P87</f>
        <v>0</v>
      </c>
      <c r="AV58" s="94">
        <f>'D.1.4.-ZTi - Zdravotní te...'!J33</f>
        <v>0</v>
      </c>
      <c r="AW58" s="94">
        <f>'D.1.4.-ZTi - Zdravotní te...'!J34</f>
        <v>0</v>
      </c>
      <c r="AX58" s="94">
        <f>'D.1.4.-ZTi - Zdravotní te...'!J35</f>
        <v>0</v>
      </c>
      <c r="AY58" s="94">
        <f>'D.1.4.-ZTi - Zdravotní te...'!J36</f>
        <v>0</v>
      </c>
      <c r="AZ58" s="94">
        <f>'D.1.4.-ZTi - Zdravotní te...'!F33</f>
        <v>0</v>
      </c>
      <c r="BA58" s="94">
        <f>'D.1.4.-ZTi - Zdravotní te...'!F34</f>
        <v>0</v>
      </c>
      <c r="BB58" s="94">
        <f>'D.1.4.-ZTi - Zdravotní te...'!F35</f>
        <v>0</v>
      </c>
      <c r="BC58" s="94">
        <f>'D.1.4.-ZTi - Zdravotní te...'!F36</f>
        <v>0</v>
      </c>
      <c r="BD58" s="96">
        <f>'D.1.4.-ZTi - Zdravotní te...'!F37</f>
        <v>0</v>
      </c>
      <c r="BT58" s="97" t="s">
        <v>81</v>
      </c>
      <c r="BV58" s="97" t="s">
        <v>75</v>
      </c>
      <c r="BW58" s="97" t="s">
        <v>92</v>
      </c>
      <c r="BX58" s="97" t="s">
        <v>5</v>
      </c>
      <c r="CL58" s="97" t="s">
        <v>21</v>
      </c>
      <c r="CM58" s="97" t="s">
        <v>83</v>
      </c>
    </row>
    <row r="59" spans="1:91" s="7" customFormat="1" ht="16.5" customHeight="1">
      <c r="A59" s="87" t="s">
        <v>77</v>
      </c>
      <c r="B59" s="88"/>
      <c r="C59" s="89"/>
      <c r="D59" s="342" t="s">
        <v>93</v>
      </c>
      <c r="E59" s="342"/>
      <c r="F59" s="342"/>
      <c r="G59" s="342"/>
      <c r="H59" s="342"/>
      <c r="I59" s="90"/>
      <c r="J59" s="342" t="s">
        <v>94</v>
      </c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3">
        <f>'D.1.3 - Elektroinstalace'!J30</f>
        <v>0</v>
      </c>
      <c r="AH59" s="344"/>
      <c r="AI59" s="344"/>
      <c r="AJ59" s="344"/>
      <c r="AK59" s="344"/>
      <c r="AL59" s="344"/>
      <c r="AM59" s="344"/>
      <c r="AN59" s="343">
        <f t="shared" si="0"/>
        <v>0</v>
      </c>
      <c r="AO59" s="344"/>
      <c r="AP59" s="344"/>
      <c r="AQ59" s="91" t="s">
        <v>80</v>
      </c>
      <c r="AR59" s="92"/>
      <c r="AS59" s="98">
        <v>0</v>
      </c>
      <c r="AT59" s="99">
        <f t="shared" si="1"/>
        <v>0</v>
      </c>
      <c r="AU59" s="100">
        <f>'D.1.3 - Elektroinstalace'!P81</f>
        <v>0</v>
      </c>
      <c r="AV59" s="99">
        <f>'D.1.3 - Elektroinstalace'!J33</f>
        <v>0</v>
      </c>
      <c r="AW59" s="99">
        <f>'D.1.3 - Elektroinstalace'!J34</f>
        <v>0</v>
      </c>
      <c r="AX59" s="99">
        <f>'D.1.3 - Elektroinstalace'!J35</f>
        <v>0</v>
      </c>
      <c r="AY59" s="99">
        <f>'D.1.3 - Elektroinstalace'!J36</f>
        <v>0</v>
      </c>
      <c r="AZ59" s="99">
        <f>'D.1.3 - Elektroinstalace'!F33</f>
        <v>0</v>
      </c>
      <c r="BA59" s="99">
        <f>'D.1.3 - Elektroinstalace'!F34</f>
        <v>0</v>
      </c>
      <c r="BB59" s="99">
        <f>'D.1.3 - Elektroinstalace'!F35</f>
        <v>0</v>
      </c>
      <c r="BC59" s="99">
        <f>'D.1.3 - Elektroinstalace'!F36</f>
        <v>0</v>
      </c>
      <c r="BD59" s="101">
        <f>'D.1.3 - Elektroinstalace'!F37</f>
        <v>0</v>
      </c>
      <c r="BT59" s="97" t="s">
        <v>81</v>
      </c>
      <c r="BV59" s="97" t="s">
        <v>75</v>
      </c>
      <c r="BW59" s="97" t="s">
        <v>95</v>
      </c>
      <c r="BX59" s="97" t="s">
        <v>5</v>
      </c>
      <c r="CL59" s="97" t="s">
        <v>19</v>
      </c>
      <c r="CM59" s="97" t="s">
        <v>83</v>
      </c>
    </row>
    <row r="60" spans="1:57" s="2" customFormat="1" ht="30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</sheetData>
  <sheetProtection algorithmName="SHA-512" hashValue="uUgSp0lnwVZeUHh03cb2s3gemBVAv8vNHjg5mtaqax721EE6ufIyrwl3lfn/tjI5MCHgcM0ZFX9N3Zja5e0IYg==" saltValue="ImwBuje1rsRno/M9w1X7dTKn41oYDHqvfuDKdIKSjT8l3i+/eoambH1q6xTA+wd9sySLIymM0hj7ts6+2IolTg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D.1.1. - Stavební část'!C2" display="/"/>
    <hyperlink ref="A56" location="'D.1.4.-ÚT - Vytápění'!C2" display="/"/>
    <hyperlink ref="A57" location="'D.1.4.-VZT - Větrání'!C2" display="/"/>
    <hyperlink ref="A58" location="'D.1.4.-ZTi - Zdravotní te...'!C2" display="/"/>
    <hyperlink ref="A59" location="'D.1.3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82</v>
      </c>
      <c r="AZ2" s="102" t="s">
        <v>96</v>
      </c>
      <c r="BA2" s="102" t="s">
        <v>21</v>
      </c>
      <c r="BB2" s="102" t="s">
        <v>21</v>
      </c>
      <c r="BC2" s="102" t="s">
        <v>97</v>
      </c>
      <c r="BD2" s="102" t="s">
        <v>83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83</v>
      </c>
      <c r="AZ3" s="102" t="s">
        <v>98</v>
      </c>
      <c r="BA3" s="102" t="s">
        <v>21</v>
      </c>
      <c r="BB3" s="102" t="s">
        <v>21</v>
      </c>
      <c r="BC3" s="102" t="s">
        <v>99</v>
      </c>
      <c r="BD3" s="102" t="s">
        <v>83</v>
      </c>
    </row>
    <row r="4" spans="2:46" s="1" customFormat="1" ht="24.95" customHeight="1">
      <c r="B4" s="21"/>
      <c r="D4" s="105" t="s">
        <v>100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7" t="str">
        <f>'Rekapitulace stavby'!K6</f>
        <v>Vrchlabí nám.Míru, č.p. 284 - úpravy soc.zařízení, I.etapa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7" t="s">
        <v>101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102</v>
      </c>
      <c r="F9" s="370"/>
      <c r="G9" s="370"/>
      <c r="H9" s="370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21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18. 4. 2022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>Město Vrchlabí</v>
      </c>
      <c r="F15" s="35"/>
      <c r="G15" s="35"/>
      <c r="H15" s="35"/>
      <c r="I15" s="107" t="s">
        <v>29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27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>Ing. J.Chaloupský, Trutnov</v>
      </c>
      <c r="F21" s="35"/>
      <c r="G21" s="35"/>
      <c r="H21" s="35"/>
      <c r="I21" s="107" t="s">
        <v>29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">
        <v>21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36</v>
      </c>
      <c r="F24" s="35"/>
      <c r="G24" s="35"/>
      <c r="H24" s="35"/>
      <c r="I24" s="107" t="s">
        <v>29</v>
      </c>
      <c r="J24" s="109" t="s">
        <v>21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3" t="s">
        <v>21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ROUND(J101,2)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43</v>
      </c>
      <c r="E33" s="107" t="s">
        <v>44</v>
      </c>
      <c r="F33" s="119">
        <f>ROUND((SUM(BE101:BE414)),2)</f>
        <v>0</v>
      </c>
      <c r="G33" s="35"/>
      <c r="H33" s="35"/>
      <c r="I33" s="120">
        <v>0.21</v>
      </c>
      <c r="J33" s="119">
        <f>ROUND(((SUM(BE101:BE414))*I33),2)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45</v>
      </c>
      <c r="F34" s="119">
        <f>ROUND((SUM(BF101:BF414)),2)</f>
        <v>0</v>
      </c>
      <c r="G34" s="35"/>
      <c r="H34" s="35"/>
      <c r="I34" s="120">
        <v>0.15</v>
      </c>
      <c r="J34" s="119">
        <f>ROUND(((SUM(BF101:BF414))*I34),2)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46</v>
      </c>
      <c r="F35" s="119">
        <f>ROUND((SUM(BG101:BG414)),2)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47</v>
      </c>
      <c r="F36" s="119">
        <f>ROUND((SUM(BH101:BH414)),2)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48</v>
      </c>
      <c r="F37" s="119">
        <f>ROUND((SUM(BI101:BI414)),2)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103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Vrchlabí nám.Míru, č.p. 284 - úpravy soc.zařízení, I.etapa</v>
      </c>
      <c r="F48" s="375"/>
      <c r="G48" s="375"/>
      <c r="H48" s="375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101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D.1.1. - Stavební část</v>
      </c>
      <c r="F50" s="376"/>
      <c r="G50" s="376"/>
      <c r="H50" s="376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 xml:space="preserve"> </v>
      </c>
      <c r="G52" s="37"/>
      <c r="H52" s="37"/>
      <c r="I52" s="30" t="s">
        <v>24</v>
      </c>
      <c r="J52" s="60" t="str">
        <f>IF(J12="","",J12)</f>
        <v>18. 4. 2022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26</v>
      </c>
      <c r="D54" s="37"/>
      <c r="E54" s="37"/>
      <c r="F54" s="28" t="str">
        <f>E15</f>
        <v>Město Vrchlabí</v>
      </c>
      <c r="G54" s="37"/>
      <c r="H54" s="37"/>
      <c r="I54" s="30" t="s">
        <v>32</v>
      </c>
      <c r="J54" s="33" t="str">
        <f>E21</f>
        <v>Ing. J.Chaloupský, Trutnov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Jiřičková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104</v>
      </c>
      <c r="D57" s="133"/>
      <c r="E57" s="133"/>
      <c r="F57" s="133"/>
      <c r="G57" s="133"/>
      <c r="H57" s="133"/>
      <c r="I57" s="133"/>
      <c r="J57" s="134" t="s">
        <v>105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8">
        <f>J101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106</v>
      </c>
    </row>
    <row r="60" spans="2:12" s="9" customFormat="1" ht="24.95" customHeight="1">
      <c r="B60" s="136"/>
      <c r="C60" s="137"/>
      <c r="D60" s="138" t="s">
        <v>107</v>
      </c>
      <c r="E60" s="139"/>
      <c r="F60" s="139"/>
      <c r="G60" s="139"/>
      <c r="H60" s="139"/>
      <c r="I60" s="139"/>
      <c r="J60" s="140">
        <f>J102</f>
        <v>0</v>
      </c>
      <c r="K60" s="137"/>
      <c r="L60" s="141"/>
    </row>
    <row r="61" spans="2:12" s="10" customFormat="1" ht="19.9" customHeight="1">
      <c r="B61" s="142"/>
      <c r="C61" s="143"/>
      <c r="D61" s="144" t="s">
        <v>108</v>
      </c>
      <c r="E61" s="145"/>
      <c r="F61" s="145"/>
      <c r="G61" s="145"/>
      <c r="H61" s="145"/>
      <c r="I61" s="145"/>
      <c r="J61" s="146">
        <f>J103</f>
        <v>0</v>
      </c>
      <c r="K61" s="143"/>
      <c r="L61" s="147"/>
    </row>
    <row r="62" spans="2:12" s="10" customFormat="1" ht="19.9" customHeight="1">
      <c r="B62" s="142"/>
      <c r="C62" s="143"/>
      <c r="D62" s="144" t="s">
        <v>109</v>
      </c>
      <c r="E62" s="145"/>
      <c r="F62" s="145"/>
      <c r="G62" s="145"/>
      <c r="H62" s="145"/>
      <c r="I62" s="145"/>
      <c r="J62" s="146">
        <f>J124</f>
        <v>0</v>
      </c>
      <c r="K62" s="143"/>
      <c r="L62" s="147"/>
    </row>
    <row r="63" spans="2:12" s="10" customFormat="1" ht="19.9" customHeight="1">
      <c r="B63" s="142"/>
      <c r="C63" s="143"/>
      <c r="D63" s="144" t="s">
        <v>110</v>
      </c>
      <c r="E63" s="145"/>
      <c r="F63" s="145"/>
      <c r="G63" s="145"/>
      <c r="H63" s="145"/>
      <c r="I63" s="145"/>
      <c r="J63" s="146">
        <f>J180</f>
        <v>0</v>
      </c>
      <c r="K63" s="143"/>
      <c r="L63" s="147"/>
    </row>
    <row r="64" spans="2:12" s="10" customFormat="1" ht="19.9" customHeight="1">
      <c r="B64" s="142"/>
      <c r="C64" s="143"/>
      <c r="D64" s="144" t="s">
        <v>111</v>
      </c>
      <c r="E64" s="145"/>
      <c r="F64" s="145"/>
      <c r="G64" s="145"/>
      <c r="H64" s="145"/>
      <c r="I64" s="145"/>
      <c r="J64" s="146">
        <f>J184</f>
        <v>0</v>
      </c>
      <c r="K64" s="143"/>
      <c r="L64" s="147"/>
    </row>
    <row r="65" spans="2:12" s="10" customFormat="1" ht="19.9" customHeight="1">
      <c r="B65" s="142"/>
      <c r="C65" s="143"/>
      <c r="D65" s="144" t="s">
        <v>112</v>
      </c>
      <c r="E65" s="145"/>
      <c r="F65" s="145"/>
      <c r="G65" s="145"/>
      <c r="H65" s="145"/>
      <c r="I65" s="145"/>
      <c r="J65" s="146">
        <f>J251</f>
        <v>0</v>
      </c>
      <c r="K65" s="143"/>
      <c r="L65" s="147"/>
    </row>
    <row r="66" spans="2:12" s="10" customFormat="1" ht="19.9" customHeight="1">
      <c r="B66" s="142"/>
      <c r="C66" s="143"/>
      <c r="D66" s="144" t="s">
        <v>113</v>
      </c>
      <c r="E66" s="145"/>
      <c r="F66" s="145"/>
      <c r="G66" s="145"/>
      <c r="H66" s="145"/>
      <c r="I66" s="145"/>
      <c r="J66" s="146">
        <f>J258</f>
        <v>0</v>
      </c>
      <c r="K66" s="143"/>
      <c r="L66" s="147"/>
    </row>
    <row r="67" spans="2:12" s="9" customFormat="1" ht="24.95" customHeight="1">
      <c r="B67" s="136"/>
      <c r="C67" s="137"/>
      <c r="D67" s="138" t="s">
        <v>114</v>
      </c>
      <c r="E67" s="139"/>
      <c r="F67" s="139"/>
      <c r="G67" s="139"/>
      <c r="H67" s="139"/>
      <c r="I67" s="139"/>
      <c r="J67" s="140">
        <f>J261</f>
        <v>0</v>
      </c>
      <c r="K67" s="137"/>
      <c r="L67" s="141"/>
    </row>
    <row r="68" spans="2:12" s="10" customFormat="1" ht="19.9" customHeight="1">
      <c r="B68" s="142"/>
      <c r="C68" s="143"/>
      <c r="D68" s="144" t="s">
        <v>115</v>
      </c>
      <c r="E68" s="145"/>
      <c r="F68" s="145"/>
      <c r="G68" s="145"/>
      <c r="H68" s="145"/>
      <c r="I68" s="145"/>
      <c r="J68" s="146">
        <f>J262</f>
        <v>0</v>
      </c>
      <c r="K68" s="143"/>
      <c r="L68" s="147"/>
    </row>
    <row r="69" spans="2:12" s="10" customFormat="1" ht="19.9" customHeight="1">
      <c r="B69" s="142"/>
      <c r="C69" s="143"/>
      <c r="D69" s="144" t="s">
        <v>116</v>
      </c>
      <c r="E69" s="145"/>
      <c r="F69" s="145"/>
      <c r="G69" s="145"/>
      <c r="H69" s="145"/>
      <c r="I69" s="145"/>
      <c r="J69" s="146">
        <f>J283</f>
        <v>0</v>
      </c>
      <c r="K69" s="143"/>
      <c r="L69" s="147"/>
    </row>
    <row r="70" spans="2:12" s="10" customFormat="1" ht="19.9" customHeight="1">
      <c r="B70" s="142"/>
      <c r="C70" s="143"/>
      <c r="D70" s="144" t="s">
        <v>117</v>
      </c>
      <c r="E70" s="145"/>
      <c r="F70" s="145"/>
      <c r="G70" s="145"/>
      <c r="H70" s="145"/>
      <c r="I70" s="145"/>
      <c r="J70" s="146">
        <f>J290</f>
        <v>0</v>
      </c>
      <c r="K70" s="143"/>
      <c r="L70" s="147"/>
    </row>
    <row r="71" spans="2:12" s="10" customFormat="1" ht="19.9" customHeight="1">
      <c r="B71" s="142"/>
      <c r="C71" s="143"/>
      <c r="D71" s="144" t="s">
        <v>118</v>
      </c>
      <c r="E71" s="145"/>
      <c r="F71" s="145"/>
      <c r="G71" s="145"/>
      <c r="H71" s="145"/>
      <c r="I71" s="145"/>
      <c r="J71" s="146">
        <f>J308</f>
        <v>0</v>
      </c>
      <c r="K71" s="143"/>
      <c r="L71" s="147"/>
    </row>
    <row r="72" spans="2:12" s="10" customFormat="1" ht="19.9" customHeight="1">
      <c r="B72" s="142"/>
      <c r="C72" s="143"/>
      <c r="D72" s="144" t="s">
        <v>119</v>
      </c>
      <c r="E72" s="145"/>
      <c r="F72" s="145"/>
      <c r="G72" s="145"/>
      <c r="H72" s="145"/>
      <c r="I72" s="145"/>
      <c r="J72" s="146">
        <f>J317</f>
        <v>0</v>
      </c>
      <c r="K72" s="143"/>
      <c r="L72" s="147"/>
    </row>
    <row r="73" spans="2:12" s="10" customFormat="1" ht="19.9" customHeight="1">
      <c r="B73" s="142"/>
      <c r="C73" s="143"/>
      <c r="D73" s="144" t="s">
        <v>120</v>
      </c>
      <c r="E73" s="145"/>
      <c r="F73" s="145"/>
      <c r="G73" s="145"/>
      <c r="H73" s="145"/>
      <c r="I73" s="145"/>
      <c r="J73" s="146">
        <f>J331</f>
        <v>0</v>
      </c>
      <c r="K73" s="143"/>
      <c r="L73" s="147"/>
    </row>
    <row r="74" spans="2:12" s="10" customFormat="1" ht="19.9" customHeight="1">
      <c r="B74" s="142"/>
      <c r="C74" s="143"/>
      <c r="D74" s="144" t="s">
        <v>121</v>
      </c>
      <c r="E74" s="145"/>
      <c r="F74" s="145"/>
      <c r="G74" s="145"/>
      <c r="H74" s="145"/>
      <c r="I74" s="145"/>
      <c r="J74" s="146">
        <f>J340</f>
        <v>0</v>
      </c>
      <c r="K74" s="143"/>
      <c r="L74" s="147"/>
    </row>
    <row r="75" spans="2:12" s="10" customFormat="1" ht="19.9" customHeight="1">
      <c r="B75" s="142"/>
      <c r="C75" s="143"/>
      <c r="D75" s="144" t="s">
        <v>122</v>
      </c>
      <c r="E75" s="145"/>
      <c r="F75" s="145"/>
      <c r="G75" s="145"/>
      <c r="H75" s="145"/>
      <c r="I75" s="145"/>
      <c r="J75" s="146">
        <f>J364</f>
        <v>0</v>
      </c>
      <c r="K75" s="143"/>
      <c r="L75" s="147"/>
    </row>
    <row r="76" spans="2:12" s="10" customFormat="1" ht="19.9" customHeight="1">
      <c r="B76" s="142"/>
      <c r="C76" s="143"/>
      <c r="D76" s="144" t="s">
        <v>123</v>
      </c>
      <c r="E76" s="145"/>
      <c r="F76" s="145"/>
      <c r="G76" s="145"/>
      <c r="H76" s="145"/>
      <c r="I76" s="145"/>
      <c r="J76" s="146">
        <f>J383</f>
        <v>0</v>
      </c>
      <c r="K76" s="143"/>
      <c r="L76" s="147"/>
    </row>
    <row r="77" spans="2:12" s="10" customFormat="1" ht="19.9" customHeight="1">
      <c r="B77" s="142"/>
      <c r="C77" s="143"/>
      <c r="D77" s="144" t="s">
        <v>124</v>
      </c>
      <c r="E77" s="145"/>
      <c r="F77" s="145"/>
      <c r="G77" s="145"/>
      <c r="H77" s="145"/>
      <c r="I77" s="145"/>
      <c r="J77" s="146">
        <f>J391</f>
        <v>0</v>
      </c>
      <c r="K77" s="143"/>
      <c r="L77" s="147"/>
    </row>
    <row r="78" spans="2:12" s="9" customFormat="1" ht="24.95" customHeight="1">
      <c r="B78" s="136"/>
      <c r="C78" s="137"/>
      <c r="D78" s="138" t="s">
        <v>125</v>
      </c>
      <c r="E78" s="139"/>
      <c r="F78" s="139"/>
      <c r="G78" s="139"/>
      <c r="H78" s="139"/>
      <c r="I78" s="139"/>
      <c r="J78" s="140">
        <f>J408</f>
        <v>0</v>
      </c>
      <c r="K78" s="137"/>
      <c r="L78" s="141"/>
    </row>
    <row r="79" spans="2:12" s="10" customFormat="1" ht="19.9" customHeight="1">
      <c r="B79" s="142"/>
      <c r="C79" s="143"/>
      <c r="D79" s="144" t="s">
        <v>126</v>
      </c>
      <c r="E79" s="145"/>
      <c r="F79" s="145"/>
      <c r="G79" s="145"/>
      <c r="H79" s="145"/>
      <c r="I79" s="145"/>
      <c r="J79" s="146">
        <f>J409</f>
        <v>0</v>
      </c>
      <c r="K79" s="143"/>
      <c r="L79" s="147"/>
    </row>
    <row r="80" spans="2:12" s="10" customFormat="1" ht="19.9" customHeight="1">
      <c r="B80" s="142"/>
      <c r="C80" s="143"/>
      <c r="D80" s="144" t="s">
        <v>127</v>
      </c>
      <c r="E80" s="145"/>
      <c r="F80" s="145"/>
      <c r="G80" s="145"/>
      <c r="H80" s="145"/>
      <c r="I80" s="145"/>
      <c r="J80" s="146">
        <f>J411</f>
        <v>0</v>
      </c>
      <c r="K80" s="143"/>
      <c r="L80" s="147"/>
    </row>
    <row r="81" spans="2:12" s="10" customFormat="1" ht="19.9" customHeight="1">
      <c r="B81" s="142"/>
      <c r="C81" s="143"/>
      <c r="D81" s="144" t="s">
        <v>128</v>
      </c>
      <c r="E81" s="145"/>
      <c r="F81" s="145"/>
      <c r="G81" s="145"/>
      <c r="H81" s="145"/>
      <c r="I81" s="145"/>
      <c r="J81" s="146">
        <f>J413</f>
        <v>0</v>
      </c>
      <c r="K81" s="143"/>
      <c r="L81" s="147"/>
    </row>
    <row r="82" spans="1:31" s="2" customFormat="1" ht="21.7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7" spans="1:31" s="2" customFormat="1" ht="6.95" customHeight="1">
      <c r="A87" s="35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4.95" customHeight="1">
      <c r="A88" s="35"/>
      <c r="B88" s="36"/>
      <c r="C88" s="24" t="s">
        <v>129</v>
      </c>
      <c r="D88" s="37"/>
      <c r="E88" s="37"/>
      <c r="F88" s="37"/>
      <c r="G88" s="37"/>
      <c r="H88" s="37"/>
      <c r="I88" s="37"/>
      <c r="J88" s="37"/>
      <c r="K88" s="37"/>
      <c r="L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16</v>
      </c>
      <c r="D90" s="37"/>
      <c r="E90" s="37"/>
      <c r="F90" s="37"/>
      <c r="G90" s="37"/>
      <c r="H90" s="37"/>
      <c r="I90" s="37"/>
      <c r="J90" s="37"/>
      <c r="K90" s="37"/>
      <c r="L90" s="108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74" t="str">
        <f>E7</f>
        <v>Vrchlabí nám.Míru, č.p. 284 - úpravy soc.zařízení, I.etapa</v>
      </c>
      <c r="F91" s="375"/>
      <c r="G91" s="375"/>
      <c r="H91" s="375"/>
      <c r="I91" s="37"/>
      <c r="J91" s="37"/>
      <c r="K91" s="37"/>
      <c r="L91" s="108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2" customHeight="1">
      <c r="A92" s="35"/>
      <c r="B92" s="36"/>
      <c r="C92" s="30" t="s">
        <v>101</v>
      </c>
      <c r="D92" s="37"/>
      <c r="E92" s="37"/>
      <c r="F92" s="37"/>
      <c r="G92" s="37"/>
      <c r="H92" s="37"/>
      <c r="I92" s="37"/>
      <c r="J92" s="37"/>
      <c r="K92" s="37"/>
      <c r="L92" s="108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6.5" customHeight="1">
      <c r="A93" s="35"/>
      <c r="B93" s="36"/>
      <c r="C93" s="37"/>
      <c r="D93" s="37"/>
      <c r="E93" s="327" t="str">
        <f>E9</f>
        <v>D.1.1. - Stavební část</v>
      </c>
      <c r="F93" s="376"/>
      <c r="G93" s="376"/>
      <c r="H93" s="376"/>
      <c r="I93" s="37"/>
      <c r="J93" s="37"/>
      <c r="K93" s="37"/>
      <c r="L93" s="108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8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2" customHeight="1">
      <c r="A95" s="35"/>
      <c r="B95" s="36"/>
      <c r="C95" s="30" t="s">
        <v>22</v>
      </c>
      <c r="D95" s="37"/>
      <c r="E95" s="37"/>
      <c r="F95" s="28" t="str">
        <f>F12</f>
        <v xml:space="preserve"> </v>
      </c>
      <c r="G95" s="37"/>
      <c r="H95" s="37"/>
      <c r="I95" s="30" t="s">
        <v>24</v>
      </c>
      <c r="J95" s="60" t="str">
        <f>IF(J12="","",J12)</f>
        <v>18. 4. 2022</v>
      </c>
      <c r="K95" s="37"/>
      <c r="L95" s="108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6.95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108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25.7" customHeight="1">
      <c r="A97" s="35"/>
      <c r="B97" s="36"/>
      <c r="C97" s="30" t="s">
        <v>26</v>
      </c>
      <c r="D97" s="37"/>
      <c r="E97" s="37"/>
      <c r="F97" s="28" t="str">
        <f>E15</f>
        <v>Město Vrchlabí</v>
      </c>
      <c r="G97" s="37"/>
      <c r="H97" s="37"/>
      <c r="I97" s="30" t="s">
        <v>32</v>
      </c>
      <c r="J97" s="33" t="str">
        <f>E21</f>
        <v>Ing. J.Chaloupský, Trutnov</v>
      </c>
      <c r="K97" s="37"/>
      <c r="L97" s="108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5.2" customHeight="1">
      <c r="A98" s="35"/>
      <c r="B98" s="36"/>
      <c r="C98" s="30" t="s">
        <v>30</v>
      </c>
      <c r="D98" s="37"/>
      <c r="E98" s="37"/>
      <c r="F98" s="28" t="str">
        <f>IF(E18="","",E18)</f>
        <v>Vyplň údaj</v>
      </c>
      <c r="G98" s="37"/>
      <c r="H98" s="37"/>
      <c r="I98" s="30" t="s">
        <v>35</v>
      </c>
      <c r="J98" s="33" t="str">
        <f>E24</f>
        <v>Ing. Jiřičková</v>
      </c>
      <c r="K98" s="37"/>
      <c r="L98" s="108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108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11" customFormat="1" ht="29.25" customHeight="1">
      <c r="A100" s="148"/>
      <c r="B100" s="149"/>
      <c r="C100" s="150" t="s">
        <v>130</v>
      </c>
      <c r="D100" s="151" t="s">
        <v>58</v>
      </c>
      <c r="E100" s="151" t="s">
        <v>54</v>
      </c>
      <c r="F100" s="151" t="s">
        <v>55</v>
      </c>
      <c r="G100" s="151" t="s">
        <v>131</v>
      </c>
      <c r="H100" s="151" t="s">
        <v>132</v>
      </c>
      <c r="I100" s="151" t="s">
        <v>133</v>
      </c>
      <c r="J100" s="151" t="s">
        <v>105</v>
      </c>
      <c r="K100" s="152" t="s">
        <v>134</v>
      </c>
      <c r="L100" s="153"/>
      <c r="M100" s="69" t="s">
        <v>21</v>
      </c>
      <c r="N100" s="70" t="s">
        <v>43</v>
      </c>
      <c r="O100" s="70" t="s">
        <v>135</v>
      </c>
      <c r="P100" s="70" t="s">
        <v>136</v>
      </c>
      <c r="Q100" s="70" t="s">
        <v>137</v>
      </c>
      <c r="R100" s="70" t="s">
        <v>138</v>
      </c>
      <c r="S100" s="70" t="s">
        <v>139</v>
      </c>
      <c r="T100" s="71" t="s">
        <v>140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</row>
    <row r="101" spans="1:63" s="2" customFormat="1" ht="22.9" customHeight="1">
      <c r="A101" s="35"/>
      <c r="B101" s="36"/>
      <c r="C101" s="76" t="s">
        <v>141</v>
      </c>
      <c r="D101" s="37"/>
      <c r="E101" s="37"/>
      <c r="F101" s="37"/>
      <c r="G101" s="37"/>
      <c r="H101" s="37"/>
      <c r="I101" s="37"/>
      <c r="J101" s="154">
        <f>BK101</f>
        <v>0</v>
      </c>
      <c r="K101" s="37"/>
      <c r="L101" s="40"/>
      <c r="M101" s="72"/>
      <c r="N101" s="155"/>
      <c r="O101" s="73"/>
      <c r="P101" s="156">
        <f>P102+P261+P408</f>
        <v>0</v>
      </c>
      <c r="Q101" s="73"/>
      <c r="R101" s="156">
        <f>R102+R261+R408</f>
        <v>10.588715109999999</v>
      </c>
      <c r="S101" s="73"/>
      <c r="T101" s="157">
        <f>T102+T261+T408</f>
        <v>8.8632965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72</v>
      </c>
      <c r="AU101" s="18" t="s">
        <v>106</v>
      </c>
      <c r="BK101" s="158">
        <f>BK102+BK261+BK408</f>
        <v>0</v>
      </c>
    </row>
    <row r="102" spans="2:63" s="12" customFormat="1" ht="25.9" customHeight="1">
      <c r="B102" s="159"/>
      <c r="C102" s="160"/>
      <c r="D102" s="161" t="s">
        <v>72</v>
      </c>
      <c r="E102" s="162" t="s">
        <v>142</v>
      </c>
      <c r="F102" s="162" t="s">
        <v>143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P103+P124+P180+P184+P251+P258</f>
        <v>0</v>
      </c>
      <c r="Q102" s="167"/>
      <c r="R102" s="168">
        <f>R103+R124+R180+R184+R251+R258</f>
        <v>7.861993869999998</v>
      </c>
      <c r="S102" s="167"/>
      <c r="T102" s="169">
        <f>T103+T124+T180+T184+T251+T258</f>
        <v>8.825521</v>
      </c>
      <c r="AR102" s="170" t="s">
        <v>81</v>
      </c>
      <c r="AT102" s="171" t="s">
        <v>72</v>
      </c>
      <c r="AU102" s="171" t="s">
        <v>73</v>
      </c>
      <c r="AY102" s="170" t="s">
        <v>144</v>
      </c>
      <c r="BK102" s="172">
        <f>BK103+BK124+BK180+BK184+BK251+BK258</f>
        <v>0</v>
      </c>
    </row>
    <row r="103" spans="2:63" s="12" customFormat="1" ht="22.9" customHeight="1">
      <c r="B103" s="159"/>
      <c r="C103" s="160"/>
      <c r="D103" s="161" t="s">
        <v>72</v>
      </c>
      <c r="E103" s="173" t="s">
        <v>145</v>
      </c>
      <c r="F103" s="173" t="s">
        <v>146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SUM(P104:P123)</f>
        <v>0</v>
      </c>
      <c r="Q103" s="167"/>
      <c r="R103" s="168">
        <f>SUM(R104:R123)</f>
        <v>1.91404432</v>
      </c>
      <c r="S103" s="167"/>
      <c r="T103" s="169">
        <f>SUM(T104:T123)</f>
        <v>0</v>
      </c>
      <c r="AR103" s="170" t="s">
        <v>81</v>
      </c>
      <c r="AT103" s="171" t="s">
        <v>72</v>
      </c>
      <c r="AU103" s="171" t="s">
        <v>81</v>
      </c>
      <c r="AY103" s="170" t="s">
        <v>144</v>
      </c>
      <c r="BK103" s="172">
        <f>SUM(BK104:BK123)</f>
        <v>0</v>
      </c>
    </row>
    <row r="104" spans="1:65" s="2" customFormat="1" ht="37.9" customHeight="1">
      <c r="A104" s="35"/>
      <c r="B104" s="36"/>
      <c r="C104" s="175" t="s">
        <v>81</v>
      </c>
      <c r="D104" s="175" t="s">
        <v>147</v>
      </c>
      <c r="E104" s="176" t="s">
        <v>148</v>
      </c>
      <c r="F104" s="177" t="s">
        <v>149</v>
      </c>
      <c r="G104" s="178" t="s">
        <v>150</v>
      </c>
      <c r="H104" s="179">
        <v>1.89</v>
      </c>
      <c r="I104" s="180"/>
      <c r="J104" s="181">
        <f>ROUND(I104*H104,2)</f>
        <v>0</v>
      </c>
      <c r="K104" s="177" t="s">
        <v>151</v>
      </c>
      <c r="L104" s="40"/>
      <c r="M104" s="182" t="s">
        <v>21</v>
      </c>
      <c r="N104" s="183" t="s">
        <v>44</v>
      </c>
      <c r="O104" s="65"/>
      <c r="P104" s="184">
        <f>O104*H104</f>
        <v>0</v>
      </c>
      <c r="Q104" s="184">
        <v>0.3484</v>
      </c>
      <c r="R104" s="184">
        <f>Q104*H104</f>
        <v>0.658476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152</v>
      </c>
      <c r="AT104" s="186" t="s">
        <v>147</v>
      </c>
      <c r="AU104" s="186" t="s">
        <v>83</v>
      </c>
      <c r="AY104" s="18" t="s">
        <v>144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" t="s">
        <v>81</v>
      </c>
      <c r="BK104" s="187">
        <f>ROUND(I104*H104,2)</f>
        <v>0</v>
      </c>
      <c r="BL104" s="18" t="s">
        <v>152</v>
      </c>
      <c r="BM104" s="186" t="s">
        <v>153</v>
      </c>
    </row>
    <row r="105" spans="1:47" s="2" customFormat="1" ht="11.25">
      <c r="A105" s="35"/>
      <c r="B105" s="36"/>
      <c r="C105" s="37"/>
      <c r="D105" s="188" t="s">
        <v>154</v>
      </c>
      <c r="E105" s="37"/>
      <c r="F105" s="189" t="s">
        <v>155</v>
      </c>
      <c r="G105" s="37"/>
      <c r="H105" s="37"/>
      <c r="I105" s="190"/>
      <c r="J105" s="37"/>
      <c r="K105" s="37"/>
      <c r="L105" s="40"/>
      <c r="M105" s="191"/>
      <c r="N105" s="192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154</v>
      </c>
      <c r="AU105" s="18" t="s">
        <v>83</v>
      </c>
    </row>
    <row r="106" spans="2:51" s="13" customFormat="1" ht="11.25">
      <c r="B106" s="193"/>
      <c r="C106" s="194"/>
      <c r="D106" s="195" t="s">
        <v>156</v>
      </c>
      <c r="E106" s="196" t="s">
        <v>21</v>
      </c>
      <c r="F106" s="197" t="s">
        <v>157</v>
      </c>
      <c r="G106" s="194"/>
      <c r="H106" s="198">
        <v>1.89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156</v>
      </c>
      <c r="AU106" s="204" t="s">
        <v>83</v>
      </c>
      <c r="AV106" s="13" t="s">
        <v>83</v>
      </c>
      <c r="AW106" s="13" t="s">
        <v>34</v>
      </c>
      <c r="AX106" s="13" t="s">
        <v>81</v>
      </c>
      <c r="AY106" s="204" t="s">
        <v>144</v>
      </c>
    </row>
    <row r="107" spans="1:65" s="2" customFormat="1" ht="37.9" customHeight="1">
      <c r="A107" s="35"/>
      <c r="B107" s="36"/>
      <c r="C107" s="175" t="s">
        <v>83</v>
      </c>
      <c r="D107" s="175" t="s">
        <v>147</v>
      </c>
      <c r="E107" s="176" t="s">
        <v>158</v>
      </c>
      <c r="F107" s="177" t="s">
        <v>159</v>
      </c>
      <c r="G107" s="178" t="s">
        <v>160</v>
      </c>
      <c r="H107" s="179">
        <v>0.05</v>
      </c>
      <c r="I107" s="180"/>
      <c r="J107" s="181">
        <f>ROUND(I107*H107,2)</f>
        <v>0</v>
      </c>
      <c r="K107" s="177" t="s">
        <v>151</v>
      </c>
      <c r="L107" s="40"/>
      <c r="M107" s="182" t="s">
        <v>21</v>
      </c>
      <c r="N107" s="183" t="s">
        <v>44</v>
      </c>
      <c r="O107" s="65"/>
      <c r="P107" s="184">
        <f>O107*H107</f>
        <v>0</v>
      </c>
      <c r="Q107" s="184">
        <v>2.39757</v>
      </c>
      <c r="R107" s="184">
        <f>Q107*H107</f>
        <v>0.1198785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152</v>
      </c>
      <c r="AT107" s="186" t="s">
        <v>147</v>
      </c>
      <c r="AU107" s="186" t="s">
        <v>83</v>
      </c>
      <c r="AY107" s="18" t="s">
        <v>144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81</v>
      </c>
      <c r="BK107" s="187">
        <f>ROUND(I107*H107,2)</f>
        <v>0</v>
      </c>
      <c r="BL107" s="18" t="s">
        <v>152</v>
      </c>
      <c r="BM107" s="186" t="s">
        <v>161</v>
      </c>
    </row>
    <row r="108" spans="1:47" s="2" customFormat="1" ht="11.25">
      <c r="A108" s="35"/>
      <c r="B108" s="36"/>
      <c r="C108" s="37"/>
      <c r="D108" s="188" t="s">
        <v>154</v>
      </c>
      <c r="E108" s="37"/>
      <c r="F108" s="189" t="s">
        <v>162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154</v>
      </c>
      <c r="AU108" s="18" t="s">
        <v>83</v>
      </c>
    </row>
    <row r="109" spans="2:51" s="13" customFormat="1" ht="11.25">
      <c r="B109" s="193"/>
      <c r="C109" s="194"/>
      <c r="D109" s="195" t="s">
        <v>156</v>
      </c>
      <c r="E109" s="196" t="s">
        <v>21</v>
      </c>
      <c r="F109" s="197" t="s">
        <v>163</v>
      </c>
      <c r="G109" s="194"/>
      <c r="H109" s="198">
        <v>0.05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156</v>
      </c>
      <c r="AU109" s="204" t="s">
        <v>83</v>
      </c>
      <c r="AV109" s="13" t="s">
        <v>83</v>
      </c>
      <c r="AW109" s="13" t="s">
        <v>34</v>
      </c>
      <c r="AX109" s="13" t="s">
        <v>81</v>
      </c>
      <c r="AY109" s="204" t="s">
        <v>144</v>
      </c>
    </row>
    <row r="110" spans="1:65" s="2" customFormat="1" ht="44.25" customHeight="1">
      <c r="A110" s="35"/>
      <c r="B110" s="36"/>
      <c r="C110" s="175" t="s">
        <v>145</v>
      </c>
      <c r="D110" s="175" t="s">
        <v>147</v>
      </c>
      <c r="E110" s="176" t="s">
        <v>164</v>
      </c>
      <c r="F110" s="177" t="s">
        <v>165</v>
      </c>
      <c r="G110" s="178" t="s">
        <v>166</v>
      </c>
      <c r="H110" s="179">
        <v>3</v>
      </c>
      <c r="I110" s="180"/>
      <c r="J110" s="181">
        <f>ROUND(I110*H110,2)</f>
        <v>0</v>
      </c>
      <c r="K110" s="177" t="s">
        <v>151</v>
      </c>
      <c r="L110" s="40"/>
      <c r="M110" s="182" t="s">
        <v>21</v>
      </c>
      <c r="N110" s="183" t="s">
        <v>44</v>
      </c>
      <c r="O110" s="65"/>
      <c r="P110" s="184">
        <f>O110*H110</f>
        <v>0</v>
      </c>
      <c r="Q110" s="184">
        <v>0.02228</v>
      </c>
      <c r="R110" s="184">
        <f>Q110*H110</f>
        <v>0.06684000000000001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152</v>
      </c>
      <c r="AT110" s="186" t="s">
        <v>147</v>
      </c>
      <c r="AU110" s="186" t="s">
        <v>83</v>
      </c>
      <c r="AY110" s="18" t="s">
        <v>144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81</v>
      </c>
      <c r="BK110" s="187">
        <f>ROUND(I110*H110,2)</f>
        <v>0</v>
      </c>
      <c r="BL110" s="18" t="s">
        <v>152</v>
      </c>
      <c r="BM110" s="186" t="s">
        <v>167</v>
      </c>
    </row>
    <row r="111" spans="1:47" s="2" customFormat="1" ht="11.25">
      <c r="A111" s="35"/>
      <c r="B111" s="36"/>
      <c r="C111" s="37"/>
      <c r="D111" s="188" t="s">
        <v>154</v>
      </c>
      <c r="E111" s="37"/>
      <c r="F111" s="189" t="s">
        <v>168</v>
      </c>
      <c r="G111" s="37"/>
      <c r="H111" s="37"/>
      <c r="I111" s="190"/>
      <c r="J111" s="37"/>
      <c r="K111" s="37"/>
      <c r="L111" s="40"/>
      <c r="M111" s="191"/>
      <c r="N111" s="192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154</v>
      </c>
      <c r="AU111" s="18" t="s">
        <v>83</v>
      </c>
    </row>
    <row r="112" spans="1:65" s="2" customFormat="1" ht="24.2" customHeight="1">
      <c r="A112" s="35"/>
      <c r="B112" s="36"/>
      <c r="C112" s="175" t="s">
        <v>152</v>
      </c>
      <c r="D112" s="175" t="s">
        <v>147</v>
      </c>
      <c r="E112" s="176" t="s">
        <v>169</v>
      </c>
      <c r="F112" s="177" t="s">
        <v>170</v>
      </c>
      <c r="G112" s="178" t="s">
        <v>160</v>
      </c>
      <c r="H112" s="179">
        <v>0.216</v>
      </c>
      <c r="I112" s="180"/>
      <c r="J112" s="181">
        <f>ROUND(I112*H112,2)</f>
        <v>0</v>
      </c>
      <c r="K112" s="177" t="s">
        <v>151</v>
      </c>
      <c r="L112" s="40"/>
      <c r="M112" s="182" t="s">
        <v>21</v>
      </c>
      <c r="N112" s="183" t="s">
        <v>44</v>
      </c>
      <c r="O112" s="65"/>
      <c r="P112" s="184">
        <f>O112*H112</f>
        <v>0</v>
      </c>
      <c r="Q112" s="184">
        <v>1.94302</v>
      </c>
      <c r="R112" s="184">
        <f>Q112*H112</f>
        <v>0.41969232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152</v>
      </c>
      <c r="AT112" s="186" t="s">
        <v>147</v>
      </c>
      <c r="AU112" s="186" t="s">
        <v>83</v>
      </c>
      <c r="AY112" s="18" t="s">
        <v>144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81</v>
      </c>
      <c r="BK112" s="187">
        <f>ROUND(I112*H112,2)</f>
        <v>0</v>
      </c>
      <c r="BL112" s="18" t="s">
        <v>152</v>
      </c>
      <c r="BM112" s="186" t="s">
        <v>171</v>
      </c>
    </row>
    <row r="113" spans="1:47" s="2" customFormat="1" ht="11.25">
      <c r="A113" s="35"/>
      <c r="B113" s="36"/>
      <c r="C113" s="37"/>
      <c r="D113" s="188" t="s">
        <v>154</v>
      </c>
      <c r="E113" s="37"/>
      <c r="F113" s="189" t="s">
        <v>172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154</v>
      </c>
      <c r="AU113" s="18" t="s">
        <v>83</v>
      </c>
    </row>
    <row r="114" spans="2:51" s="13" customFormat="1" ht="11.25">
      <c r="B114" s="193"/>
      <c r="C114" s="194"/>
      <c r="D114" s="195" t="s">
        <v>156</v>
      </c>
      <c r="E114" s="196" t="s">
        <v>21</v>
      </c>
      <c r="F114" s="197" t="s">
        <v>173</v>
      </c>
      <c r="G114" s="194"/>
      <c r="H114" s="198">
        <v>0.216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156</v>
      </c>
      <c r="AU114" s="204" t="s">
        <v>83</v>
      </c>
      <c r="AV114" s="13" t="s">
        <v>83</v>
      </c>
      <c r="AW114" s="13" t="s">
        <v>34</v>
      </c>
      <c r="AX114" s="13" t="s">
        <v>81</v>
      </c>
      <c r="AY114" s="204" t="s">
        <v>144</v>
      </c>
    </row>
    <row r="115" spans="1:65" s="2" customFormat="1" ht="24.2" customHeight="1">
      <c r="A115" s="35"/>
      <c r="B115" s="36"/>
      <c r="C115" s="175" t="s">
        <v>174</v>
      </c>
      <c r="D115" s="175" t="s">
        <v>147</v>
      </c>
      <c r="E115" s="176" t="s">
        <v>175</v>
      </c>
      <c r="F115" s="177" t="s">
        <v>176</v>
      </c>
      <c r="G115" s="178" t="s">
        <v>177</v>
      </c>
      <c r="H115" s="179">
        <v>0.067</v>
      </c>
      <c r="I115" s="180"/>
      <c r="J115" s="181">
        <f>ROUND(I115*H115,2)</f>
        <v>0</v>
      </c>
      <c r="K115" s="177" t="s">
        <v>151</v>
      </c>
      <c r="L115" s="40"/>
      <c r="M115" s="182" t="s">
        <v>21</v>
      </c>
      <c r="N115" s="183" t="s">
        <v>44</v>
      </c>
      <c r="O115" s="65"/>
      <c r="P115" s="184">
        <f>O115*H115</f>
        <v>0</v>
      </c>
      <c r="Q115" s="184">
        <v>1.09</v>
      </c>
      <c r="R115" s="184">
        <f>Q115*H115</f>
        <v>0.07303000000000001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152</v>
      </c>
      <c r="AT115" s="186" t="s">
        <v>147</v>
      </c>
      <c r="AU115" s="186" t="s">
        <v>83</v>
      </c>
      <c r="AY115" s="18" t="s">
        <v>144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8" t="s">
        <v>81</v>
      </c>
      <c r="BK115" s="187">
        <f>ROUND(I115*H115,2)</f>
        <v>0</v>
      </c>
      <c r="BL115" s="18" t="s">
        <v>152</v>
      </c>
      <c r="BM115" s="186" t="s">
        <v>178</v>
      </c>
    </row>
    <row r="116" spans="1:47" s="2" customFormat="1" ht="11.25">
      <c r="A116" s="35"/>
      <c r="B116" s="36"/>
      <c r="C116" s="37"/>
      <c r="D116" s="188" t="s">
        <v>154</v>
      </c>
      <c r="E116" s="37"/>
      <c r="F116" s="189" t="s">
        <v>179</v>
      </c>
      <c r="G116" s="37"/>
      <c r="H116" s="37"/>
      <c r="I116" s="190"/>
      <c r="J116" s="37"/>
      <c r="K116" s="37"/>
      <c r="L116" s="40"/>
      <c r="M116" s="191"/>
      <c r="N116" s="192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154</v>
      </c>
      <c r="AU116" s="18" t="s">
        <v>83</v>
      </c>
    </row>
    <row r="117" spans="2:51" s="13" customFormat="1" ht="11.25">
      <c r="B117" s="193"/>
      <c r="C117" s="194"/>
      <c r="D117" s="195" t="s">
        <v>156</v>
      </c>
      <c r="E117" s="196" t="s">
        <v>21</v>
      </c>
      <c r="F117" s="197" t="s">
        <v>180</v>
      </c>
      <c r="G117" s="194"/>
      <c r="H117" s="198">
        <v>0.067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156</v>
      </c>
      <c r="AU117" s="204" t="s">
        <v>83</v>
      </c>
      <c r="AV117" s="13" t="s">
        <v>83</v>
      </c>
      <c r="AW117" s="13" t="s">
        <v>34</v>
      </c>
      <c r="AX117" s="13" t="s">
        <v>81</v>
      </c>
      <c r="AY117" s="204" t="s">
        <v>144</v>
      </c>
    </row>
    <row r="118" spans="1:65" s="2" customFormat="1" ht="37.9" customHeight="1">
      <c r="A118" s="35"/>
      <c r="B118" s="36"/>
      <c r="C118" s="175" t="s">
        <v>181</v>
      </c>
      <c r="D118" s="175" t="s">
        <v>147</v>
      </c>
      <c r="E118" s="176" t="s">
        <v>182</v>
      </c>
      <c r="F118" s="177" t="s">
        <v>183</v>
      </c>
      <c r="G118" s="178" t="s">
        <v>150</v>
      </c>
      <c r="H118" s="179">
        <v>9.75</v>
      </c>
      <c r="I118" s="180"/>
      <c r="J118" s="181">
        <f>ROUND(I118*H118,2)</f>
        <v>0</v>
      </c>
      <c r="K118" s="177" t="s">
        <v>151</v>
      </c>
      <c r="L118" s="40"/>
      <c r="M118" s="182" t="s">
        <v>21</v>
      </c>
      <c r="N118" s="183" t="s">
        <v>44</v>
      </c>
      <c r="O118" s="65"/>
      <c r="P118" s="184">
        <f>O118*H118</f>
        <v>0</v>
      </c>
      <c r="Q118" s="184">
        <v>0.05897</v>
      </c>
      <c r="R118" s="184">
        <f>Q118*H118</f>
        <v>0.5749575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152</v>
      </c>
      <c r="AT118" s="186" t="s">
        <v>147</v>
      </c>
      <c r="AU118" s="186" t="s">
        <v>83</v>
      </c>
      <c r="AY118" s="18" t="s">
        <v>144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81</v>
      </c>
      <c r="BK118" s="187">
        <f>ROUND(I118*H118,2)</f>
        <v>0</v>
      </c>
      <c r="BL118" s="18" t="s">
        <v>152</v>
      </c>
      <c r="BM118" s="186" t="s">
        <v>184</v>
      </c>
    </row>
    <row r="119" spans="1:47" s="2" customFormat="1" ht="11.25">
      <c r="A119" s="35"/>
      <c r="B119" s="36"/>
      <c r="C119" s="37"/>
      <c r="D119" s="188" t="s">
        <v>154</v>
      </c>
      <c r="E119" s="37"/>
      <c r="F119" s="189" t="s">
        <v>185</v>
      </c>
      <c r="G119" s="37"/>
      <c r="H119" s="37"/>
      <c r="I119" s="190"/>
      <c r="J119" s="37"/>
      <c r="K119" s="37"/>
      <c r="L119" s="40"/>
      <c r="M119" s="191"/>
      <c r="N119" s="192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154</v>
      </c>
      <c r="AU119" s="18" t="s">
        <v>83</v>
      </c>
    </row>
    <row r="120" spans="2:51" s="13" customFormat="1" ht="11.25">
      <c r="B120" s="193"/>
      <c r="C120" s="194"/>
      <c r="D120" s="195" t="s">
        <v>156</v>
      </c>
      <c r="E120" s="196" t="s">
        <v>186</v>
      </c>
      <c r="F120" s="197" t="s">
        <v>187</v>
      </c>
      <c r="G120" s="194"/>
      <c r="H120" s="198">
        <v>9.75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156</v>
      </c>
      <c r="AU120" s="204" t="s">
        <v>83</v>
      </c>
      <c r="AV120" s="13" t="s">
        <v>83</v>
      </c>
      <c r="AW120" s="13" t="s">
        <v>34</v>
      </c>
      <c r="AX120" s="13" t="s">
        <v>81</v>
      </c>
      <c r="AY120" s="204" t="s">
        <v>144</v>
      </c>
    </row>
    <row r="121" spans="1:65" s="2" customFormat="1" ht="24.2" customHeight="1">
      <c r="A121" s="35"/>
      <c r="B121" s="36"/>
      <c r="C121" s="175" t="s">
        <v>188</v>
      </c>
      <c r="D121" s="175" t="s">
        <v>147</v>
      </c>
      <c r="E121" s="176" t="s">
        <v>189</v>
      </c>
      <c r="F121" s="177" t="s">
        <v>190</v>
      </c>
      <c r="G121" s="178" t="s">
        <v>191</v>
      </c>
      <c r="H121" s="179">
        <v>9</v>
      </c>
      <c r="I121" s="180"/>
      <c r="J121" s="181">
        <f>ROUND(I121*H121,2)</f>
        <v>0</v>
      </c>
      <c r="K121" s="177" t="s">
        <v>151</v>
      </c>
      <c r="L121" s="40"/>
      <c r="M121" s="182" t="s">
        <v>21</v>
      </c>
      <c r="N121" s="183" t="s">
        <v>44</v>
      </c>
      <c r="O121" s="65"/>
      <c r="P121" s="184">
        <f>O121*H121</f>
        <v>0</v>
      </c>
      <c r="Q121" s="184">
        <v>0.00013</v>
      </c>
      <c r="R121" s="184">
        <f>Q121*H121</f>
        <v>0.0011699999999999998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152</v>
      </c>
      <c r="AT121" s="186" t="s">
        <v>147</v>
      </c>
      <c r="AU121" s="186" t="s">
        <v>83</v>
      </c>
      <c r="AY121" s="18" t="s">
        <v>144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81</v>
      </c>
      <c r="BK121" s="187">
        <f>ROUND(I121*H121,2)</f>
        <v>0</v>
      </c>
      <c r="BL121" s="18" t="s">
        <v>152</v>
      </c>
      <c r="BM121" s="186" t="s">
        <v>192</v>
      </c>
    </row>
    <row r="122" spans="1:47" s="2" customFormat="1" ht="11.25">
      <c r="A122" s="35"/>
      <c r="B122" s="36"/>
      <c r="C122" s="37"/>
      <c r="D122" s="188" t="s">
        <v>154</v>
      </c>
      <c r="E122" s="37"/>
      <c r="F122" s="189" t="s">
        <v>193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154</v>
      </c>
      <c r="AU122" s="18" t="s">
        <v>83</v>
      </c>
    </row>
    <row r="123" spans="2:51" s="13" customFormat="1" ht="11.25">
      <c r="B123" s="193"/>
      <c r="C123" s="194"/>
      <c r="D123" s="195" t="s">
        <v>156</v>
      </c>
      <c r="E123" s="196" t="s">
        <v>21</v>
      </c>
      <c r="F123" s="197" t="s">
        <v>194</v>
      </c>
      <c r="G123" s="194"/>
      <c r="H123" s="198">
        <v>9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156</v>
      </c>
      <c r="AU123" s="204" t="s">
        <v>83</v>
      </c>
      <c r="AV123" s="13" t="s">
        <v>83</v>
      </c>
      <c r="AW123" s="13" t="s">
        <v>34</v>
      </c>
      <c r="AX123" s="13" t="s">
        <v>81</v>
      </c>
      <c r="AY123" s="204" t="s">
        <v>144</v>
      </c>
    </row>
    <row r="124" spans="2:63" s="12" customFormat="1" ht="22.9" customHeight="1">
      <c r="B124" s="159"/>
      <c r="C124" s="160"/>
      <c r="D124" s="161" t="s">
        <v>72</v>
      </c>
      <c r="E124" s="173" t="s">
        <v>181</v>
      </c>
      <c r="F124" s="173" t="s">
        <v>195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SUM(P125:P179)</f>
        <v>0</v>
      </c>
      <c r="Q124" s="167"/>
      <c r="R124" s="168">
        <f>SUM(R125:R179)</f>
        <v>5.695116549999998</v>
      </c>
      <c r="S124" s="167"/>
      <c r="T124" s="169">
        <f>SUM(T125:T179)</f>
        <v>0</v>
      </c>
      <c r="AR124" s="170" t="s">
        <v>81</v>
      </c>
      <c r="AT124" s="171" t="s">
        <v>72</v>
      </c>
      <c r="AU124" s="171" t="s">
        <v>81</v>
      </c>
      <c r="AY124" s="170" t="s">
        <v>144</v>
      </c>
      <c r="BK124" s="172">
        <f>SUM(BK125:BK179)</f>
        <v>0</v>
      </c>
    </row>
    <row r="125" spans="1:65" s="2" customFormat="1" ht="24.2" customHeight="1">
      <c r="A125" s="35"/>
      <c r="B125" s="36"/>
      <c r="C125" s="175" t="s">
        <v>196</v>
      </c>
      <c r="D125" s="175" t="s">
        <v>147</v>
      </c>
      <c r="E125" s="176" t="s">
        <v>197</v>
      </c>
      <c r="F125" s="177" t="s">
        <v>198</v>
      </c>
      <c r="G125" s="178" t="s">
        <v>150</v>
      </c>
      <c r="H125" s="179">
        <v>40.24</v>
      </c>
      <c r="I125" s="180"/>
      <c r="J125" s="181">
        <f>ROUND(I125*H125,2)</f>
        <v>0</v>
      </c>
      <c r="K125" s="177" t="s">
        <v>151</v>
      </c>
      <c r="L125" s="40"/>
      <c r="M125" s="182" t="s">
        <v>21</v>
      </c>
      <c r="N125" s="183" t="s">
        <v>44</v>
      </c>
      <c r="O125" s="65"/>
      <c r="P125" s="184">
        <f>O125*H125</f>
        <v>0</v>
      </c>
      <c r="Q125" s="184">
        <v>0.00026</v>
      </c>
      <c r="R125" s="184">
        <f>Q125*H125</f>
        <v>0.0104624</v>
      </c>
      <c r="S125" s="184">
        <v>0</v>
      </c>
      <c r="T125" s="18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6" t="s">
        <v>152</v>
      </c>
      <c r="AT125" s="186" t="s">
        <v>147</v>
      </c>
      <c r="AU125" s="186" t="s">
        <v>83</v>
      </c>
      <c r="AY125" s="18" t="s">
        <v>144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8" t="s">
        <v>81</v>
      </c>
      <c r="BK125" s="187">
        <f>ROUND(I125*H125,2)</f>
        <v>0</v>
      </c>
      <c r="BL125" s="18" t="s">
        <v>152</v>
      </c>
      <c r="BM125" s="186" t="s">
        <v>199</v>
      </c>
    </row>
    <row r="126" spans="1:47" s="2" customFormat="1" ht="11.25">
      <c r="A126" s="35"/>
      <c r="B126" s="36"/>
      <c r="C126" s="37"/>
      <c r="D126" s="188" t="s">
        <v>154</v>
      </c>
      <c r="E126" s="37"/>
      <c r="F126" s="189" t="s">
        <v>200</v>
      </c>
      <c r="G126" s="37"/>
      <c r="H126" s="37"/>
      <c r="I126" s="190"/>
      <c r="J126" s="37"/>
      <c r="K126" s="37"/>
      <c r="L126" s="40"/>
      <c r="M126" s="191"/>
      <c r="N126" s="192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154</v>
      </c>
      <c r="AU126" s="18" t="s">
        <v>83</v>
      </c>
    </row>
    <row r="127" spans="2:51" s="13" customFormat="1" ht="11.25">
      <c r="B127" s="193"/>
      <c r="C127" s="194"/>
      <c r="D127" s="195" t="s">
        <v>156</v>
      </c>
      <c r="E127" s="196" t="s">
        <v>21</v>
      </c>
      <c r="F127" s="197" t="s">
        <v>201</v>
      </c>
      <c r="G127" s="194"/>
      <c r="H127" s="198">
        <v>40.24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156</v>
      </c>
      <c r="AU127" s="204" t="s">
        <v>83</v>
      </c>
      <c r="AV127" s="13" t="s">
        <v>83</v>
      </c>
      <c r="AW127" s="13" t="s">
        <v>34</v>
      </c>
      <c r="AX127" s="13" t="s">
        <v>81</v>
      </c>
      <c r="AY127" s="204" t="s">
        <v>144</v>
      </c>
    </row>
    <row r="128" spans="1:65" s="2" customFormat="1" ht="21.75" customHeight="1">
      <c r="A128" s="35"/>
      <c r="B128" s="36"/>
      <c r="C128" s="175" t="s">
        <v>202</v>
      </c>
      <c r="D128" s="175" t="s">
        <v>147</v>
      </c>
      <c r="E128" s="176" t="s">
        <v>203</v>
      </c>
      <c r="F128" s="177" t="s">
        <v>204</v>
      </c>
      <c r="G128" s="178" t="s">
        <v>150</v>
      </c>
      <c r="H128" s="179">
        <v>0.5</v>
      </c>
      <c r="I128" s="180"/>
      <c r="J128" s="181">
        <f>ROUND(I128*H128,2)</f>
        <v>0</v>
      </c>
      <c r="K128" s="177" t="s">
        <v>151</v>
      </c>
      <c r="L128" s="40"/>
      <c r="M128" s="182" t="s">
        <v>21</v>
      </c>
      <c r="N128" s="183" t="s">
        <v>44</v>
      </c>
      <c r="O128" s="65"/>
      <c r="P128" s="184">
        <f>O128*H128</f>
        <v>0</v>
      </c>
      <c r="Q128" s="184">
        <v>0.04</v>
      </c>
      <c r="R128" s="184">
        <f>Q128*H128</f>
        <v>0.02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152</v>
      </c>
      <c r="AT128" s="186" t="s">
        <v>147</v>
      </c>
      <c r="AU128" s="186" t="s">
        <v>83</v>
      </c>
      <c r="AY128" s="18" t="s">
        <v>144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81</v>
      </c>
      <c r="BK128" s="187">
        <f>ROUND(I128*H128,2)</f>
        <v>0</v>
      </c>
      <c r="BL128" s="18" t="s">
        <v>152</v>
      </c>
      <c r="BM128" s="186" t="s">
        <v>205</v>
      </c>
    </row>
    <row r="129" spans="1:47" s="2" customFormat="1" ht="11.25">
      <c r="A129" s="35"/>
      <c r="B129" s="36"/>
      <c r="C129" s="37"/>
      <c r="D129" s="188" t="s">
        <v>154</v>
      </c>
      <c r="E129" s="37"/>
      <c r="F129" s="189" t="s">
        <v>206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154</v>
      </c>
      <c r="AU129" s="18" t="s">
        <v>83</v>
      </c>
    </row>
    <row r="130" spans="2:51" s="13" customFormat="1" ht="11.25">
      <c r="B130" s="193"/>
      <c r="C130" s="194"/>
      <c r="D130" s="195" t="s">
        <v>156</v>
      </c>
      <c r="E130" s="196" t="s">
        <v>21</v>
      </c>
      <c r="F130" s="197" t="s">
        <v>207</v>
      </c>
      <c r="G130" s="194"/>
      <c r="H130" s="198">
        <v>0.5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156</v>
      </c>
      <c r="AU130" s="204" t="s">
        <v>83</v>
      </c>
      <c r="AV130" s="13" t="s">
        <v>83</v>
      </c>
      <c r="AW130" s="13" t="s">
        <v>34</v>
      </c>
      <c r="AX130" s="13" t="s">
        <v>81</v>
      </c>
      <c r="AY130" s="204" t="s">
        <v>144</v>
      </c>
    </row>
    <row r="131" spans="1:65" s="2" customFormat="1" ht="37.9" customHeight="1">
      <c r="A131" s="35"/>
      <c r="B131" s="36"/>
      <c r="C131" s="175" t="s">
        <v>208</v>
      </c>
      <c r="D131" s="175" t="s">
        <v>147</v>
      </c>
      <c r="E131" s="176" t="s">
        <v>209</v>
      </c>
      <c r="F131" s="177" t="s">
        <v>210</v>
      </c>
      <c r="G131" s="178" t="s">
        <v>150</v>
      </c>
      <c r="H131" s="179">
        <v>20.12</v>
      </c>
      <c r="I131" s="180"/>
      <c r="J131" s="181">
        <f>ROUND(I131*H131,2)</f>
        <v>0</v>
      </c>
      <c r="K131" s="177" t="s">
        <v>151</v>
      </c>
      <c r="L131" s="40"/>
      <c r="M131" s="182" t="s">
        <v>21</v>
      </c>
      <c r="N131" s="183" t="s">
        <v>44</v>
      </c>
      <c r="O131" s="65"/>
      <c r="P131" s="184">
        <f>O131*H131</f>
        <v>0</v>
      </c>
      <c r="Q131" s="184">
        <v>0.00438</v>
      </c>
      <c r="R131" s="184">
        <f>Q131*H131</f>
        <v>0.08812560000000001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152</v>
      </c>
      <c r="AT131" s="186" t="s">
        <v>147</v>
      </c>
      <c r="AU131" s="186" t="s">
        <v>83</v>
      </c>
      <c r="AY131" s="18" t="s">
        <v>144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81</v>
      </c>
      <c r="BK131" s="187">
        <f>ROUND(I131*H131,2)</f>
        <v>0</v>
      </c>
      <c r="BL131" s="18" t="s">
        <v>152</v>
      </c>
      <c r="BM131" s="186" t="s">
        <v>211</v>
      </c>
    </row>
    <row r="132" spans="1:47" s="2" customFormat="1" ht="11.25">
      <c r="A132" s="35"/>
      <c r="B132" s="36"/>
      <c r="C132" s="37"/>
      <c r="D132" s="188" t="s">
        <v>154</v>
      </c>
      <c r="E132" s="37"/>
      <c r="F132" s="189" t="s">
        <v>212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154</v>
      </c>
      <c r="AU132" s="18" t="s">
        <v>83</v>
      </c>
    </row>
    <row r="133" spans="2:51" s="13" customFormat="1" ht="11.25">
      <c r="B133" s="193"/>
      <c r="C133" s="194"/>
      <c r="D133" s="195" t="s">
        <v>156</v>
      </c>
      <c r="E133" s="196" t="s">
        <v>21</v>
      </c>
      <c r="F133" s="197" t="s">
        <v>213</v>
      </c>
      <c r="G133" s="194"/>
      <c r="H133" s="198">
        <v>20.12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156</v>
      </c>
      <c r="AU133" s="204" t="s">
        <v>83</v>
      </c>
      <c r="AV133" s="13" t="s">
        <v>83</v>
      </c>
      <c r="AW133" s="13" t="s">
        <v>34</v>
      </c>
      <c r="AX133" s="13" t="s">
        <v>81</v>
      </c>
      <c r="AY133" s="204" t="s">
        <v>144</v>
      </c>
    </row>
    <row r="134" spans="1:65" s="2" customFormat="1" ht="24.2" customHeight="1">
      <c r="A134" s="35"/>
      <c r="B134" s="36"/>
      <c r="C134" s="175" t="s">
        <v>214</v>
      </c>
      <c r="D134" s="175" t="s">
        <v>147</v>
      </c>
      <c r="E134" s="176" t="s">
        <v>215</v>
      </c>
      <c r="F134" s="177" t="s">
        <v>216</v>
      </c>
      <c r="G134" s="178" t="s">
        <v>150</v>
      </c>
      <c r="H134" s="179">
        <v>6.39</v>
      </c>
      <c r="I134" s="180"/>
      <c r="J134" s="181">
        <f>ROUND(I134*H134,2)</f>
        <v>0</v>
      </c>
      <c r="K134" s="177" t="s">
        <v>151</v>
      </c>
      <c r="L134" s="40"/>
      <c r="M134" s="182" t="s">
        <v>21</v>
      </c>
      <c r="N134" s="183" t="s">
        <v>44</v>
      </c>
      <c r="O134" s="65"/>
      <c r="P134" s="184">
        <f>O134*H134</f>
        <v>0</v>
      </c>
      <c r="Q134" s="184">
        <v>0.004</v>
      </c>
      <c r="R134" s="184">
        <f>Q134*H134</f>
        <v>0.02556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152</v>
      </c>
      <c r="AT134" s="186" t="s">
        <v>147</v>
      </c>
      <c r="AU134" s="186" t="s">
        <v>83</v>
      </c>
      <c r="AY134" s="18" t="s">
        <v>144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81</v>
      </c>
      <c r="BK134" s="187">
        <f>ROUND(I134*H134,2)</f>
        <v>0</v>
      </c>
      <c r="BL134" s="18" t="s">
        <v>152</v>
      </c>
      <c r="BM134" s="186" t="s">
        <v>217</v>
      </c>
    </row>
    <row r="135" spans="1:47" s="2" customFormat="1" ht="11.25">
      <c r="A135" s="35"/>
      <c r="B135" s="36"/>
      <c r="C135" s="37"/>
      <c r="D135" s="188" t="s">
        <v>154</v>
      </c>
      <c r="E135" s="37"/>
      <c r="F135" s="189" t="s">
        <v>218</v>
      </c>
      <c r="G135" s="37"/>
      <c r="H135" s="37"/>
      <c r="I135" s="190"/>
      <c r="J135" s="37"/>
      <c r="K135" s="37"/>
      <c r="L135" s="40"/>
      <c r="M135" s="191"/>
      <c r="N135" s="192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154</v>
      </c>
      <c r="AU135" s="18" t="s">
        <v>83</v>
      </c>
    </row>
    <row r="136" spans="2:51" s="13" customFormat="1" ht="11.25">
      <c r="B136" s="193"/>
      <c r="C136" s="194"/>
      <c r="D136" s="195" t="s">
        <v>156</v>
      </c>
      <c r="E136" s="196" t="s">
        <v>21</v>
      </c>
      <c r="F136" s="197" t="s">
        <v>219</v>
      </c>
      <c r="G136" s="194"/>
      <c r="H136" s="198">
        <v>6.39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156</v>
      </c>
      <c r="AU136" s="204" t="s">
        <v>83</v>
      </c>
      <c r="AV136" s="13" t="s">
        <v>83</v>
      </c>
      <c r="AW136" s="13" t="s">
        <v>34</v>
      </c>
      <c r="AX136" s="13" t="s">
        <v>81</v>
      </c>
      <c r="AY136" s="204" t="s">
        <v>144</v>
      </c>
    </row>
    <row r="137" spans="1:65" s="2" customFormat="1" ht="33" customHeight="1">
      <c r="A137" s="35"/>
      <c r="B137" s="36"/>
      <c r="C137" s="175" t="s">
        <v>220</v>
      </c>
      <c r="D137" s="175" t="s">
        <v>147</v>
      </c>
      <c r="E137" s="176" t="s">
        <v>221</v>
      </c>
      <c r="F137" s="177" t="s">
        <v>222</v>
      </c>
      <c r="G137" s="178" t="s">
        <v>166</v>
      </c>
      <c r="H137" s="179">
        <v>4</v>
      </c>
      <c r="I137" s="180"/>
      <c r="J137" s="181">
        <f>ROUND(I137*H137,2)</f>
        <v>0</v>
      </c>
      <c r="K137" s="177" t="s">
        <v>151</v>
      </c>
      <c r="L137" s="40"/>
      <c r="M137" s="182" t="s">
        <v>21</v>
      </c>
      <c r="N137" s="183" t="s">
        <v>44</v>
      </c>
      <c r="O137" s="65"/>
      <c r="P137" s="184">
        <f>O137*H137</f>
        <v>0</v>
      </c>
      <c r="Q137" s="184">
        <v>0.00366</v>
      </c>
      <c r="R137" s="184">
        <f>Q137*H137</f>
        <v>0.01464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152</v>
      </c>
      <c r="AT137" s="186" t="s">
        <v>147</v>
      </c>
      <c r="AU137" s="186" t="s">
        <v>83</v>
      </c>
      <c r="AY137" s="18" t="s">
        <v>144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81</v>
      </c>
      <c r="BK137" s="187">
        <f>ROUND(I137*H137,2)</f>
        <v>0</v>
      </c>
      <c r="BL137" s="18" t="s">
        <v>152</v>
      </c>
      <c r="BM137" s="186" t="s">
        <v>223</v>
      </c>
    </row>
    <row r="138" spans="1:47" s="2" customFormat="1" ht="11.25">
      <c r="A138" s="35"/>
      <c r="B138" s="36"/>
      <c r="C138" s="37"/>
      <c r="D138" s="188" t="s">
        <v>154</v>
      </c>
      <c r="E138" s="37"/>
      <c r="F138" s="189" t="s">
        <v>224</v>
      </c>
      <c r="G138" s="37"/>
      <c r="H138" s="37"/>
      <c r="I138" s="190"/>
      <c r="J138" s="37"/>
      <c r="K138" s="37"/>
      <c r="L138" s="40"/>
      <c r="M138" s="191"/>
      <c r="N138" s="192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154</v>
      </c>
      <c r="AU138" s="18" t="s">
        <v>83</v>
      </c>
    </row>
    <row r="139" spans="2:51" s="13" customFormat="1" ht="11.25">
      <c r="B139" s="193"/>
      <c r="C139" s="194"/>
      <c r="D139" s="195" t="s">
        <v>156</v>
      </c>
      <c r="E139" s="196" t="s">
        <v>21</v>
      </c>
      <c r="F139" s="197" t="s">
        <v>225</v>
      </c>
      <c r="G139" s="194"/>
      <c r="H139" s="198">
        <v>4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156</v>
      </c>
      <c r="AU139" s="204" t="s">
        <v>83</v>
      </c>
      <c r="AV139" s="13" t="s">
        <v>83</v>
      </c>
      <c r="AW139" s="13" t="s">
        <v>34</v>
      </c>
      <c r="AX139" s="13" t="s">
        <v>81</v>
      </c>
      <c r="AY139" s="204" t="s">
        <v>144</v>
      </c>
    </row>
    <row r="140" spans="1:65" s="2" customFormat="1" ht="33" customHeight="1">
      <c r="A140" s="35"/>
      <c r="B140" s="36"/>
      <c r="C140" s="175" t="s">
        <v>226</v>
      </c>
      <c r="D140" s="175" t="s">
        <v>147</v>
      </c>
      <c r="E140" s="176" t="s">
        <v>227</v>
      </c>
      <c r="F140" s="177" t="s">
        <v>228</v>
      </c>
      <c r="G140" s="178" t="s">
        <v>166</v>
      </c>
      <c r="H140" s="179">
        <v>2</v>
      </c>
      <c r="I140" s="180"/>
      <c r="J140" s="181">
        <f>ROUND(I140*H140,2)</f>
        <v>0</v>
      </c>
      <c r="K140" s="177" t="s">
        <v>151</v>
      </c>
      <c r="L140" s="40"/>
      <c r="M140" s="182" t="s">
        <v>21</v>
      </c>
      <c r="N140" s="183" t="s">
        <v>44</v>
      </c>
      <c r="O140" s="65"/>
      <c r="P140" s="184">
        <f>O140*H140</f>
        <v>0</v>
      </c>
      <c r="Q140" s="184">
        <v>0.147</v>
      </c>
      <c r="R140" s="184">
        <f>Q140*H140</f>
        <v>0.294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152</v>
      </c>
      <c r="AT140" s="186" t="s">
        <v>147</v>
      </c>
      <c r="AU140" s="186" t="s">
        <v>83</v>
      </c>
      <c r="AY140" s="18" t="s">
        <v>144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81</v>
      </c>
      <c r="BK140" s="187">
        <f>ROUND(I140*H140,2)</f>
        <v>0</v>
      </c>
      <c r="BL140" s="18" t="s">
        <v>152</v>
      </c>
      <c r="BM140" s="186" t="s">
        <v>229</v>
      </c>
    </row>
    <row r="141" spans="1:47" s="2" customFormat="1" ht="11.25">
      <c r="A141" s="35"/>
      <c r="B141" s="36"/>
      <c r="C141" s="37"/>
      <c r="D141" s="188" t="s">
        <v>154</v>
      </c>
      <c r="E141" s="37"/>
      <c r="F141" s="189" t="s">
        <v>230</v>
      </c>
      <c r="G141" s="37"/>
      <c r="H141" s="37"/>
      <c r="I141" s="190"/>
      <c r="J141" s="37"/>
      <c r="K141" s="37"/>
      <c r="L141" s="40"/>
      <c r="M141" s="191"/>
      <c r="N141" s="192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154</v>
      </c>
      <c r="AU141" s="18" t="s">
        <v>83</v>
      </c>
    </row>
    <row r="142" spans="2:51" s="13" customFormat="1" ht="11.25">
      <c r="B142" s="193"/>
      <c r="C142" s="194"/>
      <c r="D142" s="195" t="s">
        <v>156</v>
      </c>
      <c r="E142" s="196" t="s">
        <v>21</v>
      </c>
      <c r="F142" s="197" t="s">
        <v>231</v>
      </c>
      <c r="G142" s="194"/>
      <c r="H142" s="198">
        <v>2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156</v>
      </c>
      <c r="AU142" s="204" t="s">
        <v>83</v>
      </c>
      <c r="AV142" s="13" t="s">
        <v>83</v>
      </c>
      <c r="AW142" s="13" t="s">
        <v>34</v>
      </c>
      <c r="AX142" s="13" t="s">
        <v>81</v>
      </c>
      <c r="AY142" s="204" t="s">
        <v>144</v>
      </c>
    </row>
    <row r="143" spans="1:65" s="2" customFormat="1" ht="37.9" customHeight="1">
      <c r="A143" s="35"/>
      <c r="B143" s="36"/>
      <c r="C143" s="175" t="s">
        <v>232</v>
      </c>
      <c r="D143" s="175" t="s">
        <v>147</v>
      </c>
      <c r="E143" s="176" t="s">
        <v>233</v>
      </c>
      <c r="F143" s="177" t="s">
        <v>234</v>
      </c>
      <c r="G143" s="178" t="s">
        <v>166</v>
      </c>
      <c r="H143" s="179">
        <v>1</v>
      </c>
      <c r="I143" s="180"/>
      <c r="J143" s="181">
        <f>ROUND(I143*H143,2)</f>
        <v>0</v>
      </c>
      <c r="K143" s="177" t="s">
        <v>151</v>
      </c>
      <c r="L143" s="40"/>
      <c r="M143" s="182" t="s">
        <v>21</v>
      </c>
      <c r="N143" s="183" t="s">
        <v>44</v>
      </c>
      <c r="O143" s="65"/>
      <c r="P143" s="184">
        <f>O143*H143</f>
        <v>0</v>
      </c>
      <c r="Q143" s="184">
        <v>0.0415</v>
      </c>
      <c r="R143" s="184">
        <f>Q143*H143</f>
        <v>0.0415</v>
      </c>
      <c r="S143" s="184">
        <v>0</v>
      </c>
      <c r="T143" s="18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152</v>
      </c>
      <c r="AT143" s="186" t="s">
        <v>147</v>
      </c>
      <c r="AU143" s="186" t="s">
        <v>83</v>
      </c>
      <c r="AY143" s="18" t="s">
        <v>144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8" t="s">
        <v>81</v>
      </c>
      <c r="BK143" s="187">
        <f>ROUND(I143*H143,2)</f>
        <v>0</v>
      </c>
      <c r="BL143" s="18" t="s">
        <v>152</v>
      </c>
      <c r="BM143" s="186" t="s">
        <v>235</v>
      </c>
    </row>
    <row r="144" spans="1:47" s="2" customFormat="1" ht="11.25">
      <c r="A144" s="35"/>
      <c r="B144" s="36"/>
      <c r="C144" s="37"/>
      <c r="D144" s="188" t="s">
        <v>154</v>
      </c>
      <c r="E144" s="37"/>
      <c r="F144" s="189" t="s">
        <v>236</v>
      </c>
      <c r="G144" s="37"/>
      <c r="H144" s="37"/>
      <c r="I144" s="190"/>
      <c r="J144" s="37"/>
      <c r="K144" s="37"/>
      <c r="L144" s="40"/>
      <c r="M144" s="191"/>
      <c r="N144" s="192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154</v>
      </c>
      <c r="AU144" s="18" t="s">
        <v>83</v>
      </c>
    </row>
    <row r="145" spans="2:51" s="13" customFormat="1" ht="11.25">
      <c r="B145" s="193"/>
      <c r="C145" s="194"/>
      <c r="D145" s="195" t="s">
        <v>156</v>
      </c>
      <c r="E145" s="196" t="s">
        <v>21</v>
      </c>
      <c r="F145" s="197" t="s">
        <v>237</v>
      </c>
      <c r="G145" s="194"/>
      <c r="H145" s="198">
        <v>1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156</v>
      </c>
      <c r="AU145" s="204" t="s">
        <v>83</v>
      </c>
      <c r="AV145" s="13" t="s">
        <v>83</v>
      </c>
      <c r="AW145" s="13" t="s">
        <v>34</v>
      </c>
      <c r="AX145" s="13" t="s">
        <v>81</v>
      </c>
      <c r="AY145" s="204" t="s">
        <v>144</v>
      </c>
    </row>
    <row r="146" spans="1:65" s="2" customFormat="1" ht="33" customHeight="1">
      <c r="A146" s="35"/>
      <c r="B146" s="36"/>
      <c r="C146" s="175" t="s">
        <v>8</v>
      </c>
      <c r="D146" s="175" t="s">
        <v>147</v>
      </c>
      <c r="E146" s="176" t="s">
        <v>238</v>
      </c>
      <c r="F146" s="177" t="s">
        <v>239</v>
      </c>
      <c r="G146" s="178" t="s">
        <v>166</v>
      </c>
      <c r="H146" s="179">
        <v>1</v>
      </c>
      <c r="I146" s="180"/>
      <c r="J146" s="181">
        <f>ROUND(I146*H146,2)</f>
        <v>0</v>
      </c>
      <c r="K146" s="177" t="s">
        <v>151</v>
      </c>
      <c r="L146" s="40"/>
      <c r="M146" s="182" t="s">
        <v>21</v>
      </c>
      <c r="N146" s="183" t="s">
        <v>44</v>
      </c>
      <c r="O146" s="65"/>
      <c r="P146" s="184">
        <f>O146*H146</f>
        <v>0</v>
      </c>
      <c r="Q146" s="184">
        <v>0.1575</v>
      </c>
      <c r="R146" s="184">
        <f>Q146*H146</f>
        <v>0.1575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152</v>
      </c>
      <c r="AT146" s="186" t="s">
        <v>147</v>
      </c>
      <c r="AU146" s="186" t="s">
        <v>83</v>
      </c>
      <c r="AY146" s="18" t="s">
        <v>144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81</v>
      </c>
      <c r="BK146" s="187">
        <f>ROUND(I146*H146,2)</f>
        <v>0</v>
      </c>
      <c r="BL146" s="18" t="s">
        <v>152</v>
      </c>
      <c r="BM146" s="186" t="s">
        <v>240</v>
      </c>
    </row>
    <row r="147" spans="1:47" s="2" customFormat="1" ht="11.25">
      <c r="A147" s="35"/>
      <c r="B147" s="36"/>
      <c r="C147" s="37"/>
      <c r="D147" s="188" t="s">
        <v>154</v>
      </c>
      <c r="E147" s="37"/>
      <c r="F147" s="189" t="s">
        <v>241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154</v>
      </c>
      <c r="AU147" s="18" t="s">
        <v>83</v>
      </c>
    </row>
    <row r="148" spans="2:51" s="13" customFormat="1" ht="11.25">
      <c r="B148" s="193"/>
      <c r="C148" s="194"/>
      <c r="D148" s="195" t="s">
        <v>156</v>
      </c>
      <c r="E148" s="196" t="s">
        <v>21</v>
      </c>
      <c r="F148" s="197" t="s">
        <v>242</v>
      </c>
      <c r="G148" s="194"/>
      <c r="H148" s="198">
        <v>1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156</v>
      </c>
      <c r="AU148" s="204" t="s">
        <v>83</v>
      </c>
      <c r="AV148" s="13" t="s">
        <v>83</v>
      </c>
      <c r="AW148" s="13" t="s">
        <v>34</v>
      </c>
      <c r="AX148" s="13" t="s">
        <v>81</v>
      </c>
      <c r="AY148" s="204" t="s">
        <v>144</v>
      </c>
    </row>
    <row r="149" spans="1:65" s="2" customFormat="1" ht="33" customHeight="1">
      <c r="A149" s="35"/>
      <c r="B149" s="36"/>
      <c r="C149" s="175" t="s">
        <v>243</v>
      </c>
      <c r="D149" s="175" t="s">
        <v>147</v>
      </c>
      <c r="E149" s="176" t="s">
        <v>244</v>
      </c>
      <c r="F149" s="177" t="s">
        <v>245</v>
      </c>
      <c r="G149" s="178" t="s">
        <v>166</v>
      </c>
      <c r="H149" s="179">
        <v>1</v>
      </c>
      <c r="I149" s="180"/>
      <c r="J149" s="181">
        <f>ROUND(I149*H149,2)</f>
        <v>0</v>
      </c>
      <c r="K149" s="177" t="s">
        <v>151</v>
      </c>
      <c r="L149" s="40"/>
      <c r="M149" s="182" t="s">
        <v>21</v>
      </c>
      <c r="N149" s="183" t="s">
        <v>44</v>
      </c>
      <c r="O149" s="65"/>
      <c r="P149" s="184">
        <f>O149*H149</f>
        <v>0</v>
      </c>
      <c r="Q149" s="184">
        <v>0.00118</v>
      </c>
      <c r="R149" s="184">
        <f>Q149*H149</f>
        <v>0.00118</v>
      </c>
      <c r="S149" s="184">
        <v>0</v>
      </c>
      <c r="T149" s="18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152</v>
      </c>
      <c r="AT149" s="186" t="s">
        <v>147</v>
      </c>
      <c r="AU149" s="186" t="s">
        <v>83</v>
      </c>
      <c r="AY149" s="18" t="s">
        <v>144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8" t="s">
        <v>81</v>
      </c>
      <c r="BK149" s="187">
        <f>ROUND(I149*H149,2)</f>
        <v>0</v>
      </c>
      <c r="BL149" s="18" t="s">
        <v>152</v>
      </c>
      <c r="BM149" s="186" t="s">
        <v>246</v>
      </c>
    </row>
    <row r="150" spans="1:47" s="2" customFormat="1" ht="11.25">
      <c r="A150" s="35"/>
      <c r="B150" s="36"/>
      <c r="C150" s="37"/>
      <c r="D150" s="188" t="s">
        <v>154</v>
      </c>
      <c r="E150" s="37"/>
      <c r="F150" s="189" t="s">
        <v>247</v>
      </c>
      <c r="G150" s="37"/>
      <c r="H150" s="37"/>
      <c r="I150" s="190"/>
      <c r="J150" s="37"/>
      <c r="K150" s="37"/>
      <c r="L150" s="40"/>
      <c r="M150" s="191"/>
      <c r="N150" s="192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154</v>
      </c>
      <c r="AU150" s="18" t="s">
        <v>83</v>
      </c>
    </row>
    <row r="151" spans="1:65" s="2" customFormat="1" ht="33" customHeight="1">
      <c r="A151" s="35"/>
      <c r="B151" s="36"/>
      <c r="C151" s="175" t="s">
        <v>248</v>
      </c>
      <c r="D151" s="175" t="s">
        <v>147</v>
      </c>
      <c r="E151" s="176" t="s">
        <v>249</v>
      </c>
      <c r="F151" s="177" t="s">
        <v>250</v>
      </c>
      <c r="G151" s="178" t="s">
        <v>160</v>
      </c>
      <c r="H151" s="179">
        <v>0.757</v>
      </c>
      <c r="I151" s="180"/>
      <c r="J151" s="181">
        <f>ROUND(I151*H151,2)</f>
        <v>0</v>
      </c>
      <c r="K151" s="177" t="s">
        <v>151</v>
      </c>
      <c r="L151" s="40"/>
      <c r="M151" s="182" t="s">
        <v>21</v>
      </c>
      <c r="N151" s="183" t="s">
        <v>44</v>
      </c>
      <c r="O151" s="65"/>
      <c r="P151" s="184">
        <f>O151*H151</f>
        <v>0</v>
      </c>
      <c r="Q151" s="184">
        <v>2.50187</v>
      </c>
      <c r="R151" s="184">
        <f>Q151*H151</f>
        <v>1.89391559</v>
      </c>
      <c r="S151" s="184">
        <v>0</v>
      </c>
      <c r="T151" s="18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6" t="s">
        <v>152</v>
      </c>
      <c r="AT151" s="186" t="s">
        <v>147</v>
      </c>
      <c r="AU151" s="186" t="s">
        <v>83</v>
      </c>
      <c r="AY151" s="18" t="s">
        <v>144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8" t="s">
        <v>81</v>
      </c>
      <c r="BK151" s="187">
        <f>ROUND(I151*H151,2)</f>
        <v>0</v>
      </c>
      <c r="BL151" s="18" t="s">
        <v>152</v>
      </c>
      <c r="BM151" s="186" t="s">
        <v>251</v>
      </c>
    </row>
    <row r="152" spans="1:47" s="2" customFormat="1" ht="11.25">
      <c r="A152" s="35"/>
      <c r="B152" s="36"/>
      <c r="C152" s="37"/>
      <c r="D152" s="188" t="s">
        <v>154</v>
      </c>
      <c r="E152" s="37"/>
      <c r="F152" s="189" t="s">
        <v>252</v>
      </c>
      <c r="G152" s="37"/>
      <c r="H152" s="37"/>
      <c r="I152" s="190"/>
      <c r="J152" s="37"/>
      <c r="K152" s="37"/>
      <c r="L152" s="40"/>
      <c r="M152" s="191"/>
      <c r="N152" s="192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154</v>
      </c>
      <c r="AU152" s="18" t="s">
        <v>83</v>
      </c>
    </row>
    <row r="153" spans="2:51" s="13" customFormat="1" ht="11.25">
      <c r="B153" s="193"/>
      <c r="C153" s="194"/>
      <c r="D153" s="195" t="s">
        <v>156</v>
      </c>
      <c r="E153" s="196" t="s">
        <v>21</v>
      </c>
      <c r="F153" s="197" t="s">
        <v>253</v>
      </c>
      <c r="G153" s="194"/>
      <c r="H153" s="198">
        <v>0.54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156</v>
      </c>
      <c r="AU153" s="204" t="s">
        <v>83</v>
      </c>
      <c r="AV153" s="13" t="s">
        <v>83</v>
      </c>
      <c r="AW153" s="13" t="s">
        <v>34</v>
      </c>
      <c r="AX153" s="13" t="s">
        <v>73</v>
      </c>
      <c r="AY153" s="204" t="s">
        <v>144</v>
      </c>
    </row>
    <row r="154" spans="2:51" s="13" customFormat="1" ht="11.25">
      <c r="B154" s="193"/>
      <c r="C154" s="194"/>
      <c r="D154" s="195" t="s">
        <v>156</v>
      </c>
      <c r="E154" s="196" t="s">
        <v>21</v>
      </c>
      <c r="F154" s="197" t="s">
        <v>254</v>
      </c>
      <c r="G154" s="194"/>
      <c r="H154" s="198">
        <v>0.217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156</v>
      </c>
      <c r="AU154" s="204" t="s">
        <v>83</v>
      </c>
      <c r="AV154" s="13" t="s">
        <v>83</v>
      </c>
      <c r="AW154" s="13" t="s">
        <v>34</v>
      </c>
      <c r="AX154" s="13" t="s">
        <v>73</v>
      </c>
      <c r="AY154" s="204" t="s">
        <v>144</v>
      </c>
    </row>
    <row r="155" spans="2:51" s="14" customFormat="1" ht="11.25">
      <c r="B155" s="205"/>
      <c r="C155" s="206"/>
      <c r="D155" s="195" t="s">
        <v>156</v>
      </c>
      <c r="E155" s="207" t="s">
        <v>21</v>
      </c>
      <c r="F155" s="208" t="s">
        <v>255</v>
      </c>
      <c r="G155" s="206"/>
      <c r="H155" s="209">
        <v>0.757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156</v>
      </c>
      <c r="AU155" s="215" t="s">
        <v>83</v>
      </c>
      <c r="AV155" s="14" t="s">
        <v>145</v>
      </c>
      <c r="AW155" s="14" t="s">
        <v>34</v>
      </c>
      <c r="AX155" s="14" t="s">
        <v>81</v>
      </c>
      <c r="AY155" s="215" t="s">
        <v>144</v>
      </c>
    </row>
    <row r="156" spans="1:65" s="2" customFormat="1" ht="33" customHeight="1">
      <c r="A156" s="35"/>
      <c r="B156" s="36"/>
      <c r="C156" s="175" t="s">
        <v>256</v>
      </c>
      <c r="D156" s="175" t="s">
        <v>147</v>
      </c>
      <c r="E156" s="176" t="s">
        <v>257</v>
      </c>
      <c r="F156" s="177" t="s">
        <v>258</v>
      </c>
      <c r="G156" s="178" t="s">
        <v>160</v>
      </c>
      <c r="H156" s="179">
        <v>1.136</v>
      </c>
      <c r="I156" s="180"/>
      <c r="J156" s="181">
        <f>ROUND(I156*H156,2)</f>
        <v>0</v>
      </c>
      <c r="K156" s="177" t="s">
        <v>151</v>
      </c>
      <c r="L156" s="40"/>
      <c r="M156" s="182" t="s">
        <v>21</v>
      </c>
      <c r="N156" s="183" t="s">
        <v>44</v>
      </c>
      <c r="O156" s="65"/>
      <c r="P156" s="184">
        <f>O156*H156</f>
        <v>0</v>
      </c>
      <c r="Q156" s="184">
        <v>2.50187</v>
      </c>
      <c r="R156" s="184">
        <f>Q156*H156</f>
        <v>2.8421243199999995</v>
      </c>
      <c r="S156" s="184">
        <v>0</v>
      </c>
      <c r="T156" s="18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6" t="s">
        <v>152</v>
      </c>
      <c r="AT156" s="186" t="s">
        <v>147</v>
      </c>
      <c r="AU156" s="186" t="s">
        <v>83</v>
      </c>
      <c r="AY156" s="18" t="s">
        <v>144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8" t="s">
        <v>81</v>
      </c>
      <c r="BK156" s="187">
        <f>ROUND(I156*H156,2)</f>
        <v>0</v>
      </c>
      <c r="BL156" s="18" t="s">
        <v>152</v>
      </c>
      <c r="BM156" s="186" t="s">
        <v>259</v>
      </c>
    </row>
    <row r="157" spans="1:47" s="2" customFormat="1" ht="11.25">
      <c r="A157" s="35"/>
      <c r="B157" s="36"/>
      <c r="C157" s="37"/>
      <c r="D157" s="188" t="s">
        <v>154</v>
      </c>
      <c r="E157" s="37"/>
      <c r="F157" s="189" t="s">
        <v>260</v>
      </c>
      <c r="G157" s="37"/>
      <c r="H157" s="37"/>
      <c r="I157" s="190"/>
      <c r="J157" s="37"/>
      <c r="K157" s="37"/>
      <c r="L157" s="40"/>
      <c r="M157" s="191"/>
      <c r="N157" s="192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154</v>
      </c>
      <c r="AU157" s="18" t="s">
        <v>83</v>
      </c>
    </row>
    <row r="158" spans="2:51" s="13" customFormat="1" ht="11.25">
      <c r="B158" s="193"/>
      <c r="C158" s="194"/>
      <c r="D158" s="195" t="s">
        <v>156</v>
      </c>
      <c r="E158" s="196" t="s">
        <v>21</v>
      </c>
      <c r="F158" s="197" t="s">
        <v>261</v>
      </c>
      <c r="G158" s="194"/>
      <c r="H158" s="198">
        <v>0.81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156</v>
      </c>
      <c r="AU158" s="204" t="s">
        <v>83</v>
      </c>
      <c r="AV158" s="13" t="s">
        <v>83</v>
      </c>
      <c r="AW158" s="13" t="s">
        <v>34</v>
      </c>
      <c r="AX158" s="13" t="s">
        <v>73</v>
      </c>
      <c r="AY158" s="204" t="s">
        <v>144</v>
      </c>
    </row>
    <row r="159" spans="2:51" s="13" customFormat="1" ht="11.25">
      <c r="B159" s="193"/>
      <c r="C159" s="194"/>
      <c r="D159" s="195" t="s">
        <v>156</v>
      </c>
      <c r="E159" s="196" t="s">
        <v>21</v>
      </c>
      <c r="F159" s="197" t="s">
        <v>262</v>
      </c>
      <c r="G159" s="194"/>
      <c r="H159" s="198">
        <v>0.326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156</v>
      </c>
      <c r="AU159" s="204" t="s">
        <v>83</v>
      </c>
      <c r="AV159" s="13" t="s">
        <v>83</v>
      </c>
      <c r="AW159" s="13" t="s">
        <v>34</v>
      </c>
      <c r="AX159" s="13" t="s">
        <v>73</v>
      </c>
      <c r="AY159" s="204" t="s">
        <v>144</v>
      </c>
    </row>
    <row r="160" spans="2:51" s="14" customFormat="1" ht="11.25">
      <c r="B160" s="205"/>
      <c r="C160" s="206"/>
      <c r="D160" s="195" t="s">
        <v>156</v>
      </c>
      <c r="E160" s="207" t="s">
        <v>21</v>
      </c>
      <c r="F160" s="208" t="s">
        <v>255</v>
      </c>
      <c r="G160" s="206"/>
      <c r="H160" s="209">
        <v>1.1360000000000001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156</v>
      </c>
      <c r="AU160" s="215" t="s">
        <v>83</v>
      </c>
      <c r="AV160" s="14" t="s">
        <v>145</v>
      </c>
      <c r="AW160" s="14" t="s">
        <v>34</v>
      </c>
      <c r="AX160" s="14" t="s">
        <v>81</v>
      </c>
      <c r="AY160" s="215" t="s">
        <v>144</v>
      </c>
    </row>
    <row r="161" spans="1:65" s="2" customFormat="1" ht="44.25" customHeight="1">
      <c r="A161" s="35"/>
      <c r="B161" s="36"/>
      <c r="C161" s="175" t="s">
        <v>263</v>
      </c>
      <c r="D161" s="175" t="s">
        <v>147</v>
      </c>
      <c r="E161" s="176" t="s">
        <v>264</v>
      </c>
      <c r="F161" s="177" t="s">
        <v>265</v>
      </c>
      <c r="G161" s="178" t="s">
        <v>160</v>
      </c>
      <c r="H161" s="179">
        <v>0.757</v>
      </c>
      <c r="I161" s="180"/>
      <c r="J161" s="181">
        <f>ROUND(I161*H161,2)</f>
        <v>0</v>
      </c>
      <c r="K161" s="177" t="s">
        <v>151</v>
      </c>
      <c r="L161" s="40"/>
      <c r="M161" s="182" t="s">
        <v>21</v>
      </c>
      <c r="N161" s="183" t="s">
        <v>44</v>
      </c>
      <c r="O161" s="65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152</v>
      </c>
      <c r="AT161" s="186" t="s">
        <v>147</v>
      </c>
      <c r="AU161" s="186" t="s">
        <v>83</v>
      </c>
      <c r="AY161" s="18" t="s">
        <v>144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8" t="s">
        <v>81</v>
      </c>
      <c r="BK161" s="187">
        <f>ROUND(I161*H161,2)</f>
        <v>0</v>
      </c>
      <c r="BL161" s="18" t="s">
        <v>152</v>
      </c>
      <c r="BM161" s="186" t="s">
        <v>266</v>
      </c>
    </row>
    <row r="162" spans="1:47" s="2" customFormat="1" ht="11.25">
      <c r="A162" s="35"/>
      <c r="B162" s="36"/>
      <c r="C162" s="37"/>
      <c r="D162" s="188" t="s">
        <v>154</v>
      </c>
      <c r="E162" s="37"/>
      <c r="F162" s="189" t="s">
        <v>267</v>
      </c>
      <c r="G162" s="37"/>
      <c r="H162" s="37"/>
      <c r="I162" s="190"/>
      <c r="J162" s="37"/>
      <c r="K162" s="37"/>
      <c r="L162" s="40"/>
      <c r="M162" s="191"/>
      <c r="N162" s="192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154</v>
      </c>
      <c r="AU162" s="18" t="s">
        <v>83</v>
      </c>
    </row>
    <row r="163" spans="1:65" s="2" customFormat="1" ht="44.25" customHeight="1">
      <c r="A163" s="35"/>
      <c r="B163" s="36"/>
      <c r="C163" s="175" t="s">
        <v>268</v>
      </c>
      <c r="D163" s="175" t="s">
        <v>147</v>
      </c>
      <c r="E163" s="176" t="s">
        <v>269</v>
      </c>
      <c r="F163" s="177" t="s">
        <v>270</v>
      </c>
      <c r="G163" s="178" t="s">
        <v>160</v>
      </c>
      <c r="H163" s="179">
        <v>2.272</v>
      </c>
      <c r="I163" s="180"/>
      <c r="J163" s="181">
        <f>ROUND(I163*H163,2)</f>
        <v>0</v>
      </c>
      <c r="K163" s="177" t="s">
        <v>151</v>
      </c>
      <c r="L163" s="40"/>
      <c r="M163" s="182" t="s">
        <v>21</v>
      </c>
      <c r="N163" s="183" t="s">
        <v>44</v>
      </c>
      <c r="O163" s="65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6" t="s">
        <v>152</v>
      </c>
      <c r="AT163" s="186" t="s">
        <v>147</v>
      </c>
      <c r="AU163" s="186" t="s">
        <v>83</v>
      </c>
      <c r="AY163" s="18" t="s">
        <v>144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8" t="s">
        <v>81</v>
      </c>
      <c r="BK163" s="187">
        <f>ROUND(I163*H163,2)</f>
        <v>0</v>
      </c>
      <c r="BL163" s="18" t="s">
        <v>152</v>
      </c>
      <c r="BM163" s="186" t="s">
        <v>271</v>
      </c>
    </row>
    <row r="164" spans="1:47" s="2" customFormat="1" ht="11.25">
      <c r="A164" s="35"/>
      <c r="B164" s="36"/>
      <c r="C164" s="37"/>
      <c r="D164" s="188" t="s">
        <v>154</v>
      </c>
      <c r="E164" s="37"/>
      <c r="F164" s="189" t="s">
        <v>272</v>
      </c>
      <c r="G164" s="37"/>
      <c r="H164" s="37"/>
      <c r="I164" s="190"/>
      <c r="J164" s="37"/>
      <c r="K164" s="37"/>
      <c r="L164" s="40"/>
      <c r="M164" s="191"/>
      <c r="N164" s="192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154</v>
      </c>
      <c r="AU164" s="18" t="s">
        <v>83</v>
      </c>
    </row>
    <row r="165" spans="2:51" s="13" customFormat="1" ht="11.25">
      <c r="B165" s="193"/>
      <c r="C165" s="194"/>
      <c r="D165" s="195" t="s">
        <v>156</v>
      </c>
      <c r="E165" s="196" t="s">
        <v>21</v>
      </c>
      <c r="F165" s="197" t="s">
        <v>273</v>
      </c>
      <c r="G165" s="194"/>
      <c r="H165" s="198">
        <v>2.272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156</v>
      </c>
      <c r="AU165" s="204" t="s">
        <v>83</v>
      </c>
      <c r="AV165" s="13" t="s">
        <v>83</v>
      </c>
      <c r="AW165" s="13" t="s">
        <v>34</v>
      </c>
      <c r="AX165" s="13" t="s">
        <v>81</v>
      </c>
      <c r="AY165" s="204" t="s">
        <v>144</v>
      </c>
    </row>
    <row r="166" spans="1:65" s="2" customFormat="1" ht="16.5" customHeight="1">
      <c r="A166" s="35"/>
      <c r="B166" s="36"/>
      <c r="C166" s="175" t="s">
        <v>7</v>
      </c>
      <c r="D166" s="175" t="s">
        <v>147</v>
      </c>
      <c r="E166" s="176" t="s">
        <v>274</v>
      </c>
      <c r="F166" s="177" t="s">
        <v>275</v>
      </c>
      <c r="G166" s="178" t="s">
        <v>177</v>
      </c>
      <c r="H166" s="179">
        <v>0.027</v>
      </c>
      <c r="I166" s="180"/>
      <c r="J166" s="181">
        <f>ROUND(I166*H166,2)</f>
        <v>0</v>
      </c>
      <c r="K166" s="177" t="s">
        <v>151</v>
      </c>
      <c r="L166" s="40"/>
      <c r="M166" s="182" t="s">
        <v>21</v>
      </c>
      <c r="N166" s="183" t="s">
        <v>44</v>
      </c>
      <c r="O166" s="65"/>
      <c r="P166" s="184">
        <f>O166*H166</f>
        <v>0</v>
      </c>
      <c r="Q166" s="184">
        <v>1.04161</v>
      </c>
      <c r="R166" s="184">
        <f>Q166*H166</f>
        <v>0.028123469999999998</v>
      </c>
      <c r="S166" s="184">
        <v>0</v>
      </c>
      <c r="T166" s="18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6" t="s">
        <v>152</v>
      </c>
      <c r="AT166" s="186" t="s">
        <v>147</v>
      </c>
      <c r="AU166" s="186" t="s">
        <v>83</v>
      </c>
      <c r="AY166" s="18" t="s">
        <v>144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8" t="s">
        <v>81</v>
      </c>
      <c r="BK166" s="187">
        <f>ROUND(I166*H166,2)</f>
        <v>0</v>
      </c>
      <c r="BL166" s="18" t="s">
        <v>152</v>
      </c>
      <c r="BM166" s="186" t="s">
        <v>276</v>
      </c>
    </row>
    <row r="167" spans="1:47" s="2" customFormat="1" ht="11.25">
      <c r="A167" s="35"/>
      <c r="B167" s="36"/>
      <c r="C167" s="37"/>
      <c r="D167" s="188" t="s">
        <v>154</v>
      </c>
      <c r="E167" s="37"/>
      <c r="F167" s="189" t="s">
        <v>277</v>
      </c>
      <c r="G167" s="37"/>
      <c r="H167" s="37"/>
      <c r="I167" s="190"/>
      <c r="J167" s="37"/>
      <c r="K167" s="37"/>
      <c r="L167" s="40"/>
      <c r="M167" s="191"/>
      <c r="N167" s="192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154</v>
      </c>
      <c r="AU167" s="18" t="s">
        <v>83</v>
      </c>
    </row>
    <row r="168" spans="2:51" s="13" customFormat="1" ht="11.25">
      <c r="B168" s="193"/>
      <c r="C168" s="194"/>
      <c r="D168" s="195" t="s">
        <v>156</v>
      </c>
      <c r="E168" s="196" t="s">
        <v>21</v>
      </c>
      <c r="F168" s="197" t="s">
        <v>278</v>
      </c>
      <c r="G168" s="194"/>
      <c r="H168" s="198">
        <v>0.027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156</v>
      </c>
      <c r="AU168" s="204" t="s">
        <v>83</v>
      </c>
      <c r="AV168" s="13" t="s">
        <v>83</v>
      </c>
      <c r="AW168" s="13" t="s">
        <v>34</v>
      </c>
      <c r="AX168" s="13" t="s">
        <v>81</v>
      </c>
      <c r="AY168" s="204" t="s">
        <v>144</v>
      </c>
    </row>
    <row r="169" spans="1:65" s="2" customFormat="1" ht="21.75" customHeight="1">
      <c r="A169" s="35"/>
      <c r="B169" s="36"/>
      <c r="C169" s="175" t="s">
        <v>279</v>
      </c>
      <c r="D169" s="175" t="s">
        <v>147</v>
      </c>
      <c r="E169" s="176" t="s">
        <v>280</v>
      </c>
      <c r="F169" s="177" t="s">
        <v>281</v>
      </c>
      <c r="G169" s="178" t="s">
        <v>177</v>
      </c>
      <c r="H169" s="179">
        <v>0.121</v>
      </c>
      <c r="I169" s="180"/>
      <c r="J169" s="181">
        <f>ROUND(I169*H169,2)</f>
        <v>0</v>
      </c>
      <c r="K169" s="177" t="s">
        <v>151</v>
      </c>
      <c r="L169" s="40"/>
      <c r="M169" s="182" t="s">
        <v>21</v>
      </c>
      <c r="N169" s="183" t="s">
        <v>44</v>
      </c>
      <c r="O169" s="65"/>
      <c r="P169" s="184">
        <f>O169*H169</f>
        <v>0</v>
      </c>
      <c r="Q169" s="184">
        <v>1.06277</v>
      </c>
      <c r="R169" s="184">
        <f>Q169*H169</f>
        <v>0.12859517</v>
      </c>
      <c r="S169" s="184">
        <v>0</v>
      </c>
      <c r="T169" s="18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6" t="s">
        <v>152</v>
      </c>
      <c r="AT169" s="186" t="s">
        <v>147</v>
      </c>
      <c r="AU169" s="186" t="s">
        <v>83</v>
      </c>
      <c r="AY169" s="18" t="s">
        <v>144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8" t="s">
        <v>81</v>
      </c>
      <c r="BK169" s="187">
        <f>ROUND(I169*H169,2)</f>
        <v>0</v>
      </c>
      <c r="BL169" s="18" t="s">
        <v>152</v>
      </c>
      <c r="BM169" s="186" t="s">
        <v>282</v>
      </c>
    </row>
    <row r="170" spans="1:47" s="2" customFormat="1" ht="11.25">
      <c r="A170" s="35"/>
      <c r="B170" s="36"/>
      <c r="C170" s="37"/>
      <c r="D170" s="188" t="s">
        <v>154</v>
      </c>
      <c r="E170" s="37"/>
      <c r="F170" s="189" t="s">
        <v>283</v>
      </c>
      <c r="G170" s="37"/>
      <c r="H170" s="37"/>
      <c r="I170" s="190"/>
      <c r="J170" s="37"/>
      <c r="K170" s="37"/>
      <c r="L170" s="40"/>
      <c r="M170" s="191"/>
      <c r="N170" s="192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154</v>
      </c>
      <c r="AU170" s="18" t="s">
        <v>83</v>
      </c>
    </row>
    <row r="171" spans="2:51" s="13" customFormat="1" ht="11.25">
      <c r="B171" s="193"/>
      <c r="C171" s="194"/>
      <c r="D171" s="195" t="s">
        <v>156</v>
      </c>
      <c r="E171" s="196" t="s">
        <v>21</v>
      </c>
      <c r="F171" s="197" t="s">
        <v>284</v>
      </c>
      <c r="G171" s="194"/>
      <c r="H171" s="198">
        <v>0.04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156</v>
      </c>
      <c r="AU171" s="204" t="s">
        <v>83</v>
      </c>
      <c r="AV171" s="13" t="s">
        <v>83</v>
      </c>
      <c r="AW171" s="13" t="s">
        <v>34</v>
      </c>
      <c r="AX171" s="13" t="s">
        <v>73</v>
      </c>
      <c r="AY171" s="204" t="s">
        <v>144</v>
      </c>
    </row>
    <row r="172" spans="2:51" s="13" customFormat="1" ht="11.25">
      <c r="B172" s="193"/>
      <c r="C172" s="194"/>
      <c r="D172" s="195" t="s">
        <v>156</v>
      </c>
      <c r="E172" s="196" t="s">
        <v>21</v>
      </c>
      <c r="F172" s="197" t="s">
        <v>285</v>
      </c>
      <c r="G172" s="194"/>
      <c r="H172" s="198">
        <v>0.081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156</v>
      </c>
      <c r="AU172" s="204" t="s">
        <v>83</v>
      </c>
      <c r="AV172" s="13" t="s">
        <v>83</v>
      </c>
      <c r="AW172" s="13" t="s">
        <v>34</v>
      </c>
      <c r="AX172" s="13" t="s">
        <v>73</v>
      </c>
      <c r="AY172" s="204" t="s">
        <v>144</v>
      </c>
    </row>
    <row r="173" spans="2:51" s="14" customFormat="1" ht="11.25">
      <c r="B173" s="205"/>
      <c r="C173" s="206"/>
      <c r="D173" s="195" t="s">
        <v>156</v>
      </c>
      <c r="E173" s="207" t="s">
        <v>21</v>
      </c>
      <c r="F173" s="208" t="s">
        <v>255</v>
      </c>
      <c r="G173" s="206"/>
      <c r="H173" s="209">
        <v>0.121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156</v>
      </c>
      <c r="AU173" s="215" t="s">
        <v>83</v>
      </c>
      <c r="AV173" s="14" t="s">
        <v>145</v>
      </c>
      <c r="AW173" s="14" t="s">
        <v>34</v>
      </c>
      <c r="AX173" s="14" t="s">
        <v>81</v>
      </c>
      <c r="AY173" s="215" t="s">
        <v>144</v>
      </c>
    </row>
    <row r="174" spans="1:65" s="2" customFormat="1" ht="37.9" customHeight="1">
      <c r="A174" s="35"/>
      <c r="B174" s="36"/>
      <c r="C174" s="175" t="s">
        <v>286</v>
      </c>
      <c r="D174" s="175" t="s">
        <v>147</v>
      </c>
      <c r="E174" s="176" t="s">
        <v>287</v>
      </c>
      <c r="F174" s="177" t="s">
        <v>288</v>
      </c>
      <c r="G174" s="178" t="s">
        <v>166</v>
      </c>
      <c r="H174" s="179">
        <v>3</v>
      </c>
      <c r="I174" s="180"/>
      <c r="J174" s="181">
        <f>ROUND(I174*H174,2)</f>
        <v>0</v>
      </c>
      <c r="K174" s="177" t="s">
        <v>151</v>
      </c>
      <c r="L174" s="40"/>
      <c r="M174" s="182" t="s">
        <v>21</v>
      </c>
      <c r="N174" s="183" t="s">
        <v>44</v>
      </c>
      <c r="O174" s="65"/>
      <c r="P174" s="184">
        <f>O174*H174</f>
        <v>0</v>
      </c>
      <c r="Q174" s="184">
        <v>0.01777</v>
      </c>
      <c r="R174" s="184">
        <f>Q174*H174</f>
        <v>0.05331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152</v>
      </c>
      <c r="AT174" s="186" t="s">
        <v>147</v>
      </c>
      <c r="AU174" s="186" t="s">
        <v>83</v>
      </c>
      <c r="AY174" s="18" t="s">
        <v>144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8" t="s">
        <v>81</v>
      </c>
      <c r="BK174" s="187">
        <f>ROUND(I174*H174,2)</f>
        <v>0</v>
      </c>
      <c r="BL174" s="18" t="s">
        <v>152</v>
      </c>
      <c r="BM174" s="186" t="s">
        <v>289</v>
      </c>
    </row>
    <row r="175" spans="1:47" s="2" customFormat="1" ht="11.25">
      <c r="A175" s="35"/>
      <c r="B175" s="36"/>
      <c r="C175" s="37"/>
      <c r="D175" s="188" t="s">
        <v>154</v>
      </c>
      <c r="E175" s="37"/>
      <c r="F175" s="189" t="s">
        <v>290</v>
      </c>
      <c r="G175" s="37"/>
      <c r="H175" s="37"/>
      <c r="I175" s="190"/>
      <c r="J175" s="37"/>
      <c r="K175" s="37"/>
      <c r="L175" s="40"/>
      <c r="M175" s="191"/>
      <c r="N175" s="192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154</v>
      </c>
      <c r="AU175" s="18" t="s">
        <v>83</v>
      </c>
    </row>
    <row r="176" spans="1:65" s="2" customFormat="1" ht="24.2" customHeight="1">
      <c r="A176" s="35"/>
      <c r="B176" s="36"/>
      <c r="C176" s="216" t="s">
        <v>291</v>
      </c>
      <c r="D176" s="216" t="s">
        <v>292</v>
      </c>
      <c r="E176" s="217" t="s">
        <v>293</v>
      </c>
      <c r="F176" s="218" t="s">
        <v>294</v>
      </c>
      <c r="G176" s="219" t="s">
        <v>166</v>
      </c>
      <c r="H176" s="220">
        <v>3</v>
      </c>
      <c r="I176" s="221"/>
      <c r="J176" s="222">
        <f>ROUND(I176*H176,2)</f>
        <v>0</v>
      </c>
      <c r="K176" s="218" t="s">
        <v>151</v>
      </c>
      <c r="L176" s="223"/>
      <c r="M176" s="224" t="s">
        <v>21</v>
      </c>
      <c r="N176" s="225" t="s">
        <v>44</v>
      </c>
      <c r="O176" s="65"/>
      <c r="P176" s="184">
        <f>O176*H176</f>
        <v>0</v>
      </c>
      <c r="Q176" s="184">
        <v>0.01225</v>
      </c>
      <c r="R176" s="184">
        <f>Q176*H176</f>
        <v>0.036750000000000005</v>
      </c>
      <c r="S176" s="184">
        <v>0</v>
      </c>
      <c r="T176" s="18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6" t="s">
        <v>196</v>
      </c>
      <c r="AT176" s="186" t="s">
        <v>292</v>
      </c>
      <c r="AU176" s="186" t="s">
        <v>83</v>
      </c>
      <c r="AY176" s="18" t="s">
        <v>144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8" t="s">
        <v>81</v>
      </c>
      <c r="BK176" s="187">
        <f>ROUND(I176*H176,2)</f>
        <v>0</v>
      </c>
      <c r="BL176" s="18" t="s">
        <v>152</v>
      </c>
      <c r="BM176" s="186" t="s">
        <v>295</v>
      </c>
    </row>
    <row r="177" spans="1:65" s="2" customFormat="1" ht="37.9" customHeight="1">
      <c r="A177" s="35"/>
      <c r="B177" s="36"/>
      <c r="C177" s="175" t="s">
        <v>296</v>
      </c>
      <c r="D177" s="175" t="s">
        <v>147</v>
      </c>
      <c r="E177" s="176" t="s">
        <v>297</v>
      </c>
      <c r="F177" s="177" t="s">
        <v>298</v>
      </c>
      <c r="G177" s="178" t="s">
        <v>166</v>
      </c>
      <c r="H177" s="179">
        <v>1</v>
      </c>
      <c r="I177" s="180"/>
      <c r="J177" s="181">
        <f>ROUND(I177*H177,2)</f>
        <v>0</v>
      </c>
      <c r="K177" s="177" t="s">
        <v>151</v>
      </c>
      <c r="L177" s="40"/>
      <c r="M177" s="182" t="s">
        <v>21</v>
      </c>
      <c r="N177" s="183" t="s">
        <v>44</v>
      </c>
      <c r="O177" s="65"/>
      <c r="P177" s="184">
        <f>O177*H177</f>
        <v>0</v>
      </c>
      <c r="Q177" s="184">
        <v>0.04684</v>
      </c>
      <c r="R177" s="184">
        <f>Q177*H177</f>
        <v>0.04684</v>
      </c>
      <c r="S177" s="184">
        <v>0</v>
      </c>
      <c r="T177" s="18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6" t="s">
        <v>152</v>
      </c>
      <c r="AT177" s="186" t="s">
        <v>147</v>
      </c>
      <c r="AU177" s="186" t="s">
        <v>83</v>
      </c>
      <c r="AY177" s="18" t="s">
        <v>144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8" t="s">
        <v>81</v>
      </c>
      <c r="BK177" s="187">
        <f>ROUND(I177*H177,2)</f>
        <v>0</v>
      </c>
      <c r="BL177" s="18" t="s">
        <v>152</v>
      </c>
      <c r="BM177" s="186" t="s">
        <v>299</v>
      </c>
    </row>
    <row r="178" spans="1:47" s="2" customFormat="1" ht="11.25">
      <c r="A178" s="35"/>
      <c r="B178" s="36"/>
      <c r="C178" s="37"/>
      <c r="D178" s="188" t="s">
        <v>154</v>
      </c>
      <c r="E178" s="37"/>
      <c r="F178" s="189" t="s">
        <v>300</v>
      </c>
      <c r="G178" s="37"/>
      <c r="H178" s="37"/>
      <c r="I178" s="190"/>
      <c r="J178" s="37"/>
      <c r="K178" s="37"/>
      <c r="L178" s="40"/>
      <c r="M178" s="191"/>
      <c r="N178" s="192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154</v>
      </c>
      <c r="AU178" s="18" t="s">
        <v>83</v>
      </c>
    </row>
    <row r="179" spans="1:65" s="2" customFormat="1" ht="33" customHeight="1">
      <c r="A179" s="35"/>
      <c r="B179" s="36"/>
      <c r="C179" s="216" t="s">
        <v>301</v>
      </c>
      <c r="D179" s="216" t="s">
        <v>292</v>
      </c>
      <c r="E179" s="217" t="s">
        <v>302</v>
      </c>
      <c r="F179" s="218" t="s">
        <v>303</v>
      </c>
      <c r="G179" s="219" t="s">
        <v>166</v>
      </c>
      <c r="H179" s="220">
        <v>1</v>
      </c>
      <c r="I179" s="221"/>
      <c r="J179" s="222">
        <f>ROUND(I179*H179,2)</f>
        <v>0</v>
      </c>
      <c r="K179" s="218" t="s">
        <v>151</v>
      </c>
      <c r="L179" s="223"/>
      <c r="M179" s="224" t="s">
        <v>21</v>
      </c>
      <c r="N179" s="225" t="s">
        <v>44</v>
      </c>
      <c r="O179" s="65"/>
      <c r="P179" s="184">
        <f>O179*H179</f>
        <v>0</v>
      </c>
      <c r="Q179" s="184">
        <v>0.01249</v>
      </c>
      <c r="R179" s="184">
        <f>Q179*H179</f>
        <v>0.01249</v>
      </c>
      <c r="S179" s="184">
        <v>0</v>
      </c>
      <c r="T179" s="18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6" t="s">
        <v>196</v>
      </c>
      <c r="AT179" s="186" t="s">
        <v>292</v>
      </c>
      <c r="AU179" s="186" t="s">
        <v>83</v>
      </c>
      <c r="AY179" s="18" t="s">
        <v>144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8" t="s">
        <v>81</v>
      </c>
      <c r="BK179" s="187">
        <f>ROUND(I179*H179,2)</f>
        <v>0</v>
      </c>
      <c r="BL179" s="18" t="s">
        <v>152</v>
      </c>
      <c r="BM179" s="186" t="s">
        <v>304</v>
      </c>
    </row>
    <row r="180" spans="2:63" s="12" customFormat="1" ht="22.9" customHeight="1">
      <c r="B180" s="159"/>
      <c r="C180" s="160"/>
      <c r="D180" s="161" t="s">
        <v>72</v>
      </c>
      <c r="E180" s="173" t="s">
        <v>196</v>
      </c>
      <c r="F180" s="173" t="s">
        <v>305</v>
      </c>
      <c r="G180" s="160"/>
      <c r="H180" s="160"/>
      <c r="I180" s="163"/>
      <c r="J180" s="174">
        <f>BK180</f>
        <v>0</v>
      </c>
      <c r="K180" s="160"/>
      <c r="L180" s="165"/>
      <c r="M180" s="166"/>
      <c r="N180" s="167"/>
      <c r="O180" s="167"/>
      <c r="P180" s="168">
        <f>SUM(P181:P183)</f>
        <v>0</v>
      </c>
      <c r="Q180" s="167"/>
      <c r="R180" s="168">
        <f>SUM(R181:R183)</f>
        <v>0.0176</v>
      </c>
      <c r="S180" s="167"/>
      <c r="T180" s="169">
        <f>SUM(T181:T183)</f>
        <v>0</v>
      </c>
      <c r="AR180" s="170" t="s">
        <v>81</v>
      </c>
      <c r="AT180" s="171" t="s">
        <v>72</v>
      </c>
      <c r="AU180" s="171" t="s">
        <v>81</v>
      </c>
      <c r="AY180" s="170" t="s">
        <v>144</v>
      </c>
      <c r="BK180" s="172">
        <f>SUM(BK181:BK183)</f>
        <v>0</v>
      </c>
    </row>
    <row r="181" spans="1:65" s="2" customFormat="1" ht="44.25" customHeight="1">
      <c r="A181" s="35"/>
      <c r="B181" s="36"/>
      <c r="C181" s="175" t="s">
        <v>306</v>
      </c>
      <c r="D181" s="175" t="s">
        <v>147</v>
      </c>
      <c r="E181" s="176" t="s">
        <v>307</v>
      </c>
      <c r="F181" s="177" t="s">
        <v>308</v>
      </c>
      <c r="G181" s="178" t="s">
        <v>191</v>
      </c>
      <c r="H181" s="179">
        <v>4</v>
      </c>
      <c r="I181" s="180"/>
      <c r="J181" s="181">
        <f>ROUND(I181*H181,2)</f>
        <v>0</v>
      </c>
      <c r="K181" s="177" t="s">
        <v>151</v>
      </c>
      <c r="L181" s="40"/>
      <c r="M181" s="182" t="s">
        <v>21</v>
      </c>
      <c r="N181" s="183" t="s">
        <v>44</v>
      </c>
      <c r="O181" s="65"/>
      <c r="P181" s="184">
        <f>O181*H181</f>
        <v>0</v>
      </c>
      <c r="Q181" s="184">
        <v>0.0044</v>
      </c>
      <c r="R181" s="184">
        <f>Q181*H181</f>
        <v>0.0176</v>
      </c>
      <c r="S181" s="184">
        <v>0</v>
      </c>
      <c r="T181" s="18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6" t="s">
        <v>152</v>
      </c>
      <c r="AT181" s="186" t="s">
        <v>147</v>
      </c>
      <c r="AU181" s="186" t="s">
        <v>83</v>
      </c>
      <c r="AY181" s="18" t="s">
        <v>144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8" t="s">
        <v>81</v>
      </c>
      <c r="BK181" s="187">
        <f>ROUND(I181*H181,2)</f>
        <v>0</v>
      </c>
      <c r="BL181" s="18" t="s">
        <v>152</v>
      </c>
      <c r="BM181" s="186" t="s">
        <v>309</v>
      </c>
    </row>
    <row r="182" spans="1:47" s="2" customFormat="1" ht="11.25">
      <c r="A182" s="35"/>
      <c r="B182" s="36"/>
      <c r="C182" s="37"/>
      <c r="D182" s="188" t="s">
        <v>154</v>
      </c>
      <c r="E182" s="37"/>
      <c r="F182" s="189" t="s">
        <v>310</v>
      </c>
      <c r="G182" s="37"/>
      <c r="H182" s="37"/>
      <c r="I182" s="190"/>
      <c r="J182" s="37"/>
      <c r="K182" s="37"/>
      <c r="L182" s="40"/>
      <c r="M182" s="191"/>
      <c r="N182" s="192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154</v>
      </c>
      <c r="AU182" s="18" t="s">
        <v>83</v>
      </c>
    </row>
    <row r="183" spans="2:51" s="13" customFormat="1" ht="11.25">
      <c r="B183" s="193"/>
      <c r="C183" s="194"/>
      <c r="D183" s="195" t="s">
        <v>156</v>
      </c>
      <c r="E183" s="196" t="s">
        <v>21</v>
      </c>
      <c r="F183" s="197" t="s">
        <v>311</v>
      </c>
      <c r="G183" s="194"/>
      <c r="H183" s="198">
        <v>4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156</v>
      </c>
      <c r="AU183" s="204" t="s">
        <v>83</v>
      </c>
      <c r="AV183" s="13" t="s">
        <v>83</v>
      </c>
      <c r="AW183" s="13" t="s">
        <v>34</v>
      </c>
      <c r="AX183" s="13" t="s">
        <v>81</v>
      </c>
      <c r="AY183" s="204" t="s">
        <v>144</v>
      </c>
    </row>
    <row r="184" spans="2:63" s="12" customFormat="1" ht="22.9" customHeight="1">
      <c r="B184" s="159"/>
      <c r="C184" s="160"/>
      <c r="D184" s="161" t="s">
        <v>72</v>
      </c>
      <c r="E184" s="173" t="s">
        <v>202</v>
      </c>
      <c r="F184" s="173" t="s">
        <v>312</v>
      </c>
      <c r="G184" s="160"/>
      <c r="H184" s="160"/>
      <c r="I184" s="163"/>
      <c r="J184" s="174">
        <f>BK184</f>
        <v>0</v>
      </c>
      <c r="K184" s="160"/>
      <c r="L184" s="165"/>
      <c r="M184" s="166"/>
      <c r="N184" s="167"/>
      <c r="O184" s="167"/>
      <c r="P184" s="168">
        <f>SUM(P185:P250)</f>
        <v>0</v>
      </c>
      <c r="Q184" s="167"/>
      <c r="R184" s="168">
        <f>SUM(R185:R250)</f>
        <v>0.23523300000000003</v>
      </c>
      <c r="S184" s="167"/>
      <c r="T184" s="169">
        <f>SUM(T185:T250)</f>
        <v>8.825521</v>
      </c>
      <c r="AR184" s="170" t="s">
        <v>81</v>
      </c>
      <c r="AT184" s="171" t="s">
        <v>72</v>
      </c>
      <c r="AU184" s="171" t="s">
        <v>81</v>
      </c>
      <c r="AY184" s="170" t="s">
        <v>144</v>
      </c>
      <c r="BK184" s="172">
        <f>SUM(BK185:BK250)</f>
        <v>0</v>
      </c>
    </row>
    <row r="185" spans="1:65" s="2" customFormat="1" ht="37.9" customHeight="1">
      <c r="A185" s="35"/>
      <c r="B185" s="36"/>
      <c r="C185" s="175" t="s">
        <v>313</v>
      </c>
      <c r="D185" s="175" t="s">
        <v>147</v>
      </c>
      <c r="E185" s="176" t="s">
        <v>314</v>
      </c>
      <c r="F185" s="177" t="s">
        <v>315</v>
      </c>
      <c r="G185" s="178" t="s">
        <v>150</v>
      </c>
      <c r="H185" s="179">
        <v>30.9</v>
      </c>
      <c r="I185" s="180"/>
      <c r="J185" s="181">
        <f>ROUND(I185*H185,2)</f>
        <v>0</v>
      </c>
      <c r="K185" s="177" t="s">
        <v>151</v>
      </c>
      <c r="L185" s="40"/>
      <c r="M185" s="182" t="s">
        <v>21</v>
      </c>
      <c r="N185" s="183" t="s">
        <v>44</v>
      </c>
      <c r="O185" s="65"/>
      <c r="P185" s="184">
        <f>O185*H185</f>
        <v>0</v>
      </c>
      <c r="Q185" s="184">
        <v>0.00013</v>
      </c>
      <c r="R185" s="184">
        <f>Q185*H185</f>
        <v>0.004017</v>
      </c>
      <c r="S185" s="184">
        <v>0</v>
      </c>
      <c r="T185" s="18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6" t="s">
        <v>152</v>
      </c>
      <c r="AT185" s="186" t="s">
        <v>147</v>
      </c>
      <c r="AU185" s="186" t="s">
        <v>83</v>
      </c>
      <c r="AY185" s="18" t="s">
        <v>144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8" t="s">
        <v>81</v>
      </c>
      <c r="BK185" s="187">
        <f>ROUND(I185*H185,2)</f>
        <v>0</v>
      </c>
      <c r="BL185" s="18" t="s">
        <v>152</v>
      </c>
      <c r="BM185" s="186" t="s">
        <v>316</v>
      </c>
    </row>
    <row r="186" spans="1:47" s="2" customFormat="1" ht="11.25">
      <c r="A186" s="35"/>
      <c r="B186" s="36"/>
      <c r="C186" s="37"/>
      <c r="D186" s="188" t="s">
        <v>154</v>
      </c>
      <c r="E186" s="37"/>
      <c r="F186" s="189" t="s">
        <v>317</v>
      </c>
      <c r="G186" s="37"/>
      <c r="H186" s="37"/>
      <c r="I186" s="190"/>
      <c r="J186" s="37"/>
      <c r="K186" s="37"/>
      <c r="L186" s="40"/>
      <c r="M186" s="191"/>
      <c r="N186" s="192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154</v>
      </c>
      <c r="AU186" s="18" t="s">
        <v>83</v>
      </c>
    </row>
    <row r="187" spans="2:51" s="13" customFormat="1" ht="11.25">
      <c r="B187" s="193"/>
      <c r="C187" s="194"/>
      <c r="D187" s="195" t="s">
        <v>156</v>
      </c>
      <c r="E187" s="196" t="s">
        <v>21</v>
      </c>
      <c r="F187" s="197" t="s">
        <v>318</v>
      </c>
      <c r="G187" s="194"/>
      <c r="H187" s="198">
        <v>30.9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156</v>
      </c>
      <c r="AU187" s="204" t="s">
        <v>83</v>
      </c>
      <c r="AV187" s="13" t="s">
        <v>83</v>
      </c>
      <c r="AW187" s="13" t="s">
        <v>34</v>
      </c>
      <c r="AX187" s="13" t="s">
        <v>81</v>
      </c>
      <c r="AY187" s="204" t="s">
        <v>144</v>
      </c>
    </row>
    <row r="188" spans="1:65" s="2" customFormat="1" ht="37.9" customHeight="1">
      <c r="A188" s="35"/>
      <c r="B188" s="36"/>
      <c r="C188" s="175" t="s">
        <v>319</v>
      </c>
      <c r="D188" s="175" t="s">
        <v>147</v>
      </c>
      <c r="E188" s="176" t="s">
        <v>320</v>
      </c>
      <c r="F188" s="177" t="s">
        <v>321</v>
      </c>
      <c r="G188" s="178" t="s">
        <v>150</v>
      </c>
      <c r="H188" s="179">
        <v>36.9</v>
      </c>
      <c r="I188" s="180"/>
      <c r="J188" s="181">
        <f>ROUND(I188*H188,2)</f>
        <v>0</v>
      </c>
      <c r="K188" s="177" t="s">
        <v>151</v>
      </c>
      <c r="L188" s="40"/>
      <c r="M188" s="182" t="s">
        <v>21</v>
      </c>
      <c r="N188" s="183" t="s">
        <v>44</v>
      </c>
      <c r="O188" s="65"/>
      <c r="P188" s="184">
        <f>O188*H188</f>
        <v>0</v>
      </c>
      <c r="Q188" s="184">
        <v>4E-05</v>
      </c>
      <c r="R188" s="184">
        <f>Q188*H188</f>
        <v>0.001476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152</v>
      </c>
      <c r="AT188" s="186" t="s">
        <v>147</v>
      </c>
      <c r="AU188" s="186" t="s">
        <v>83</v>
      </c>
      <c r="AY188" s="18" t="s">
        <v>144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81</v>
      </c>
      <c r="BK188" s="187">
        <f>ROUND(I188*H188,2)</f>
        <v>0</v>
      </c>
      <c r="BL188" s="18" t="s">
        <v>152</v>
      </c>
      <c r="BM188" s="186" t="s">
        <v>322</v>
      </c>
    </row>
    <row r="189" spans="1:47" s="2" customFormat="1" ht="11.25">
      <c r="A189" s="35"/>
      <c r="B189" s="36"/>
      <c r="C189" s="37"/>
      <c r="D189" s="188" t="s">
        <v>154</v>
      </c>
      <c r="E189" s="37"/>
      <c r="F189" s="189" t="s">
        <v>323</v>
      </c>
      <c r="G189" s="37"/>
      <c r="H189" s="37"/>
      <c r="I189" s="190"/>
      <c r="J189" s="37"/>
      <c r="K189" s="37"/>
      <c r="L189" s="40"/>
      <c r="M189" s="191"/>
      <c r="N189" s="192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154</v>
      </c>
      <c r="AU189" s="18" t="s">
        <v>83</v>
      </c>
    </row>
    <row r="190" spans="2:51" s="13" customFormat="1" ht="11.25">
      <c r="B190" s="193"/>
      <c r="C190" s="194"/>
      <c r="D190" s="195" t="s">
        <v>156</v>
      </c>
      <c r="E190" s="196" t="s">
        <v>21</v>
      </c>
      <c r="F190" s="197" t="s">
        <v>324</v>
      </c>
      <c r="G190" s="194"/>
      <c r="H190" s="198">
        <v>36.9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156</v>
      </c>
      <c r="AU190" s="204" t="s">
        <v>83</v>
      </c>
      <c r="AV190" s="13" t="s">
        <v>83</v>
      </c>
      <c r="AW190" s="13" t="s">
        <v>34</v>
      </c>
      <c r="AX190" s="13" t="s">
        <v>81</v>
      </c>
      <c r="AY190" s="204" t="s">
        <v>144</v>
      </c>
    </row>
    <row r="191" spans="1:65" s="2" customFormat="1" ht="24.2" customHeight="1">
      <c r="A191" s="35"/>
      <c r="B191" s="36"/>
      <c r="C191" s="175" t="s">
        <v>325</v>
      </c>
      <c r="D191" s="175" t="s">
        <v>147</v>
      </c>
      <c r="E191" s="176" t="s">
        <v>326</v>
      </c>
      <c r="F191" s="177" t="s">
        <v>327</v>
      </c>
      <c r="G191" s="178" t="s">
        <v>160</v>
      </c>
      <c r="H191" s="179">
        <v>0.596</v>
      </c>
      <c r="I191" s="180"/>
      <c r="J191" s="181">
        <f>ROUND(I191*H191,2)</f>
        <v>0</v>
      </c>
      <c r="K191" s="177" t="s">
        <v>151</v>
      </c>
      <c r="L191" s="40"/>
      <c r="M191" s="182" t="s">
        <v>21</v>
      </c>
      <c r="N191" s="183" t="s">
        <v>44</v>
      </c>
      <c r="O191" s="65"/>
      <c r="P191" s="184">
        <f>O191*H191</f>
        <v>0</v>
      </c>
      <c r="Q191" s="184">
        <v>0</v>
      </c>
      <c r="R191" s="184">
        <f>Q191*H191</f>
        <v>0</v>
      </c>
      <c r="S191" s="184">
        <v>2.2</v>
      </c>
      <c r="T191" s="185">
        <f>S191*H191</f>
        <v>1.3112000000000001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6" t="s">
        <v>152</v>
      </c>
      <c r="AT191" s="186" t="s">
        <v>147</v>
      </c>
      <c r="AU191" s="186" t="s">
        <v>83</v>
      </c>
      <c r="AY191" s="18" t="s">
        <v>144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8" t="s">
        <v>81</v>
      </c>
      <c r="BK191" s="187">
        <f>ROUND(I191*H191,2)</f>
        <v>0</v>
      </c>
      <c r="BL191" s="18" t="s">
        <v>152</v>
      </c>
      <c r="BM191" s="186" t="s">
        <v>328</v>
      </c>
    </row>
    <row r="192" spans="1:47" s="2" customFormat="1" ht="11.25">
      <c r="A192" s="35"/>
      <c r="B192" s="36"/>
      <c r="C192" s="37"/>
      <c r="D192" s="188" t="s">
        <v>154</v>
      </c>
      <c r="E192" s="37"/>
      <c r="F192" s="189" t="s">
        <v>329</v>
      </c>
      <c r="G192" s="37"/>
      <c r="H192" s="37"/>
      <c r="I192" s="190"/>
      <c r="J192" s="37"/>
      <c r="K192" s="37"/>
      <c r="L192" s="40"/>
      <c r="M192" s="191"/>
      <c r="N192" s="192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154</v>
      </c>
      <c r="AU192" s="18" t="s">
        <v>83</v>
      </c>
    </row>
    <row r="193" spans="2:51" s="13" customFormat="1" ht="11.25">
      <c r="B193" s="193"/>
      <c r="C193" s="194"/>
      <c r="D193" s="195" t="s">
        <v>156</v>
      </c>
      <c r="E193" s="196" t="s">
        <v>21</v>
      </c>
      <c r="F193" s="197" t="s">
        <v>330</v>
      </c>
      <c r="G193" s="194"/>
      <c r="H193" s="198">
        <v>0.596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156</v>
      </c>
      <c r="AU193" s="204" t="s">
        <v>83</v>
      </c>
      <c r="AV193" s="13" t="s">
        <v>83</v>
      </c>
      <c r="AW193" s="13" t="s">
        <v>34</v>
      </c>
      <c r="AX193" s="13" t="s">
        <v>73</v>
      </c>
      <c r="AY193" s="204" t="s">
        <v>144</v>
      </c>
    </row>
    <row r="194" spans="2:51" s="14" customFormat="1" ht="11.25">
      <c r="B194" s="205"/>
      <c r="C194" s="206"/>
      <c r="D194" s="195" t="s">
        <v>156</v>
      </c>
      <c r="E194" s="207" t="s">
        <v>21</v>
      </c>
      <c r="F194" s="208" t="s">
        <v>255</v>
      </c>
      <c r="G194" s="206"/>
      <c r="H194" s="209">
        <v>0.596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156</v>
      </c>
      <c r="AU194" s="215" t="s">
        <v>83</v>
      </c>
      <c r="AV194" s="14" t="s">
        <v>145</v>
      </c>
      <c r="AW194" s="14" t="s">
        <v>34</v>
      </c>
      <c r="AX194" s="14" t="s">
        <v>81</v>
      </c>
      <c r="AY194" s="215" t="s">
        <v>144</v>
      </c>
    </row>
    <row r="195" spans="1:65" s="2" customFormat="1" ht="24.2" customHeight="1">
      <c r="A195" s="35"/>
      <c r="B195" s="36"/>
      <c r="C195" s="175" t="s">
        <v>331</v>
      </c>
      <c r="D195" s="175" t="s">
        <v>147</v>
      </c>
      <c r="E195" s="176" t="s">
        <v>332</v>
      </c>
      <c r="F195" s="177" t="s">
        <v>333</v>
      </c>
      <c r="G195" s="178" t="s">
        <v>160</v>
      </c>
      <c r="H195" s="179">
        <v>0.893</v>
      </c>
      <c r="I195" s="180"/>
      <c r="J195" s="181">
        <f>ROUND(I195*H195,2)</f>
        <v>0</v>
      </c>
      <c r="K195" s="177" t="s">
        <v>151</v>
      </c>
      <c r="L195" s="40"/>
      <c r="M195" s="182" t="s">
        <v>21</v>
      </c>
      <c r="N195" s="183" t="s">
        <v>44</v>
      </c>
      <c r="O195" s="65"/>
      <c r="P195" s="184">
        <f>O195*H195</f>
        <v>0</v>
      </c>
      <c r="Q195" s="184">
        <v>0</v>
      </c>
      <c r="R195" s="184">
        <f>Q195*H195</f>
        <v>0</v>
      </c>
      <c r="S195" s="184">
        <v>2.2</v>
      </c>
      <c r="T195" s="185">
        <f>S195*H195</f>
        <v>1.9646000000000001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6" t="s">
        <v>152</v>
      </c>
      <c r="AT195" s="186" t="s">
        <v>147</v>
      </c>
      <c r="AU195" s="186" t="s">
        <v>83</v>
      </c>
      <c r="AY195" s="18" t="s">
        <v>144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8" t="s">
        <v>81</v>
      </c>
      <c r="BK195" s="187">
        <f>ROUND(I195*H195,2)</f>
        <v>0</v>
      </c>
      <c r="BL195" s="18" t="s">
        <v>152</v>
      </c>
      <c r="BM195" s="186" t="s">
        <v>334</v>
      </c>
    </row>
    <row r="196" spans="1:47" s="2" customFormat="1" ht="11.25">
      <c r="A196" s="35"/>
      <c r="B196" s="36"/>
      <c r="C196" s="37"/>
      <c r="D196" s="188" t="s">
        <v>154</v>
      </c>
      <c r="E196" s="37"/>
      <c r="F196" s="189" t="s">
        <v>335</v>
      </c>
      <c r="G196" s="37"/>
      <c r="H196" s="37"/>
      <c r="I196" s="190"/>
      <c r="J196" s="37"/>
      <c r="K196" s="37"/>
      <c r="L196" s="40"/>
      <c r="M196" s="191"/>
      <c r="N196" s="192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154</v>
      </c>
      <c r="AU196" s="18" t="s">
        <v>83</v>
      </c>
    </row>
    <row r="197" spans="2:51" s="13" customFormat="1" ht="11.25">
      <c r="B197" s="193"/>
      <c r="C197" s="194"/>
      <c r="D197" s="195" t="s">
        <v>156</v>
      </c>
      <c r="E197" s="196" t="s">
        <v>21</v>
      </c>
      <c r="F197" s="197" t="s">
        <v>336</v>
      </c>
      <c r="G197" s="194"/>
      <c r="H197" s="198">
        <v>0.893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156</v>
      </c>
      <c r="AU197" s="204" t="s">
        <v>83</v>
      </c>
      <c r="AV197" s="13" t="s">
        <v>83</v>
      </c>
      <c r="AW197" s="13" t="s">
        <v>34</v>
      </c>
      <c r="AX197" s="13" t="s">
        <v>73</v>
      </c>
      <c r="AY197" s="204" t="s">
        <v>144</v>
      </c>
    </row>
    <row r="198" spans="2:51" s="14" customFormat="1" ht="11.25">
      <c r="B198" s="205"/>
      <c r="C198" s="206"/>
      <c r="D198" s="195" t="s">
        <v>156</v>
      </c>
      <c r="E198" s="207" t="s">
        <v>21</v>
      </c>
      <c r="F198" s="208" t="s">
        <v>255</v>
      </c>
      <c r="G198" s="206"/>
      <c r="H198" s="209">
        <v>0.893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156</v>
      </c>
      <c r="AU198" s="215" t="s">
        <v>83</v>
      </c>
      <c r="AV198" s="14" t="s">
        <v>145</v>
      </c>
      <c r="AW198" s="14" t="s">
        <v>34</v>
      </c>
      <c r="AX198" s="14" t="s">
        <v>81</v>
      </c>
      <c r="AY198" s="215" t="s">
        <v>144</v>
      </c>
    </row>
    <row r="199" spans="1:65" s="2" customFormat="1" ht="33" customHeight="1">
      <c r="A199" s="35"/>
      <c r="B199" s="36"/>
      <c r="C199" s="175" t="s">
        <v>337</v>
      </c>
      <c r="D199" s="175" t="s">
        <v>147</v>
      </c>
      <c r="E199" s="176" t="s">
        <v>338</v>
      </c>
      <c r="F199" s="177" t="s">
        <v>339</v>
      </c>
      <c r="G199" s="178" t="s">
        <v>160</v>
      </c>
      <c r="H199" s="179">
        <v>0.596</v>
      </c>
      <c r="I199" s="180"/>
      <c r="J199" s="181">
        <f>ROUND(I199*H199,2)</f>
        <v>0</v>
      </c>
      <c r="K199" s="177" t="s">
        <v>151</v>
      </c>
      <c r="L199" s="40"/>
      <c r="M199" s="182" t="s">
        <v>21</v>
      </c>
      <c r="N199" s="183" t="s">
        <v>44</v>
      </c>
      <c r="O199" s="65"/>
      <c r="P199" s="184">
        <f>O199*H199</f>
        <v>0</v>
      </c>
      <c r="Q199" s="184">
        <v>0</v>
      </c>
      <c r="R199" s="184">
        <f>Q199*H199</f>
        <v>0</v>
      </c>
      <c r="S199" s="184">
        <v>0.044</v>
      </c>
      <c r="T199" s="185">
        <f>S199*H199</f>
        <v>0.026223999999999997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6" t="s">
        <v>152</v>
      </c>
      <c r="AT199" s="186" t="s">
        <v>147</v>
      </c>
      <c r="AU199" s="186" t="s">
        <v>83</v>
      </c>
      <c r="AY199" s="18" t="s">
        <v>144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8" t="s">
        <v>81</v>
      </c>
      <c r="BK199" s="187">
        <f>ROUND(I199*H199,2)</f>
        <v>0</v>
      </c>
      <c r="BL199" s="18" t="s">
        <v>152</v>
      </c>
      <c r="BM199" s="186" t="s">
        <v>340</v>
      </c>
    </row>
    <row r="200" spans="1:47" s="2" customFormat="1" ht="11.25">
      <c r="A200" s="35"/>
      <c r="B200" s="36"/>
      <c r="C200" s="37"/>
      <c r="D200" s="188" t="s">
        <v>154</v>
      </c>
      <c r="E200" s="37"/>
      <c r="F200" s="189" t="s">
        <v>341</v>
      </c>
      <c r="G200" s="37"/>
      <c r="H200" s="37"/>
      <c r="I200" s="190"/>
      <c r="J200" s="37"/>
      <c r="K200" s="37"/>
      <c r="L200" s="40"/>
      <c r="M200" s="191"/>
      <c r="N200" s="192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154</v>
      </c>
      <c r="AU200" s="18" t="s">
        <v>83</v>
      </c>
    </row>
    <row r="201" spans="1:65" s="2" customFormat="1" ht="37.9" customHeight="1">
      <c r="A201" s="35"/>
      <c r="B201" s="36"/>
      <c r="C201" s="175" t="s">
        <v>342</v>
      </c>
      <c r="D201" s="175" t="s">
        <v>147</v>
      </c>
      <c r="E201" s="176" t="s">
        <v>343</v>
      </c>
      <c r="F201" s="177" t="s">
        <v>344</v>
      </c>
      <c r="G201" s="178" t="s">
        <v>160</v>
      </c>
      <c r="H201" s="179">
        <v>0.893</v>
      </c>
      <c r="I201" s="180"/>
      <c r="J201" s="181">
        <f>ROUND(I201*H201,2)</f>
        <v>0</v>
      </c>
      <c r="K201" s="177" t="s">
        <v>151</v>
      </c>
      <c r="L201" s="40"/>
      <c r="M201" s="182" t="s">
        <v>21</v>
      </c>
      <c r="N201" s="183" t="s">
        <v>44</v>
      </c>
      <c r="O201" s="65"/>
      <c r="P201" s="184">
        <f>O201*H201</f>
        <v>0</v>
      </c>
      <c r="Q201" s="184">
        <v>0</v>
      </c>
      <c r="R201" s="184">
        <f>Q201*H201</f>
        <v>0</v>
      </c>
      <c r="S201" s="184">
        <v>0.029</v>
      </c>
      <c r="T201" s="185">
        <f>S201*H201</f>
        <v>0.025897000000000003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6" t="s">
        <v>152</v>
      </c>
      <c r="AT201" s="186" t="s">
        <v>147</v>
      </c>
      <c r="AU201" s="186" t="s">
        <v>83</v>
      </c>
      <c r="AY201" s="18" t="s">
        <v>144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8" t="s">
        <v>81</v>
      </c>
      <c r="BK201" s="187">
        <f>ROUND(I201*H201,2)</f>
        <v>0</v>
      </c>
      <c r="BL201" s="18" t="s">
        <v>152</v>
      </c>
      <c r="BM201" s="186" t="s">
        <v>345</v>
      </c>
    </row>
    <row r="202" spans="1:47" s="2" customFormat="1" ht="11.25">
      <c r="A202" s="35"/>
      <c r="B202" s="36"/>
      <c r="C202" s="37"/>
      <c r="D202" s="188" t="s">
        <v>154</v>
      </c>
      <c r="E202" s="37"/>
      <c r="F202" s="189" t="s">
        <v>346</v>
      </c>
      <c r="G202" s="37"/>
      <c r="H202" s="37"/>
      <c r="I202" s="190"/>
      <c r="J202" s="37"/>
      <c r="K202" s="37"/>
      <c r="L202" s="40"/>
      <c r="M202" s="191"/>
      <c r="N202" s="192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154</v>
      </c>
      <c r="AU202" s="18" t="s">
        <v>83</v>
      </c>
    </row>
    <row r="203" spans="1:65" s="2" customFormat="1" ht="44.25" customHeight="1">
      <c r="A203" s="35"/>
      <c r="B203" s="36"/>
      <c r="C203" s="175" t="s">
        <v>347</v>
      </c>
      <c r="D203" s="175" t="s">
        <v>147</v>
      </c>
      <c r="E203" s="176" t="s">
        <v>348</v>
      </c>
      <c r="F203" s="177" t="s">
        <v>349</v>
      </c>
      <c r="G203" s="178" t="s">
        <v>150</v>
      </c>
      <c r="H203" s="179">
        <v>2.8</v>
      </c>
      <c r="I203" s="180"/>
      <c r="J203" s="181">
        <f>ROUND(I203*H203,2)</f>
        <v>0</v>
      </c>
      <c r="K203" s="177" t="s">
        <v>151</v>
      </c>
      <c r="L203" s="40"/>
      <c r="M203" s="182" t="s">
        <v>21</v>
      </c>
      <c r="N203" s="183" t="s">
        <v>44</v>
      </c>
      <c r="O203" s="65"/>
      <c r="P203" s="184">
        <f>O203*H203</f>
        <v>0</v>
      </c>
      <c r="Q203" s="184">
        <v>0</v>
      </c>
      <c r="R203" s="184">
        <f>Q203*H203</f>
        <v>0</v>
      </c>
      <c r="S203" s="184">
        <v>0.057</v>
      </c>
      <c r="T203" s="185">
        <f>S203*H203</f>
        <v>0.1596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6" t="s">
        <v>152</v>
      </c>
      <c r="AT203" s="186" t="s">
        <v>147</v>
      </c>
      <c r="AU203" s="186" t="s">
        <v>83</v>
      </c>
      <c r="AY203" s="18" t="s">
        <v>144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8" t="s">
        <v>81</v>
      </c>
      <c r="BK203" s="187">
        <f>ROUND(I203*H203,2)</f>
        <v>0</v>
      </c>
      <c r="BL203" s="18" t="s">
        <v>152</v>
      </c>
      <c r="BM203" s="186" t="s">
        <v>350</v>
      </c>
    </row>
    <row r="204" spans="1:47" s="2" customFormat="1" ht="11.25">
      <c r="A204" s="35"/>
      <c r="B204" s="36"/>
      <c r="C204" s="37"/>
      <c r="D204" s="188" t="s">
        <v>154</v>
      </c>
      <c r="E204" s="37"/>
      <c r="F204" s="189" t="s">
        <v>351</v>
      </c>
      <c r="G204" s="37"/>
      <c r="H204" s="37"/>
      <c r="I204" s="190"/>
      <c r="J204" s="37"/>
      <c r="K204" s="37"/>
      <c r="L204" s="40"/>
      <c r="M204" s="191"/>
      <c r="N204" s="192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154</v>
      </c>
      <c r="AU204" s="18" t="s">
        <v>83</v>
      </c>
    </row>
    <row r="205" spans="2:51" s="13" customFormat="1" ht="11.25">
      <c r="B205" s="193"/>
      <c r="C205" s="194"/>
      <c r="D205" s="195" t="s">
        <v>156</v>
      </c>
      <c r="E205" s="196" t="s">
        <v>21</v>
      </c>
      <c r="F205" s="197" t="s">
        <v>352</v>
      </c>
      <c r="G205" s="194"/>
      <c r="H205" s="198">
        <v>2.8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156</v>
      </c>
      <c r="AU205" s="204" t="s">
        <v>83</v>
      </c>
      <c r="AV205" s="13" t="s">
        <v>83</v>
      </c>
      <c r="AW205" s="13" t="s">
        <v>34</v>
      </c>
      <c r="AX205" s="13" t="s">
        <v>81</v>
      </c>
      <c r="AY205" s="204" t="s">
        <v>144</v>
      </c>
    </row>
    <row r="206" spans="1:65" s="2" customFormat="1" ht="37.9" customHeight="1">
      <c r="A206" s="35"/>
      <c r="B206" s="36"/>
      <c r="C206" s="175" t="s">
        <v>353</v>
      </c>
      <c r="D206" s="175" t="s">
        <v>147</v>
      </c>
      <c r="E206" s="176" t="s">
        <v>354</v>
      </c>
      <c r="F206" s="177" t="s">
        <v>355</v>
      </c>
      <c r="G206" s="178" t="s">
        <v>150</v>
      </c>
      <c r="H206" s="179">
        <v>1.89</v>
      </c>
      <c r="I206" s="180"/>
      <c r="J206" s="181">
        <f>ROUND(I206*H206,2)</f>
        <v>0</v>
      </c>
      <c r="K206" s="177" t="s">
        <v>151</v>
      </c>
      <c r="L206" s="40"/>
      <c r="M206" s="182" t="s">
        <v>21</v>
      </c>
      <c r="N206" s="183" t="s">
        <v>44</v>
      </c>
      <c r="O206" s="65"/>
      <c r="P206" s="184">
        <f>O206*H206</f>
        <v>0</v>
      </c>
      <c r="Q206" s="184">
        <v>0</v>
      </c>
      <c r="R206" s="184">
        <f>Q206*H206</f>
        <v>0</v>
      </c>
      <c r="S206" s="184">
        <v>0.076</v>
      </c>
      <c r="T206" s="185">
        <f>S206*H206</f>
        <v>0.14364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6" t="s">
        <v>152</v>
      </c>
      <c r="AT206" s="186" t="s">
        <v>147</v>
      </c>
      <c r="AU206" s="186" t="s">
        <v>83</v>
      </c>
      <c r="AY206" s="18" t="s">
        <v>144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8" t="s">
        <v>81</v>
      </c>
      <c r="BK206" s="187">
        <f>ROUND(I206*H206,2)</f>
        <v>0</v>
      </c>
      <c r="BL206" s="18" t="s">
        <v>152</v>
      </c>
      <c r="BM206" s="186" t="s">
        <v>356</v>
      </c>
    </row>
    <row r="207" spans="1:47" s="2" customFormat="1" ht="11.25">
      <c r="A207" s="35"/>
      <c r="B207" s="36"/>
      <c r="C207" s="37"/>
      <c r="D207" s="188" t="s">
        <v>154</v>
      </c>
      <c r="E207" s="37"/>
      <c r="F207" s="189" t="s">
        <v>357</v>
      </c>
      <c r="G207" s="37"/>
      <c r="H207" s="37"/>
      <c r="I207" s="190"/>
      <c r="J207" s="37"/>
      <c r="K207" s="37"/>
      <c r="L207" s="40"/>
      <c r="M207" s="191"/>
      <c r="N207" s="192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154</v>
      </c>
      <c r="AU207" s="18" t="s">
        <v>83</v>
      </c>
    </row>
    <row r="208" spans="2:51" s="13" customFormat="1" ht="11.25">
      <c r="B208" s="193"/>
      <c r="C208" s="194"/>
      <c r="D208" s="195" t="s">
        <v>156</v>
      </c>
      <c r="E208" s="196" t="s">
        <v>21</v>
      </c>
      <c r="F208" s="197" t="s">
        <v>157</v>
      </c>
      <c r="G208" s="194"/>
      <c r="H208" s="198">
        <v>1.89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156</v>
      </c>
      <c r="AU208" s="204" t="s">
        <v>83</v>
      </c>
      <c r="AV208" s="13" t="s">
        <v>83</v>
      </c>
      <c r="AW208" s="13" t="s">
        <v>34</v>
      </c>
      <c r="AX208" s="13" t="s">
        <v>81</v>
      </c>
      <c r="AY208" s="204" t="s">
        <v>144</v>
      </c>
    </row>
    <row r="209" spans="1:65" s="2" customFormat="1" ht="55.5" customHeight="1">
      <c r="A209" s="35"/>
      <c r="B209" s="36"/>
      <c r="C209" s="175" t="s">
        <v>358</v>
      </c>
      <c r="D209" s="175" t="s">
        <v>147</v>
      </c>
      <c r="E209" s="176" t="s">
        <v>359</v>
      </c>
      <c r="F209" s="177" t="s">
        <v>360</v>
      </c>
      <c r="G209" s="178" t="s">
        <v>166</v>
      </c>
      <c r="H209" s="179">
        <v>3</v>
      </c>
      <c r="I209" s="180"/>
      <c r="J209" s="181">
        <f>ROUND(I209*H209,2)</f>
        <v>0</v>
      </c>
      <c r="K209" s="177" t="s">
        <v>151</v>
      </c>
      <c r="L209" s="40"/>
      <c r="M209" s="182" t="s">
        <v>21</v>
      </c>
      <c r="N209" s="183" t="s">
        <v>44</v>
      </c>
      <c r="O209" s="65"/>
      <c r="P209" s="184">
        <f>O209*H209</f>
        <v>0</v>
      </c>
      <c r="Q209" s="184">
        <v>0</v>
      </c>
      <c r="R209" s="184">
        <f>Q209*H209</f>
        <v>0</v>
      </c>
      <c r="S209" s="184">
        <v>0.025</v>
      </c>
      <c r="T209" s="185">
        <f>S209*H209</f>
        <v>0.07500000000000001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6" t="s">
        <v>152</v>
      </c>
      <c r="AT209" s="186" t="s">
        <v>147</v>
      </c>
      <c r="AU209" s="186" t="s">
        <v>83</v>
      </c>
      <c r="AY209" s="18" t="s">
        <v>144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8" t="s">
        <v>81</v>
      </c>
      <c r="BK209" s="187">
        <f>ROUND(I209*H209,2)</f>
        <v>0</v>
      </c>
      <c r="BL209" s="18" t="s">
        <v>152</v>
      </c>
      <c r="BM209" s="186" t="s">
        <v>361</v>
      </c>
    </row>
    <row r="210" spans="1:47" s="2" customFormat="1" ht="11.25">
      <c r="A210" s="35"/>
      <c r="B210" s="36"/>
      <c r="C210" s="37"/>
      <c r="D210" s="188" t="s">
        <v>154</v>
      </c>
      <c r="E210" s="37"/>
      <c r="F210" s="189" t="s">
        <v>362</v>
      </c>
      <c r="G210" s="37"/>
      <c r="H210" s="37"/>
      <c r="I210" s="190"/>
      <c r="J210" s="37"/>
      <c r="K210" s="37"/>
      <c r="L210" s="40"/>
      <c r="M210" s="191"/>
      <c r="N210" s="192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154</v>
      </c>
      <c r="AU210" s="18" t="s">
        <v>83</v>
      </c>
    </row>
    <row r="211" spans="1:65" s="2" customFormat="1" ht="55.5" customHeight="1">
      <c r="A211" s="35"/>
      <c r="B211" s="36"/>
      <c r="C211" s="175" t="s">
        <v>363</v>
      </c>
      <c r="D211" s="175" t="s">
        <v>147</v>
      </c>
      <c r="E211" s="176" t="s">
        <v>364</v>
      </c>
      <c r="F211" s="177" t="s">
        <v>365</v>
      </c>
      <c r="G211" s="178" t="s">
        <v>166</v>
      </c>
      <c r="H211" s="179">
        <v>1</v>
      </c>
      <c r="I211" s="180"/>
      <c r="J211" s="181">
        <f>ROUND(I211*H211,2)</f>
        <v>0</v>
      </c>
      <c r="K211" s="177" t="s">
        <v>151</v>
      </c>
      <c r="L211" s="40"/>
      <c r="M211" s="182" t="s">
        <v>21</v>
      </c>
      <c r="N211" s="183" t="s">
        <v>44</v>
      </c>
      <c r="O211" s="65"/>
      <c r="P211" s="184">
        <f>O211*H211</f>
        <v>0</v>
      </c>
      <c r="Q211" s="184">
        <v>0</v>
      </c>
      <c r="R211" s="184">
        <f>Q211*H211</f>
        <v>0</v>
      </c>
      <c r="S211" s="184">
        <v>0.054</v>
      </c>
      <c r="T211" s="185">
        <f>S211*H211</f>
        <v>0.054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6" t="s">
        <v>152</v>
      </c>
      <c r="AT211" s="186" t="s">
        <v>147</v>
      </c>
      <c r="AU211" s="186" t="s">
        <v>83</v>
      </c>
      <c r="AY211" s="18" t="s">
        <v>144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8" t="s">
        <v>81</v>
      </c>
      <c r="BK211" s="187">
        <f>ROUND(I211*H211,2)</f>
        <v>0</v>
      </c>
      <c r="BL211" s="18" t="s">
        <v>152</v>
      </c>
      <c r="BM211" s="186" t="s">
        <v>366</v>
      </c>
    </row>
    <row r="212" spans="1:47" s="2" customFormat="1" ht="11.25">
      <c r="A212" s="35"/>
      <c r="B212" s="36"/>
      <c r="C212" s="37"/>
      <c r="D212" s="188" t="s">
        <v>154</v>
      </c>
      <c r="E212" s="37"/>
      <c r="F212" s="189" t="s">
        <v>367</v>
      </c>
      <c r="G212" s="37"/>
      <c r="H212" s="37"/>
      <c r="I212" s="190"/>
      <c r="J212" s="37"/>
      <c r="K212" s="37"/>
      <c r="L212" s="40"/>
      <c r="M212" s="191"/>
      <c r="N212" s="192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154</v>
      </c>
      <c r="AU212" s="18" t="s">
        <v>83</v>
      </c>
    </row>
    <row r="213" spans="2:51" s="13" customFormat="1" ht="11.25">
      <c r="B213" s="193"/>
      <c r="C213" s="194"/>
      <c r="D213" s="195" t="s">
        <v>156</v>
      </c>
      <c r="E213" s="196" t="s">
        <v>21</v>
      </c>
      <c r="F213" s="197" t="s">
        <v>368</v>
      </c>
      <c r="G213" s="194"/>
      <c r="H213" s="198">
        <v>1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156</v>
      </c>
      <c r="AU213" s="204" t="s">
        <v>83</v>
      </c>
      <c r="AV213" s="13" t="s">
        <v>83</v>
      </c>
      <c r="AW213" s="13" t="s">
        <v>34</v>
      </c>
      <c r="AX213" s="13" t="s">
        <v>81</v>
      </c>
      <c r="AY213" s="204" t="s">
        <v>144</v>
      </c>
    </row>
    <row r="214" spans="1:65" s="2" customFormat="1" ht="55.5" customHeight="1">
      <c r="A214" s="35"/>
      <c r="B214" s="36"/>
      <c r="C214" s="175" t="s">
        <v>369</v>
      </c>
      <c r="D214" s="175" t="s">
        <v>147</v>
      </c>
      <c r="E214" s="176" t="s">
        <v>370</v>
      </c>
      <c r="F214" s="177" t="s">
        <v>371</v>
      </c>
      <c r="G214" s="178" t="s">
        <v>166</v>
      </c>
      <c r="H214" s="179">
        <v>2</v>
      </c>
      <c r="I214" s="180"/>
      <c r="J214" s="181">
        <f>ROUND(I214*H214,2)</f>
        <v>0</v>
      </c>
      <c r="K214" s="177" t="s">
        <v>151</v>
      </c>
      <c r="L214" s="40"/>
      <c r="M214" s="182" t="s">
        <v>21</v>
      </c>
      <c r="N214" s="183" t="s">
        <v>44</v>
      </c>
      <c r="O214" s="65"/>
      <c r="P214" s="184">
        <f>O214*H214</f>
        <v>0</v>
      </c>
      <c r="Q214" s="184">
        <v>0</v>
      </c>
      <c r="R214" s="184">
        <f>Q214*H214</f>
        <v>0</v>
      </c>
      <c r="S214" s="184">
        <v>0.074</v>
      </c>
      <c r="T214" s="185">
        <f>S214*H214</f>
        <v>0.148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6" t="s">
        <v>152</v>
      </c>
      <c r="AT214" s="186" t="s">
        <v>147</v>
      </c>
      <c r="AU214" s="186" t="s">
        <v>83</v>
      </c>
      <c r="AY214" s="18" t="s">
        <v>144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8" t="s">
        <v>81</v>
      </c>
      <c r="BK214" s="187">
        <f>ROUND(I214*H214,2)</f>
        <v>0</v>
      </c>
      <c r="BL214" s="18" t="s">
        <v>152</v>
      </c>
      <c r="BM214" s="186" t="s">
        <v>372</v>
      </c>
    </row>
    <row r="215" spans="1:47" s="2" customFormat="1" ht="11.25">
      <c r="A215" s="35"/>
      <c r="B215" s="36"/>
      <c r="C215" s="37"/>
      <c r="D215" s="188" t="s">
        <v>154</v>
      </c>
      <c r="E215" s="37"/>
      <c r="F215" s="189" t="s">
        <v>373</v>
      </c>
      <c r="G215" s="37"/>
      <c r="H215" s="37"/>
      <c r="I215" s="190"/>
      <c r="J215" s="37"/>
      <c r="K215" s="37"/>
      <c r="L215" s="40"/>
      <c r="M215" s="191"/>
      <c r="N215" s="192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154</v>
      </c>
      <c r="AU215" s="18" t="s">
        <v>83</v>
      </c>
    </row>
    <row r="216" spans="2:51" s="13" customFormat="1" ht="11.25">
      <c r="B216" s="193"/>
      <c r="C216" s="194"/>
      <c r="D216" s="195" t="s">
        <v>156</v>
      </c>
      <c r="E216" s="196" t="s">
        <v>21</v>
      </c>
      <c r="F216" s="197" t="s">
        <v>374</v>
      </c>
      <c r="G216" s="194"/>
      <c r="H216" s="198">
        <v>2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156</v>
      </c>
      <c r="AU216" s="204" t="s">
        <v>83</v>
      </c>
      <c r="AV216" s="13" t="s">
        <v>83</v>
      </c>
      <c r="AW216" s="13" t="s">
        <v>34</v>
      </c>
      <c r="AX216" s="13" t="s">
        <v>81</v>
      </c>
      <c r="AY216" s="204" t="s">
        <v>144</v>
      </c>
    </row>
    <row r="217" spans="1:65" s="2" customFormat="1" ht="55.5" customHeight="1">
      <c r="A217" s="35"/>
      <c r="B217" s="36"/>
      <c r="C217" s="175" t="s">
        <v>375</v>
      </c>
      <c r="D217" s="175" t="s">
        <v>147</v>
      </c>
      <c r="E217" s="176" t="s">
        <v>376</v>
      </c>
      <c r="F217" s="177" t="s">
        <v>377</v>
      </c>
      <c r="G217" s="178" t="s">
        <v>166</v>
      </c>
      <c r="H217" s="179">
        <v>1</v>
      </c>
      <c r="I217" s="180"/>
      <c r="J217" s="181">
        <f>ROUND(I217*H217,2)</f>
        <v>0</v>
      </c>
      <c r="K217" s="177" t="s">
        <v>151</v>
      </c>
      <c r="L217" s="40"/>
      <c r="M217" s="182" t="s">
        <v>21</v>
      </c>
      <c r="N217" s="183" t="s">
        <v>44</v>
      </c>
      <c r="O217" s="65"/>
      <c r="P217" s="184">
        <f>O217*H217</f>
        <v>0</v>
      </c>
      <c r="Q217" s="184">
        <v>0</v>
      </c>
      <c r="R217" s="184">
        <f>Q217*H217</f>
        <v>0</v>
      </c>
      <c r="S217" s="184">
        <v>0.207</v>
      </c>
      <c r="T217" s="185">
        <f>S217*H217</f>
        <v>0.207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6" t="s">
        <v>152</v>
      </c>
      <c r="AT217" s="186" t="s">
        <v>147</v>
      </c>
      <c r="AU217" s="186" t="s">
        <v>83</v>
      </c>
      <c r="AY217" s="18" t="s">
        <v>144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8" t="s">
        <v>81</v>
      </c>
      <c r="BK217" s="187">
        <f>ROUND(I217*H217,2)</f>
        <v>0</v>
      </c>
      <c r="BL217" s="18" t="s">
        <v>152</v>
      </c>
      <c r="BM217" s="186" t="s">
        <v>378</v>
      </c>
    </row>
    <row r="218" spans="1:47" s="2" customFormat="1" ht="11.25">
      <c r="A218" s="35"/>
      <c r="B218" s="36"/>
      <c r="C218" s="37"/>
      <c r="D218" s="188" t="s">
        <v>154</v>
      </c>
      <c r="E218" s="37"/>
      <c r="F218" s="189" t="s">
        <v>379</v>
      </c>
      <c r="G218" s="37"/>
      <c r="H218" s="37"/>
      <c r="I218" s="190"/>
      <c r="J218" s="37"/>
      <c r="K218" s="37"/>
      <c r="L218" s="40"/>
      <c r="M218" s="191"/>
      <c r="N218" s="192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154</v>
      </c>
      <c r="AU218" s="18" t="s">
        <v>83</v>
      </c>
    </row>
    <row r="219" spans="1:65" s="2" customFormat="1" ht="55.5" customHeight="1">
      <c r="A219" s="35"/>
      <c r="B219" s="36"/>
      <c r="C219" s="175" t="s">
        <v>380</v>
      </c>
      <c r="D219" s="175" t="s">
        <v>147</v>
      </c>
      <c r="E219" s="176" t="s">
        <v>381</v>
      </c>
      <c r="F219" s="177" t="s">
        <v>382</v>
      </c>
      <c r="G219" s="178" t="s">
        <v>160</v>
      </c>
      <c r="H219" s="179">
        <v>1.785</v>
      </c>
      <c r="I219" s="180"/>
      <c r="J219" s="181">
        <f>ROUND(I219*H219,2)</f>
        <v>0</v>
      </c>
      <c r="K219" s="177" t="s">
        <v>151</v>
      </c>
      <c r="L219" s="40"/>
      <c r="M219" s="182" t="s">
        <v>21</v>
      </c>
      <c r="N219" s="183" t="s">
        <v>44</v>
      </c>
      <c r="O219" s="65"/>
      <c r="P219" s="184">
        <f>O219*H219</f>
        <v>0</v>
      </c>
      <c r="Q219" s="184">
        <v>0</v>
      </c>
      <c r="R219" s="184">
        <f>Q219*H219</f>
        <v>0</v>
      </c>
      <c r="S219" s="184">
        <v>1.8</v>
      </c>
      <c r="T219" s="185">
        <f>S219*H219</f>
        <v>3.213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6" t="s">
        <v>152</v>
      </c>
      <c r="AT219" s="186" t="s">
        <v>147</v>
      </c>
      <c r="AU219" s="186" t="s">
        <v>83</v>
      </c>
      <c r="AY219" s="18" t="s">
        <v>144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8" t="s">
        <v>81</v>
      </c>
      <c r="BK219" s="187">
        <f>ROUND(I219*H219,2)</f>
        <v>0</v>
      </c>
      <c r="BL219" s="18" t="s">
        <v>152</v>
      </c>
      <c r="BM219" s="186" t="s">
        <v>383</v>
      </c>
    </row>
    <row r="220" spans="1:47" s="2" customFormat="1" ht="11.25">
      <c r="A220" s="35"/>
      <c r="B220" s="36"/>
      <c r="C220" s="37"/>
      <c r="D220" s="188" t="s">
        <v>154</v>
      </c>
      <c r="E220" s="37"/>
      <c r="F220" s="189" t="s">
        <v>384</v>
      </c>
      <c r="G220" s="37"/>
      <c r="H220" s="37"/>
      <c r="I220" s="190"/>
      <c r="J220" s="37"/>
      <c r="K220" s="37"/>
      <c r="L220" s="40"/>
      <c r="M220" s="191"/>
      <c r="N220" s="192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154</v>
      </c>
      <c r="AU220" s="18" t="s">
        <v>83</v>
      </c>
    </row>
    <row r="221" spans="2:51" s="13" customFormat="1" ht="11.25">
      <c r="B221" s="193"/>
      <c r="C221" s="194"/>
      <c r="D221" s="195" t="s">
        <v>156</v>
      </c>
      <c r="E221" s="196" t="s">
        <v>21</v>
      </c>
      <c r="F221" s="197" t="s">
        <v>385</v>
      </c>
      <c r="G221" s="194"/>
      <c r="H221" s="198">
        <v>1.785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156</v>
      </c>
      <c r="AU221" s="204" t="s">
        <v>83</v>
      </c>
      <c r="AV221" s="13" t="s">
        <v>83</v>
      </c>
      <c r="AW221" s="13" t="s">
        <v>34</v>
      </c>
      <c r="AX221" s="13" t="s">
        <v>81</v>
      </c>
      <c r="AY221" s="204" t="s">
        <v>144</v>
      </c>
    </row>
    <row r="222" spans="1:65" s="2" customFormat="1" ht="37.9" customHeight="1">
      <c r="A222" s="35"/>
      <c r="B222" s="36"/>
      <c r="C222" s="175" t="s">
        <v>386</v>
      </c>
      <c r="D222" s="175" t="s">
        <v>147</v>
      </c>
      <c r="E222" s="176" t="s">
        <v>387</v>
      </c>
      <c r="F222" s="177" t="s">
        <v>388</v>
      </c>
      <c r="G222" s="178" t="s">
        <v>166</v>
      </c>
      <c r="H222" s="179">
        <v>1</v>
      </c>
      <c r="I222" s="180"/>
      <c r="J222" s="181">
        <f>ROUND(I222*H222,2)</f>
        <v>0</v>
      </c>
      <c r="K222" s="177" t="s">
        <v>151</v>
      </c>
      <c r="L222" s="40"/>
      <c r="M222" s="182" t="s">
        <v>21</v>
      </c>
      <c r="N222" s="183" t="s">
        <v>44</v>
      </c>
      <c r="O222" s="65"/>
      <c r="P222" s="184">
        <f>O222*H222</f>
        <v>0</v>
      </c>
      <c r="Q222" s="184">
        <v>0</v>
      </c>
      <c r="R222" s="184">
        <f>Q222*H222</f>
        <v>0</v>
      </c>
      <c r="S222" s="184">
        <v>0.089</v>
      </c>
      <c r="T222" s="185">
        <f>S222*H222</f>
        <v>0.089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6" t="s">
        <v>152</v>
      </c>
      <c r="AT222" s="186" t="s">
        <v>147</v>
      </c>
      <c r="AU222" s="186" t="s">
        <v>83</v>
      </c>
      <c r="AY222" s="18" t="s">
        <v>144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8" t="s">
        <v>81</v>
      </c>
      <c r="BK222" s="187">
        <f>ROUND(I222*H222,2)</f>
        <v>0</v>
      </c>
      <c r="BL222" s="18" t="s">
        <v>152</v>
      </c>
      <c r="BM222" s="186" t="s">
        <v>389</v>
      </c>
    </row>
    <row r="223" spans="1:47" s="2" customFormat="1" ht="11.25">
      <c r="A223" s="35"/>
      <c r="B223" s="36"/>
      <c r="C223" s="37"/>
      <c r="D223" s="188" t="s">
        <v>154</v>
      </c>
      <c r="E223" s="37"/>
      <c r="F223" s="189" t="s">
        <v>390</v>
      </c>
      <c r="G223" s="37"/>
      <c r="H223" s="37"/>
      <c r="I223" s="190"/>
      <c r="J223" s="37"/>
      <c r="K223" s="37"/>
      <c r="L223" s="40"/>
      <c r="M223" s="191"/>
      <c r="N223" s="192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154</v>
      </c>
      <c r="AU223" s="18" t="s">
        <v>83</v>
      </c>
    </row>
    <row r="224" spans="1:65" s="2" customFormat="1" ht="37.9" customHeight="1">
      <c r="A224" s="35"/>
      <c r="B224" s="36"/>
      <c r="C224" s="175" t="s">
        <v>391</v>
      </c>
      <c r="D224" s="175" t="s">
        <v>147</v>
      </c>
      <c r="E224" s="176" t="s">
        <v>392</v>
      </c>
      <c r="F224" s="177" t="s">
        <v>393</v>
      </c>
      <c r="G224" s="178" t="s">
        <v>166</v>
      </c>
      <c r="H224" s="179">
        <v>3</v>
      </c>
      <c r="I224" s="180"/>
      <c r="J224" s="181">
        <f>ROUND(I224*H224,2)</f>
        <v>0</v>
      </c>
      <c r="K224" s="177" t="s">
        <v>151</v>
      </c>
      <c r="L224" s="40"/>
      <c r="M224" s="182" t="s">
        <v>21</v>
      </c>
      <c r="N224" s="183" t="s">
        <v>44</v>
      </c>
      <c r="O224" s="65"/>
      <c r="P224" s="184">
        <f>O224*H224</f>
        <v>0</v>
      </c>
      <c r="Q224" s="184">
        <v>0</v>
      </c>
      <c r="R224" s="184">
        <f>Q224*H224</f>
        <v>0</v>
      </c>
      <c r="S224" s="184">
        <v>0.33</v>
      </c>
      <c r="T224" s="185">
        <f>S224*H224</f>
        <v>0.99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6" t="s">
        <v>152</v>
      </c>
      <c r="AT224" s="186" t="s">
        <v>147</v>
      </c>
      <c r="AU224" s="186" t="s">
        <v>83</v>
      </c>
      <c r="AY224" s="18" t="s">
        <v>144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8" t="s">
        <v>81</v>
      </c>
      <c r="BK224" s="187">
        <f>ROUND(I224*H224,2)</f>
        <v>0</v>
      </c>
      <c r="BL224" s="18" t="s">
        <v>152</v>
      </c>
      <c r="BM224" s="186" t="s">
        <v>394</v>
      </c>
    </row>
    <row r="225" spans="1:47" s="2" customFormat="1" ht="11.25">
      <c r="A225" s="35"/>
      <c r="B225" s="36"/>
      <c r="C225" s="37"/>
      <c r="D225" s="188" t="s">
        <v>154</v>
      </c>
      <c r="E225" s="37"/>
      <c r="F225" s="189" t="s">
        <v>395</v>
      </c>
      <c r="G225" s="37"/>
      <c r="H225" s="37"/>
      <c r="I225" s="190"/>
      <c r="J225" s="37"/>
      <c r="K225" s="37"/>
      <c r="L225" s="40"/>
      <c r="M225" s="191"/>
      <c r="N225" s="192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154</v>
      </c>
      <c r="AU225" s="18" t="s">
        <v>83</v>
      </c>
    </row>
    <row r="226" spans="2:51" s="13" customFormat="1" ht="11.25">
      <c r="B226" s="193"/>
      <c r="C226" s="194"/>
      <c r="D226" s="195" t="s">
        <v>156</v>
      </c>
      <c r="E226" s="196" t="s">
        <v>21</v>
      </c>
      <c r="F226" s="197" t="s">
        <v>396</v>
      </c>
      <c r="G226" s="194"/>
      <c r="H226" s="198">
        <v>3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156</v>
      </c>
      <c r="AU226" s="204" t="s">
        <v>83</v>
      </c>
      <c r="AV226" s="13" t="s">
        <v>83</v>
      </c>
      <c r="AW226" s="13" t="s">
        <v>34</v>
      </c>
      <c r="AX226" s="13" t="s">
        <v>81</v>
      </c>
      <c r="AY226" s="204" t="s">
        <v>144</v>
      </c>
    </row>
    <row r="227" spans="1:65" s="2" customFormat="1" ht="37.9" customHeight="1">
      <c r="A227" s="35"/>
      <c r="B227" s="36"/>
      <c r="C227" s="175" t="s">
        <v>397</v>
      </c>
      <c r="D227" s="175" t="s">
        <v>147</v>
      </c>
      <c r="E227" s="176" t="s">
        <v>398</v>
      </c>
      <c r="F227" s="177" t="s">
        <v>399</v>
      </c>
      <c r="G227" s="178" t="s">
        <v>191</v>
      </c>
      <c r="H227" s="179">
        <v>2</v>
      </c>
      <c r="I227" s="180"/>
      <c r="J227" s="181">
        <f>ROUND(I227*H227,2)</f>
        <v>0</v>
      </c>
      <c r="K227" s="177" t="s">
        <v>151</v>
      </c>
      <c r="L227" s="40"/>
      <c r="M227" s="182" t="s">
        <v>21</v>
      </c>
      <c r="N227" s="183" t="s">
        <v>44</v>
      </c>
      <c r="O227" s="65"/>
      <c r="P227" s="184">
        <f>O227*H227</f>
        <v>0</v>
      </c>
      <c r="Q227" s="184">
        <v>0</v>
      </c>
      <c r="R227" s="184">
        <f>Q227*H227</f>
        <v>0</v>
      </c>
      <c r="S227" s="184">
        <v>0.019</v>
      </c>
      <c r="T227" s="185">
        <f>S227*H227</f>
        <v>0.038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6" t="s">
        <v>152</v>
      </c>
      <c r="AT227" s="186" t="s">
        <v>147</v>
      </c>
      <c r="AU227" s="186" t="s">
        <v>83</v>
      </c>
      <c r="AY227" s="18" t="s">
        <v>144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8" t="s">
        <v>81</v>
      </c>
      <c r="BK227" s="187">
        <f>ROUND(I227*H227,2)</f>
        <v>0</v>
      </c>
      <c r="BL227" s="18" t="s">
        <v>152</v>
      </c>
      <c r="BM227" s="186" t="s">
        <v>400</v>
      </c>
    </row>
    <row r="228" spans="1:47" s="2" customFormat="1" ht="11.25">
      <c r="A228" s="35"/>
      <c r="B228" s="36"/>
      <c r="C228" s="37"/>
      <c r="D228" s="188" t="s">
        <v>154</v>
      </c>
      <c r="E228" s="37"/>
      <c r="F228" s="189" t="s">
        <v>401</v>
      </c>
      <c r="G228" s="37"/>
      <c r="H228" s="37"/>
      <c r="I228" s="190"/>
      <c r="J228" s="37"/>
      <c r="K228" s="37"/>
      <c r="L228" s="40"/>
      <c r="M228" s="191"/>
      <c r="N228" s="192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154</v>
      </c>
      <c r="AU228" s="18" t="s">
        <v>83</v>
      </c>
    </row>
    <row r="229" spans="2:51" s="13" customFormat="1" ht="11.25">
      <c r="B229" s="193"/>
      <c r="C229" s="194"/>
      <c r="D229" s="195" t="s">
        <v>156</v>
      </c>
      <c r="E229" s="196" t="s">
        <v>21</v>
      </c>
      <c r="F229" s="197" t="s">
        <v>402</v>
      </c>
      <c r="G229" s="194"/>
      <c r="H229" s="198">
        <v>2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156</v>
      </c>
      <c r="AU229" s="204" t="s">
        <v>83</v>
      </c>
      <c r="AV229" s="13" t="s">
        <v>83</v>
      </c>
      <c r="AW229" s="13" t="s">
        <v>34</v>
      </c>
      <c r="AX229" s="13" t="s">
        <v>81</v>
      </c>
      <c r="AY229" s="204" t="s">
        <v>144</v>
      </c>
    </row>
    <row r="230" spans="1:65" s="2" customFormat="1" ht="37.9" customHeight="1">
      <c r="A230" s="35"/>
      <c r="B230" s="36"/>
      <c r="C230" s="175" t="s">
        <v>403</v>
      </c>
      <c r="D230" s="175" t="s">
        <v>147</v>
      </c>
      <c r="E230" s="176" t="s">
        <v>404</v>
      </c>
      <c r="F230" s="177" t="s">
        <v>405</v>
      </c>
      <c r="G230" s="178" t="s">
        <v>191</v>
      </c>
      <c r="H230" s="179">
        <v>2</v>
      </c>
      <c r="I230" s="180"/>
      <c r="J230" s="181">
        <f>ROUND(I230*H230,2)</f>
        <v>0</v>
      </c>
      <c r="K230" s="177" t="s">
        <v>151</v>
      </c>
      <c r="L230" s="40"/>
      <c r="M230" s="182" t="s">
        <v>21</v>
      </c>
      <c r="N230" s="183" t="s">
        <v>44</v>
      </c>
      <c r="O230" s="65"/>
      <c r="P230" s="184">
        <f>O230*H230</f>
        <v>0</v>
      </c>
      <c r="Q230" s="184">
        <v>0</v>
      </c>
      <c r="R230" s="184">
        <f>Q230*H230</f>
        <v>0</v>
      </c>
      <c r="S230" s="184">
        <v>0.018</v>
      </c>
      <c r="T230" s="185">
        <f>S230*H230</f>
        <v>0.036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6" t="s">
        <v>152</v>
      </c>
      <c r="AT230" s="186" t="s">
        <v>147</v>
      </c>
      <c r="AU230" s="186" t="s">
        <v>83</v>
      </c>
      <c r="AY230" s="18" t="s">
        <v>144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8" t="s">
        <v>81</v>
      </c>
      <c r="BK230" s="187">
        <f>ROUND(I230*H230,2)</f>
        <v>0</v>
      </c>
      <c r="BL230" s="18" t="s">
        <v>152</v>
      </c>
      <c r="BM230" s="186" t="s">
        <v>406</v>
      </c>
    </row>
    <row r="231" spans="1:47" s="2" customFormat="1" ht="11.25">
      <c r="A231" s="35"/>
      <c r="B231" s="36"/>
      <c r="C231" s="37"/>
      <c r="D231" s="188" t="s">
        <v>154</v>
      </c>
      <c r="E231" s="37"/>
      <c r="F231" s="189" t="s">
        <v>407</v>
      </c>
      <c r="G231" s="37"/>
      <c r="H231" s="37"/>
      <c r="I231" s="190"/>
      <c r="J231" s="37"/>
      <c r="K231" s="37"/>
      <c r="L231" s="40"/>
      <c r="M231" s="191"/>
      <c r="N231" s="192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154</v>
      </c>
      <c r="AU231" s="18" t="s">
        <v>83</v>
      </c>
    </row>
    <row r="232" spans="2:51" s="13" customFormat="1" ht="11.25">
      <c r="B232" s="193"/>
      <c r="C232" s="194"/>
      <c r="D232" s="195" t="s">
        <v>156</v>
      </c>
      <c r="E232" s="196" t="s">
        <v>21</v>
      </c>
      <c r="F232" s="197" t="s">
        <v>408</v>
      </c>
      <c r="G232" s="194"/>
      <c r="H232" s="198">
        <v>2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156</v>
      </c>
      <c r="AU232" s="204" t="s">
        <v>83</v>
      </c>
      <c r="AV232" s="13" t="s">
        <v>83</v>
      </c>
      <c r="AW232" s="13" t="s">
        <v>34</v>
      </c>
      <c r="AX232" s="13" t="s">
        <v>81</v>
      </c>
      <c r="AY232" s="204" t="s">
        <v>144</v>
      </c>
    </row>
    <row r="233" spans="1:65" s="2" customFormat="1" ht="44.25" customHeight="1">
      <c r="A233" s="35"/>
      <c r="B233" s="36"/>
      <c r="C233" s="175" t="s">
        <v>409</v>
      </c>
      <c r="D233" s="175" t="s">
        <v>147</v>
      </c>
      <c r="E233" s="176" t="s">
        <v>410</v>
      </c>
      <c r="F233" s="177" t="s">
        <v>411</v>
      </c>
      <c r="G233" s="178" t="s">
        <v>191</v>
      </c>
      <c r="H233" s="179">
        <v>1.6</v>
      </c>
      <c r="I233" s="180"/>
      <c r="J233" s="181">
        <f>ROUND(I233*H233,2)</f>
        <v>0</v>
      </c>
      <c r="K233" s="177" t="s">
        <v>151</v>
      </c>
      <c r="L233" s="40"/>
      <c r="M233" s="182" t="s">
        <v>21</v>
      </c>
      <c r="N233" s="183" t="s">
        <v>44</v>
      </c>
      <c r="O233" s="65"/>
      <c r="P233" s="184">
        <f>O233*H233</f>
        <v>0</v>
      </c>
      <c r="Q233" s="184">
        <v>0</v>
      </c>
      <c r="R233" s="184">
        <f>Q233*H233</f>
        <v>0</v>
      </c>
      <c r="S233" s="184">
        <v>0.071</v>
      </c>
      <c r="T233" s="185">
        <f>S233*H233</f>
        <v>0.11359999999999999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6" t="s">
        <v>152</v>
      </c>
      <c r="AT233" s="186" t="s">
        <v>147</v>
      </c>
      <c r="AU233" s="186" t="s">
        <v>83</v>
      </c>
      <c r="AY233" s="18" t="s">
        <v>144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8" t="s">
        <v>81</v>
      </c>
      <c r="BK233" s="187">
        <f>ROUND(I233*H233,2)</f>
        <v>0</v>
      </c>
      <c r="BL233" s="18" t="s">
        <v>152</v>
      </c>
      <c r="BM233" s="186" t="s">
        <v>412</v>
      </c>
    </row>
    <row r="234" spans="1:47" s="2" customFormat="1" ht="11.25">
      <c r="A234" s="35"/>
      <c r="B234" s="36"/>
      <c r="C234" s="37"/>
      <c r="D234" s="188" t="s">
        <v>154</v>
      </c>
      <c r="E234" s="37"/>
      <c r="F234" s="189" t="s">
        <v>413</v>
      </c>
      <c r="G234" s="37"/>
      <c r="H234" s="37"/>
      <c r="I234" s="190"/>
      <c r="J234" s="37"/>
      <c r="K234" s="37"/>
      <c r="L234" s="40"/>
      <c r="M234" s="191"/>
      <c r="N234" s="192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154</v>
      </c>
      <c r="AU234" s="18" t="s">
        <v>83</v>
      </c>
    </row>
    <row r="235" spans="1:65" s="2" customFormat="1" ht="44.25" customHeight="1">
      <c r="A235" s="35"/>
      <c r="B235" s="36"/>
      <c r="C235" s="175" t="s">
        <v>414</v>
      </c>
      <c r="D235" s="175" t="s">
        <v>147</v>
      </c>
      <c r="E235" s="176" t="s">
        <v>415</v>
      </c>
      <c r="F235" s="177" t="s">
        <v>416</v>
      </c>
      <c r="G235" s="178" t="s">
        <v>191</v>
      </c>
      <c r="H235" s="179">
        <v>1.6</v>
      </c>
      <c r="I235" s="180"/>
      <c r="J235" s="181">
        <f>ROUND(I235*H235,2)</f>
        <v>0</v>
      </c>
      <c r="K235" s="177" t="s">
        <v>151</v>
      </c>
      <c r="L235" s="40"/>
      <c r="M235" s="182" t="s">
        <v>21</v>
      </c>
      <c r="N235" s="183" t="s">
        <v>44</v>
      </c>
      <c r="O235" s="65"/>
      <c r="P235" s="184">
        <f>O235*H235</f>
        <v>0</v>
      </c>
      <c r="Q235" s="184">
        <v>0</v>
      </c>
      <c r="R235" s="184">
        <f>Q235*H235</f>
        <v>0</v>
      </c>
      <c r="S235" s="184">
        <v>0.101</v>
      </c>
      <c r="T235" s="185">
        <f>S235*H235</f>
        <v>0.16160000000000002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6" t="s">
        <v>152</v>
      </c>
      <c r="AT235" s="186" t="s">
        <v>147</v>
      </c>
      <c r="AU235" s="186" t="s">
        <v>83</v>
      </c>
      <c r="AY235" s="18" t="s">
        <v>144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8" t="s">
        <v>81</v>
      </c>
      <c r="BK235" s="187">
        <f>ROUND(I235*H235,2)</f>
        <v>0</v>
      </c>
      <c r="BL235" s="18" t="s">
        <v>152</v>
      </c>
      <c r="BM235" s="186" t="s">
        <v>417</v>
      </c>
    </row>
    <row r="236" spans="1:47" s="2" customFormat="1" ht="11.25">
      <c r="A236" s="35"/>
      <c r="B236" s="36"/>
      <c r="C236" s="37"/>
      <c r="D236" s="188" t="s">
        <v>154</v>
      </c>
      <c r="E236" s="37"/>
      <c r="F236" s="189" t="s">
        <v>418</v>
      </c>
      <c r="G236" s="37"/>
      <c r="H236" s="37"/>
      <c r="I236" s="190"/>
      <c r="J236" s="37"/>
      <c r="K236" s="37"/>
      <c r="L236" s="40"/>
      <c r="M236" s="191"/>
      <c r="N236" s="192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154</v>
      </c>
      <c r="AU236" s="18" t="s">
        <v>83</v>
      </c>
    </row>
    <row r="237" spans="2:51" s="13" customFormat="1" ht="11.25">
      <c r="B237" s="193"/>
      <c r="C237" s="194"/>
      <c r="D237" s="195" t="s">
        <v>156</v>
      </c>
      <c r="E237" s="196" t="s">
        <v>21</v>
      </c>
      <c r="F237" s="197" t="s">
        <v>419</v>
      </c>
      <c r="G237" s="194"/>
      <c r="H237" s="198">
        <v>1.6</v>
      </c>
      <c r="I237" s="199"/>
      <c r="J237" s="194"/>
      <c r="K237" s="194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156</v>
      </c>
      <c r="AU237" s="204" t="s">
        <v>83</v>
      </c>
      <c r="AV237" s="13" t="s">
        <v>83</v>
      </c>
      <c r="AW237" s="13" t="s">
        <v>34</v>
      </c>
      <c r="AX237" s="13" t="s">
        <v>81</v>
      </c>
      <c r="AY237" s="204" t="s">
        <v>144</v>
      </c>
    </row>
    <row r="238" spans="1:65" s="2" customFormat="1" ht="24.2" customHeight="1">
      <c r="A238" s="35"/>
      <c r="B238" s="36"/>
      <c r="C238" s="175" t="s">
        <v>420</v>
      </c>
      <c r="D238" s="175" t="s">
        <v>147</v>
      </c>
      <c r="E238" s="176" t="s">
        <v>421</v>
      </c>
      <c r="F238" s="177" t="s">
        <v>422</v>
      </c>
      <c r="G238" s="178" t="s">
        <v>191</v>
      </c>
      <c r="H238" s="179">
        <v>6.3</v>
      </c>
      <c r="I238" s="180"/>
      <c r="J238" s="181">
        <f>ROUND(I238*H238,2)</f>
        <v>0</v>
      </c>
      <c r="K238" s="177" t="s">
        <v>151</v>
      </c>
      <c r="L238" s="40"/>
      <c r="M238" s="182" t="s">
        <v>21</v>
      </c>
      <c r="N238" s="183" t="s">
        <v>44</v>
      </c>
      <c r="O238" s="65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6" t="s">
        <v>152</v>
      </c>
      <c r="AT238" s="186" t="s">
        <v>147</v>
      </c>
      <c r="AU238" s="186" t="s">
        <v>83</v>
      </c>
      <c r="AY238" s="18" t="s">
        <v>144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8" t="s">
        <v>81</v>
      </c>
      <c r="BK238" s="187">
        <f>ROUND(I238*H238,2)</f>
        <v>0</v>
      </c>
      <c r="BL238" s="18" t="s">
        <v>152</v>
      </c>
      <c r="BM238" s="186" t="s">
        <v>423</v>
      </c>
    </row>
    <row r="239" spans="1:47" s="2" customFormat="1" ht="11.25">
      <c r="A239" s="35"/>
      <c r="B239" s="36"/>
      <c r="C239" s="37"/>
      <c r="D239" s="188" t="s">
        <v>154</v>
      </c>
      <c r="E239" s="37"/>
      <c r="F239" s="189" t="s">
        <v>424</v>
      </c>
      <c r="G239" s="37"/>
      <c r="H239" s="37"/>
      <c r="I239" s="190"/>
      <c r="J239" s="37"/>
      <c r="K239" s="37"/>
      <c r="L239" s="40"/>
      <c r="M239" s="191"/>
      <c r="N239" s="192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154</v>
      </c>
      <c r="AU239" s="18" t="s">
        <v>83</v>
      </c>
    </row>
    <row r="240" spans="2:51" s="13" customFormat="1" ht="11.25">
      <c r="B240" s="193"/>
      <c r="C240" s="194"/>
      <c r="D240" s="195" t="s">
        <v>156</v>
      </c>
      <c r="E240" s="196" t="s">
        <v>21</v>
      </c>
      <c r="F240" s="197" t="s">
        <v>425</v>
      </c>
      <c r="G240" s="194"/>
      <c r="H240" s="198">
        <v>6.3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156</v>
      </c>
      <c r="AU240" s="204" t="s">
        <v>83</v>
      </c>
      <c r="AV240" s="13" t="s">
        <v>83</v>
      </c>
      <c r="AW240" s="13" t="s">
        <v>34</v>
      </c>
      <c r="AX240" s="13" t="s">
        <v>81</v>
      </c>
      <c r="AY240" s="204" t="s">
        <v>144</v>
      </c>
    </row>
    <row r="241" spans="1:65" s="2" customFormat="1" ht="24.2" customHeight="1">
      <c r="A241" s="35"/>
      <c r="B241" s="36"/>
      <c r="C241" s="175" t="s">
        <v>426</v>
      </c>
      <c r="D241" s="175" t="s">
        <v>147</v>
      </c>
      <c r="E241" s="176" t="s">
        <v>427</v>
      </c>
      <c r="F241" s="177" t="s">
        <v>428</v>
      </c>
      <c r="G241" s="178" t="s">
        <v>191</v>
      </c>
      <c r="H241" s="179">
        <v>6.3</v>
      </c>
      <c r="I241" s="180"/>
      <c r="J241" s="181">
        <f>ROUND(I241*H241,2)</f>
        <v>0</v>
      </c>
      <c r="K241" s="177" t="s">
        <v>151</v>
      </c>
      <c r="L241" s="40"/>
      <c r="M241" s="182" t="s">
        <v>21</v>
      </c>
      <c r="N241" s="183" t="s">
        <v>44</v>
      </c>
      <c r="O241" s="65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6" t="s">
        <v>152</v>
      </c>
      <c r="AT241" s="186" t="s">
        <v>147</v>
      </c>
      <c r="AU241" s="186" t="s">
        <v>83</v>
      </c>
      <c r="AY241" s="18" t="s">
        <v>144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8" t="s">
        <v>81</v>
      </c>
      <c r="BK241" s="187">
        <f>ROUND(I241*H241,2)</f>
        <v>0</v>
      </c>
      <c r="BL241" s="18" t="s">
        <v>152</v>
      </c>
      <c r="BM241" s="186" t="s">
        <v>429</v>
      </c>
    </row>
    <row r="242" spans="1:47" s="2" customFormat="1" ht="11.25">
      <c r="A242" s="35"/>
      <c r="B242" s="36"/>
      <c r="C242" s="37"/>
      <c r="D242" s="188" t="s">
        <v>154</v>
      </c>
      <c r="E242" s="37"/>
      <c r="F242" s="189" t="s">
        <v>430</v>
      </c>
      <c r="G242" s="37"/>
      <c r="H242" s="37"/>
      <c r="I242" s="190"/>
      <c r="J242" s="37"/>
      <c r="K242" s="37"/>
      <c r="L242" s="40"/>
      <c r="M242" s="191"/>
      <c r="N242" s="192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154</v>
      </c>
      <c r="AU242" s="18" t="s">
        <v>83</v>
      </c>
    </row>
    <row r="243" spans="1:65" s="2" customFormat="1" ht="33" customHeight="1">
      <c r="A243" s="35"/>
      <c r="B243" s="36"/>
      <c r="C243" s="175" t="s">
        <v>431</v>
      </c>
      <c r="D243" s="175" t="s">
        <v>147</v>
      </c>
      <c r="E243" s="176" t="s">
        <v>432</v>
      </c>
      <c r="F243" s="177" t="s">
        <v>433</v>
      </c>
      <c r="G243" s="178" t="s">
        <v>150</v>
      </c>
      <c r="H243" s="179">
        <v>26.6</v>
      </c>
      <c r="I243" s="180"/>
      <c r="J243" s="181">
        <f>ROUND(I243*H243,2)</f>
        <v>0</v>
      </c>
      <c r="K243" s="177" t="s">
        <v>151</v>
      </c>
      <c r="L243" s="40"/>
      <c r="M243" s="182" t="s">
        <v>21</v>
      </c>
      <c r="N243" s="183" t="s">
        <v>44</v>
      </c>
      <c r="O243" s="65"/>
      <c r="P243" s="184">
        <f>O243*H243</f>
        <v>0</v>
      </c>
      <c r="Q243" s="184">
        <v>0</v>
      </c>
      <c r="R243" s="184">
        <f>Q243*H243</f>
        <v>0</v>
      </c>
      <c r="S243" s="184">
        <v>0.0026</v>
      </c>
      <c r="T243" s="185">
        <f>S243*H243</f>
        <v>0.06916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6" t="s">
        <v>152</v>
      </c>
      <c r="AT243" s="186" t="s">
        <v>147</v>
      </c>
      <c r="AU243" s="186" t="s">
        <v>83</v>
      </c>
      <c r="AY243" s="18" t="s">
        <v>144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8" t="s">
        <v>81</v>
      </c>
      <c r="BK243" s="187">
        <f>ROUND(I243*H243,2)</f>
        <v>0</v>
      </c>
      <c r="BL243" s="18" t="s">
        <v>152</v>
      </c>
      <c r="BM243" s="186" t="s">
        <v>434</v>
      </c>
    </row>
    <row r="244" spans="1:47" s="2" customFormat="1" ht="11.25">
      <c r="A244" s="35"/>
      <c r="B244" s="36"/>
      <c r="C244" s="37"/>
      <c r="D244" s="188" t="s">
        <v>154</v>
      </c>
      <c r="E244" s="37"/>
      <c r="F244" s="189" t="s">
        <v>435</v>
      </c>
      <c r="G244" s="37"/>
      <c r="H244" s="37"/>
      <c r="I244" s="190"/>
      <c r="J244" s="37"/>
      <c r="K244" s="37"/>
      <c r="L244" s="40"/>
      <c r="M244" s="191"/>
      <c r="N244" s="192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154</v>
      </c>
      <c r="AU244" s="18" t="s">
        <v>83</v>
      </c>
    </row>
    <row r="245" spans="2:51" s="13" customFormat="1" ht="11.25">
      <c r="B245" s="193"/>
      <c r="C245" s="194"/>
      <c r="D245" s="195" t="s">
        <v>156</v>
      </c>
      <c r="E245" s="196" t="s">
        <v>21</v>
      </c>
      <c r="F245" s="197" t="s">
        <v>436</v>
      </c>
      <c r="G245" s="194"/>
      <c r="H245" s="198">
        <v>26.6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156</v>
      </c>
      <c r="AU245" s="204" t="s">
        <v>83</v>
      </c>
      <c r="AV245" s="13" t="s">
        <v>83</v>
      </c>
      <c r="AW245" s="13" t="s">
        <v>34</v>
      </c>
      <c r="AX245" s="13" t="s">
        <v>81</v>
      </c>
      <c r="AY245" s="204" t="s">
        <v>144</v>
      </c>
    </row>
    <row r="246" spans="1:65" s="2" customFormat="1" ht="33" customHeight="1">
      <c r="A246" s="35"/>
      <c r="B246" s="36"/>
      <c r="C246" s="175" t="s">
        <v>437</v>
      </c>
      <c r="D246" s="175" t="s">
        <v>147</v>
      </c>
      <c r="E246" s="176" t="s">
        <v>438</v>
      </c>
      <c r="F246" s="177" t="s">
        <v>439</v>
      </c>
      <c r="G246" s="178" t="s">
        <v>150</v>
      </c>
      <c r="H246" s="179">
        <v>2.4</v>
      </c>
      <c r="I246" s="180"/>
      <c r="J246" s="181">
        <f>ROUND(I246*H246,2)</f>
        <v>0</v>
      </c>
      <c r="K246" s="177" t="s">
        <v>151</v>
      </c>
      <c r="L246" s="40"/>
      <c r="M246" s="182" t="s">
        <v>21</v>
      </c>
      <c r="N246" s="183" t="s">
        <v>44</v>
      </c>
      <c r="O246" s="65"/>
      <c r="P246" s="184">
        <f>O246*H246</f>
        <v>0</v>
      </c>
      <c r="Q246" s="184">
        <v>0.03885</v>
      </c>
      <c r="R246" s="184">
        <f>Q246*H246</f>
        <v>0.09324</v>
      </c>
      <c r="S246" s="184">
        <v>0</v>
      </c>
      <c r="T246" s="18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6" t="s">
        <v>152</v>
      </c>
      <c r="AT246" s="186" t="s">
        <v>147</v>
      </c>
      <c r="AU246" s="186" t="s">
        <v>83</v>
      </c>
      <c r="AY246" s="18" t="s">
        <v>144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8" t="s">
        <v>81</v>
      </c>
      <c r="BK246" s="187">
        <f>ROUND(I246*H246,2)</f>
        <v>0</v>
      </c>
      <c r="BL246" s="18" t="s">
        <v>152</v>
      </c>
      <c r="BM246" s="186" t="s">
        <v>440</v>
      </c>
    </row>
    <row r="247" spans="1:47" s="2" customFormat="1" ht="11.25">
      <c r="A247" s="35"/>
      <c r="B247" s="36"/>
      <c r="C247" s="37"/>
      <c r="D247" s="188" t="s">
        <v>154</v>
      </c>
      <c r="E247" s="37"/>
      <c r="F247" s="189" t="s">
        <v>441</v>
      </c>
      <c r="G247" s="37"/>
      <c r="H247" s="37"/>
      <c r="I247" s="190"/>
      <c r="J247" s="37"/>
      <c r="K247" s="37"/>
      <c r="L247" s="40"/>
      <c r="M247" s="191"/>
      <c r="N247" s="192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154</v>
      </c>
      <c r="AU247" s="18" t="s">
        <v>83</v>
      </c>
    </row>
    <row r="248" spans="2:51" s="13" customFormat="1" ht="11.25">
      <c r="B248" s="193"/>
      <c r="C248" s="194"/>
      <c r="D248" s="195" t="s">
        <v>156</v>
      </c>
      <c r="E248" s="196" t="s">
        <v>21</v>
      </c>
      <c r="F248" s="197" t="s">
        <v>442</v>
      </c>
      <c r="G248" s="194"/>
      <c r="H248" s="198">
        <v>2.4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156</v>
      </c>
      <c r="AU248" s="204" t="s">
        <v>83</v>
      </c>
      <c r="AV248" s="13" t="s">
        <v>83</v>
      </c>
      <c r="AW248" s="13" t="s">
        <v>34</v>
      </c>
      <c r="AX248" s="13" t="s">
        <v>81</v>
      </c>
      <c r="AY248" s="204" t="s">
        <v>144</v>
      </c>
    </row>
    <row r="249" spans="1:65" s="2" customFormat="1" ht="24.2" customHeight="1">
      <c r="A249" s="35"/>
      <c r="B249" s="36"/>
      <c r="C249" s="175" t="s">
        <v>443</v>
      </c>
      <c r="D249" s="175" t="s">
        <v>147</v>
      </c>
      <c r="E249" s="176" t="s">
        <v>444</v>
      </c>
      <c r="F249" s="177" t="s">
        <v>445</v>
      </c>
      <c r="G249" s="178" t="s">
        <v>166</v>
      </c>
      <c r="H249" s="179">
        <v>175</v>
      </c>
      <c r="I249" s="180"/>
      <c r="J249" s="181">
        <f>ROUND(I249*H249,2)</f>
        <v>0</v>
      </c>
      <c r="K249" s="177" t="s">
        <v>21</v>
      </c>
      <c r="L249" s="40"/>
      <c r="M249" s="182" t="s">
        <v>21</v>
      </c>
      <c r="N249" s="183" t="s">
        <v>44</v>
      </c>
      <c r="O249" s="65"/>
      <c r="P249" s="184">
        <f>O249*H249</f>
        <v>0</v>
      </c>
      <c r="Q249" s="184">
        <v>0.00078</v>
      </c>
      <c r="R249" s="184">
        <f>Q249*H249</f>
        <v>0.1365</v>
      </c>
      <c r="S249" s="184">
        <v>0</v>
      </c>
      <c r="T249" s="18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6" t="s">
        <v>152</v>
      </c>
      <c r="AT249" s="186" t="s">
        <v>147</v>
      </c>
      <c r="AU249" s="186" t="s">
        <v>83</v>
      </c>
      <c r="AY249" s="18" t="s">
        <v>144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8" t="s">
        <v>81</v>
      </c>
      <c r="BK249" s="187">
        <f>ROUND(I249*H249,2)</f>
        <v>0</v>
      </c>
      <c r="BL249" s="18" t="s">
        <v>152</v>
      </c>
      <c r="BM249" s="186" t="s">
        <v>446</v>
      </c>
    </row>
    <row r="250" spans="2:51" s="13" customFormat="1" ht="11.25">
      <c r="B250" s="193"/>
      <c r="C250" s="194"/>
      <c r="D250" s="195" t="s">
        <v>156</v>
      </c>
      <c r="E250" s="196" t="s">
        <v>21</v>
      </c>
      <c r="F250" s="197" t="s">
        <v>447</v>
      </c>
      <c r="G250" s="194"/>
      <c r="H250" s="198">
        <v>175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156</v>
      </c>
      <c r="AU250" s="204" t="s">
        <v>83</v>
      </c>
      <c r="AV250" s="13" t="s">
        <v>83</v>
      </c>
      <c r="AW250" s="13" t="s">
        <v>34</v>
      </c>
      <c r="AX250" s="13" t="s">
        <v>81</v>
      </c>
      <c r="AY250" s="204" t="s">
        <v>144</v>
      </c>
    </row>
    <row r="251" spans="2:63" s="12" customFormat="1" ht="22.9" customHeight="1">
      <c r="B251" s="159"/>
      <c r="C251" s="160"/>
      <c r="D251" s="161" t="s">
        <v>72</v>
      </c>
      <c r="E251" s="173" t="s">
        <v>448</v>
      </c>
      <c r="F251" s="173" t="s">
        <v>449</v>
      </c>
      <c r="G251" s="160"/>
      <c r="H251" s="160"/>
      <c r="I251" s="163"/>
      <c r="J251" s="174">
        <f>BK251</f>
        <v>0</v>
      </c>
      <c r="K251" s="160"/>
      <c r="L251" s="165"/>
      <c r="M251" s="166"/>
      <c r="N251" s="167"/>
      <c r="O251" s="167"/>
      <c r="P251" s="168">
        <f>SUM(P252:P257)</f>
        <v>0</v>
      </c>
      <c r="Q251" s="167"/>
      <c r="R251" s="168">
        <f>SUM(R252:R257)</f>
        <v>0</v>
      </c>
      <c r="S251" s="167"/>
      <c r="T251" s="169">
        <f>SUM(T252:T257)</f>
        <v>0</v>
      </c>
      <c r="AR251" s="170" t="s">
        <v>81</v>
      </c>
      <c r="AT251" s="171" t="s">
        <v>72</v>
      </c>
      <c r="AU251" s="171" t="s">
        <v>81</v>
      </c>
      <c r="AY251" s="170" t="s">
        <v>144</v>
      </c>
      <c r="BK251" s="172">
        <f>SUM(BK252:BK257)</f>
        <v>0</v>
      </c>
    </row>
    <row r="252" spans="1:65" s="2" customFormat="1" ht="37.9" customHeight="1">
      <c r="A252" s="35"/>
      <c r="B252" s="36"/>
      <c r="C252" s="175" t="s">
        <v>450</v>
      </c>
      <c r="D252" s="175" t="s">
        <v>147</v>
      </c>
      <c r="E252" s="176" t="s">
        <v>451</v>
      </c>
      <c r="F252" s="177" t="s">
        <v>452</v>
      </c>
      <c r="G252" s="178" t="s">
        <v>177</v>
      </c>
      <c r="H252" s="179">
        <v>8.863</v>
      </c>
      <c r="I252" s="180"/>
      <c r="J252" s="181">
        <f>ROUND(I252*H252,2)</f>
        <v>0</v>
      </c>
      <c r="K252" s="177" t="s">
        <v>151</v>
      </c>
      <c r="L252" s="40"/>
      <c r="M252" s="182" t="s">
        <v>21</v>
      </c>
      <c r="N252" s="183" t="s">
        <v>44</v>
      </c>
      <c r="O252" s="65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6" t="s">
        <v>152</v>
      </c>
      <c r="AT252" s="186" t="s">
        <v>147</v>
      </c>
      <c r="AU252" s="186" t="s">
        <v>83</v>
      </c>
      <c r="AY252" s="18" t="s">
        <v>144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8" t="s">
        <v>81</v>
      </c>
      <c r="BK252" s="187">
        <f>ROUND(I252*H252,2)</f>
        <v>0</v>
      </c>
      <c r="BL252" s="18" t="s">
        <v>152</v>
      </c>
      <c r="BM252" s="186" t="s">
        <v>453</v>
      </c>
    </row>
    <row r="253" spans="1:47" s="2" customFormat="1" ht="11.25">
      <c r="A253" s="35"/>
      <c r="B253" s="36"/>
      <c r="C253" s="37"/>
      <c r="D253" s="188" t="s">
        <v>154</v>
      </c>
      <c r="E253" s="37"/>
      <c r="F253" s="189" t="s">
        <v>454</v>
      </c>
      <c r="G253" s="37"/>
      <c r="H253" s="37"/>
      <c r="I253" s="190"/>
      <c r="J253" s="37"/>
      <c r="K253" s="37"/>
      <c r="L253" s="40"/>
      <c r="M253" s="191"/>
      <c r="N253" s="192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154</v>
      </c>
      <c r="AU253" s="18" t="s">
        <v>83</v>
      </c>
    </row>
    <row r="254" spans="1:65" s="2" customFormat="1" ht="33" customHeight="1">
      <c r="A254" s="35"/>
      <c r="B254" s="36"/>
      <c r="C254" s="175" t="s">
        <v>455</v>
      </c>
      <c r="D254" s="175" t="s">
        <v>147</v>
      </c>
      <c r="E254" s="176" t="s">
        <v>456</v>
      </c>
      <c r="F254" s="177" t="s">
        <v>457</v>
      </c>
      <c r="G254" s="178" t="s">
        <v>177</v>
      </c>
      <c r="H254" s="179">
        <v>8.863</v>
      </c>
      <c r="I254" s="180"/>
      <c r="J254" s="181">
        <f>ROUND(I254*H254,2)</f>
        <v>0</v>
      </c>
      <c r="K254" s="177" t="s">
        <v>151</v>
      </c>
      <c r="L254" s="40"/>
      <c r="M254" s="182" t="s">
        <v>21</v>
      </c>
      <c r="N254" s="183" t="s">
        <v>44</v>
      </c>
      <c r="O254" s="65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6" t="s">
        <v>152</v>
      </c>
      <c r="AT254" s="186" t="s">
        <v>147</v>
      </c>
      <c r="AU254" s="186" t="s">
        <v>83</v>
      </c>
      <c r="AY254" s="18" t="s">
        <v>144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8" t="s">
        <v>81</v>
      </c>
      <c r="BK254" s="187">
        <f>ROUND(I254*H254,2)</f>
        <v>0</v>
      </c>
      <c r="BL254" s="18" t="s">
        <v>152</v>
      </c>
      <c r="BM254" s="186" t="s">
        <v>458</v>
      </c>
    </row>
    <row r="255" spans="1:47" s="2" customFormat="1" ht="11.25">
      <c r="A255" s="35"/>
      <c r="B255" s="36"/>
      <c r="C255" s="37"/>
      <c r="D255" s="188" t="s">
        <v>154</v>
      </c>
      <c r="E255" s="37"/>
      <c r="F255" s="189" t="s">
        <v>459</v>
      </c>
      <c r="G255" s="37"/>
      <c r="H255" s="37"/>
      <c r="I255" s="190"/>
      <c r="J255" s="37"/>
      <c r="K255" s="37"/>
      <c r="L255" s="40"/>
      <c r="M255" s="191"/>
      <c r="N255" s="192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154</v>
      </c>
      <c r="AU255" s="18" t="s">
        <v>83</v>
      </c>
    </row>
    <row r="256" spans="1:65" s="2" customFormat="1" ht="24.2" customHeight="1">
      <c r="A256" s="35"/>
      <c r="B256" s="36"/>
      <c r="C256" s="175" t="s">
        <v>460</v>
      </c>
      <c r="D256" s="175" t="s">
        <v>147</v>
      </c>
      <c r="E256" s="176" t="s">
        <v>461</v>
      </c>
      <c r="F256" s="177" t="s">
        <v>462</v>
      </c>
      <c r="G256" s="178" t="s">
        <v>177</v>
      </c>
      <c r="H256" s="179">
        <v>8.863</v>
      </c>
      <c r="I256" s="180"/>
      <c r="J256" s="181">
        <f>ROUND(I256*H256,2)</f>
        <v>0</v>
      </c>
      <c r="K256" s="177" t="s">
        <v>21</v>
      </c>
      <c r="L256" s="40"/>
      <c r="M256" s="182" t="s">
        <v>21</v>
      </c>
      <c r="N256" s="183" t="s">
        <v>44</v>
      </c>
      <c r="O256" s="65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6" t="s">
        <v>152</v>
      </c>
      <c r="AT256" s="186" t="s">
        <v>147</v>
      </c>
      <c r="AU256" s="186" t="s">
        <v>83</v>
      </c>
      <c r="AY256" s="18" t="s">
        <v>144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8" t="s">
        <v>81</v>
      </c>
      <c r="BK256" s="187">
        <f>ROUND(I256*H256,2)</f>
        <v>0</v>
      </c>
      <c r="BL256" s="18" t="s">
        <v>152</v>
      </c>
      <c r="BM256" s="186" t="s">
        <v>463</v>
      </c>
    </row>
    <row r="257" spans="1:65" s="2" customFormat="1" ht="24.2" customHeight="1">
      <c r="A257" s="35"/>
      <c r="B257" s="36"/>
      <c r="C257" s="175" t="s">
        <v>464</v>
      </c>
      <c r="D257" s="175" t="s">
        <v>147</v>
      </c>
      <c r="E257" s="176" t="s">
        <v>465</v>
      </c>
      <c r="F257" s="177" t="s">
        <v>466</v>
      </c>
      <c r="G257" s="178" t="s">
        <v>177</v>
      </c>
      <c r="H257" s="179">
        <v>8.863</v>
      </c>
      <c r="I257" s="180"/>
      <c r="J257" s="181">
        <f>ROUND(I257*H257,2)</f>
        <v>0</v>
      </c>
      <c r="K257" s="177" t="s">
        <v>21</v>
      </c>
      <c r="L257" s="40"/>
      <c r="M257" s="182" t="s">
        <v>21</v>
      </c>
      <c r="N257" s="183" t="s">
        <v>44</v>
      </c>
      <c r="O257" s="65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6" t="s">
        <v>152</v>
      </c>
      <c r="AT257" s="186" t="s">
        <v>147</v>
      </c>
      <c r="AU257" s="186" t="s">
        <v>83</v>
      </c>
      <c r="AY257" s="18" t="s">
        <v>144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8" t="s">
        <v>81</v>
      </c>
      <c r="BK257" s="187">
        <f>ROUND(I257*H257,2)</f>
        <v>0</v>
      </c>
      <c r="BL257" s="18" t="s">
        <v>152</v>
      </c>
      <c r="BM257" s="186" t="s">
        <v>467</v>
      </c>
    </row>
    <row r="258" spans="2:63" s="12" customFormat="1" ht="22.9" customHeight="1">
      <c r="B258" s="159"/>
      <c r="C258" s="160"/>
      <c r="D258" s="161" t="s">
        <v>72</v>
      </c>
      <c r="E258" s="173" t="s">
        <v>468</v>
      </c>
      <c r="F258" s="173" t="s">
        <v>469</v>
      </c>
      <c r="G258" s="160"/>
      <c r="H258" s="160"/>
      <c r="I258" s="163"/>
      <c r="J258" s="174">
        <f>BK258</f>
        <v>0</v>
      </c>
      <c r="K258" s="160"/>
      <c r="L258" s="165"/>
      <c r="M258" s="166"/>
      <c r="N258" s="167"/>
      <c r="O258" s="167"/>
      <c r="P258" s="168">
        <f>SUM(P259:P260)</f>
        <v>0</v>
      </c>
      <c r="Q258" s="167"/>
      <c r="R258" s="168">
        <f>SUM(R259:R260)</f>
        <v>0</v>
      </c>
      <c r="S258" s="167"/>
      <c r="T258" s="169">
        <f>SUM(T259:T260)</f>
        <v>0</v>
      </c>
      <c r="AR258" s="170" t="s">
        <v>81</v>
      </c>
      <c r="AT258" s="171" t="s">
        <v>72</v>
      </c>
      <c r="AU258" s="171" t="s">
        <v>81</v>
      </c>
      <c r="AY258" s="170" t="s">
        <v>144</v>
      </c>
      <c r="BK258" s="172">
        <f>SUM(BK259:BK260)</f>
        <v>0</v>
      </c>
    </row>
    <row r="259" spans="1:65" s="2" customFormat="1" ht="55.5" customHeight="1">
      <c r="A259" s="35"/>
      <c r="B259" s="36"/>
      <c r="C259" s="175" t="s">
        <v>470</v>
      </c>
      <c r="D259" s="175" t="s">
        <v>147</v>
      </c>
      <c r="E259" s="176" t="s">
        <v>471</v>
      </c>
      <c r="F259" s="177" t="s">
        <v>472</v>
      </c>
      <c r="G259" s="178" t="s">
        <v>177</v>
      </c>
      <c r="H259" s="179">
        <v>7.862</v>
      </c>
      <c r="I259" s="180"/>
      <c r="J259" s="181">
        <f>ROUND(I259*H259,2)</f>
        <v>0</v>
      </c>
      <c r="K259" s="177" t="s">
        <v>151</v>
      </c>
      <c r="L259" s="40"/>
      <c r="M259" s="182" t="s">
        <v>21</v>
      </c>
      <c r="N259" s="183" t="s">
        <v>44</v>
      </c>
      <c r="O259" s="65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6" t="s">
        <v>152</v>
      </c>
      <c r="AT259" s="186" t="s">
        <v>147</v>
      </c>
      <c r="AU259" s="186" t="s">
        <v>83</v>
      </c>
      <c r="AY259" s="18" t="s">
        <v>144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8" t="s">
        <v>81</v>
      </c>
      <c r="BK259" s="187">
        <f>ROUND(I259*H259,2)</f>
        <v>0</v>
      </c>
      <c r="BL259" s="18" t="s">
        <v>152</v>
      </c>
      <c r="BM259" s="186" t="s">
        <v>473</v>
      </c>
    </row>
    <row r="260" spans="1:47" s="2" customFormat="1" ht="11.25">
      <c r="A260" s="35"/>
      <c r="B260" s="36"/>
      <c r="C260" s="37"/>
      <c r="D260" s="188" t="s">
        <v>154</v>
      </c>
      <c r="E260" s="37"/>
      <c r="F260" s="189" t="s">
        <v>474</v>
      </c>
      <c r="G260" s="37"/>
      <c r="H260" s="37"/>
      <c r="I260" s="190"/>
      <c r="J260" s="37"/>
      <c r="K260" s="37"/>
      <c r="L260" s="40"/>
      <c r="M260" s="191"/>
      <c r="N260" s="192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154</v>
      </c>
      <c r="AU260" s="18" t="s">
        <v>83</v>
      </c>
    </row>
    <row r="261" spans="2:63" s="12" customFormat="1" ht="25.9" customHeight="1">
      <c r="B261" s="159"/>
      <c r="C261" s="160"/>
      <c r="D261" s="161" t="s">
        <v>72</v>
      </c>
      <c r="E261" s="162" t="s">
        <v>475</v>
      </c>
      <c r="F261" s="162" t="s">
        <v>476</v>
      </c>
      <c r="G261" s="160"/>
      <c r="H261" s="160"/>
      <c r="I261" s="163"/>
      <c r="J261" s="164">
        <f>BK261</f>
        <v>0</v>
      </c>
      <c r="K261" s="160"/>
      <c r="L261" s="165"/>
      <c r="M261" s="166"/>
      <c r="N261" s="167"/>
      <c r="O261" s="167"/>
      <c r="P261" s="168">
        <f>P262+P283+P290+P308+P317+P331+P340+P364+P383+P391</f>
        <v>0</v>
      </c>
      <c r="Q261" s="167"/>
      <c r="R261" s="168">
        <f>R262+R283+R290+R308+R317+R331+R340+R364+R383+R391</f>
        <v>2.72672124</v>
      </c>
      <c r="S261" s="167"/>
      <c r="T261" s="169">
        <f>T262+T283+T290+T308+T317+T331+T340+T364+T383+T391</f>
        <v>0.037775500000000004</v>
      </c>
      <c r="AR261" s="170" t="s">
        <v>83</v>
      </c>
      <c r="AT261" s="171" t="s">
        <v>72</v>
      </c>
      <c r="AU261" s="171" t="s">
        <v>73</v>
      </c>
      <c r="AY261" s="170" t="s">
        <v>144</v>
      </c>
      <c r="BK261" s="172">
        <f>BK262+BK283+BK290+BK308+BK317+BK331+BK340+BK364+BK383+BK391</f>
        <v>0</v>
      </c>
    </row>
    <row r="262" spans="2:63" s="12" customFormat="1" ht="22.9" customHeight="1">
      <c r="B262" s="159"/>
      <c r="C262" s="160"/>
      <c r="D262" s="161" t="s">
        <v>72</v>
      </c>
      <c r="E262" s="173" t="s">
        <v>477</v>
      </c>
      <c r="F262" s="173" t="s">
        <v>478</v>
      </c>
      <c r="G262" s="160"/>
      <c r="H262" s="160"/>
      <c r="I262" s="163"/>
      <c r="J262" s="174">
        <f>BK262</f>
        <v>0</v>
      </c>
      <c r="K262" s="160"/>
      <c r="L262" s="165"/>
      <c r="M262" s="166"/>
      <c r="N262" s="167"/>
      <c r="O262" s="167"/>
      <c r="P262" s="168">
        <f>SUM(P263:P282)</f>
        <v>0</v>
      </c>
      <c r="Q262" s="167"/>
      <c r="R262" s="168">
        <f>SUM(R263:R282)</f>
        <v>0.09897384000000001</v>
      </c>
      <c r="S262" s="167"/>
      <c r="T262" s="169">
        <f>SUM(T263:T282)</f>
        <v>0.03028</v>
      </c>
      <c r="AR262" s="170" t="s">
        <v>83</v>
      </c>
      <c r="AT262" s="171" t="s">
        <v>72</v>
      </c>
      <c r="AU262" s="171" t="s">
        <v>81</v>
      </c>
      <c r="AY262" s="170" t="s">
        <v>144</v>
      </c>
      <c r="BK262" s="172">
        <f>SUM(BK263:BK282)</f>
        <v>0</v>
      </c>
    </row>
    <row r="263" spans="1:65" s="2" customFormat="1" ht="37.9" customHeight="1">
      <c r="A263" s="35"/>
      <c r="B263" s="36"/>
      <c r="C263" s="175" t="s">
        <v>479</v>
      </c>
      <c r="D263" s="175" t="s">
        <v>147</v>
      </c>
      <c r="E263" s="176" t="s">
        <v>480</v>
      </c>
      <c r="F263" s="177" t="s">
        <v>481</v>
      </c>
      <c r="G263" s="178" t="s">
        <v>150</v>
      </c>
      <c r="H263" s="179">
        <v>7.57</v>
      </c>
      <c r="I263" s="180"/>
      <c r="J263" s="181">
        <f>ROUND(I263*H263,2)</f>
        <v>0</v>
      </c>
      <c r="K263" s="177" t="s">
        <v>151</v>
      </c>
      <c r="L263" s="40"/>
      <c r="M263" s="182" t="s">
        <v>21</v>
      </c>
      <c r="N263" s="183" t="s">
        <v>44</v>
      </c>
      <c r="O263" s="65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6" t="s">
        <v>243</v>
      </c>
      <c r="AT263" s="186" t="s">
        <v>147</v>
      </c>
      <c r="AU263" s="186" t="s">
        <v>83</v>
      </c>
      <c r="AY263" s="18" t="s">
        <v>144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8" t="s">
        <v>81</v>
      </c>
      <c r="BK263" s="187">
        <f>ROUND(I263*H263,2)</f>
        <v>0</v>
      </c>
      <c r="BL263" s="18" t="s">
        <v>243</v>
      </c>
      <c r="BM263" s="186" t="s">
        <v>482</v>
      </c>
    </row>
    <row r="264" spans="1:47" s="2" customFormat="1" ht="11.25">
      <c r="A264" s="35"/>
      <c r="B264" s="36"/>
      <c r="C264" s="37"/>
      <c r="D264" s="188" t="s">
        <v>154</v>
      </c>
      <c r="E264" s="37"/>
      <c r="F264" s="189" t="s">
        <v>483</v>
      </c>
      <c r="G264" s="37"/>
      <c r="H264" s="37"/>
      <c r="I264" s="190"/>
      <c r="J264" s="37"/>
      <c r="K264" s="37"/>
      <c r="L264" s="40"/>
      <c r="M264" s="191"/>
      <c r="N264" s="192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154</v>
      </c>
      <c r="AU264" s="18" t="s">
        <v>83</v>
      </c>
    </row>
    <row r="265" spans="2:51" s="13" customFormat="1" ht="11.25">
      <c r="B265" s="193"/>
      <c r="C265" s="194"/>
      <c r="D265" s="195" t="s">
        <v>156</v>
      </c>
      <c r="E265" s="196" t="s">
        <v>21</v>
      </c>
      <c r="F265" s="197" t="s">
        <v>484</v>
      </c>
      <c r="G265" s="194"/>
      <c r="H265" s="198">
        <v>7.57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156</v>
      </c>
      <c r="AU265" s="204" t="s">
        <v>83</v>
      </c>
      <c r="AV265" s="13" t="s">
        <v>83</v>
      </c>
      <c r="AW265" s="13" t="s">
        <v>34</v>
      </c>
      <c r="AX265" s="13" t="s">
        <v>81</v>
      </c>
      <c r="AY265" s="204" t="s">
        <v>144</v>
      </c>
    </row>
    <row r="266" spans="1:65" s="2" customFormat="1" ht="16.5" customHeight="1">
      <c r="A266" s="35"/>
      <c r="B266" s="36"/>
      <c r="C266" s="216" t="s">
        <v>485</v>
      </c>
      <c r="D266" s="216" t="s">
        <v>292</v>
      </c>
      <c r="E266" s="217" t="s">
        <v>486</v>
      </c>
      <c r="F266" s="218" t="s">
        <v>487</v>
      </c>
      <c r="G266" s="219" t="s">
        <v>177</v>
      </c>
      <c r="H266" s="220">
        <v>0.004</v>
      </c>
      <c r="I266" s="221"/>
      <c r="J266" s="222">
        <f>ROUND(I266*H266,2)</f>
        <v>0</v>
      </c>
      <c r="K266" s="218" t="s">
        <v>151</v>
      </c>
      <c r="L266" s="223"/>
      <c r="M266" s="224" t="s">
        <v>21</v>
      </c>
      <c r="N266" s="225" t="s">
        <v>44</v>
      </c>
      <c r="O266" s="65"/>
      <c r="P266" s="184">
        <f>O266*H266</f>
        <v>0</v>
      </c>
      <c r="Q266" s="184">
        <v>1</v>
      </c>
      <c r="R266" s="184">
        <f>Q266*H266</f>
        <v>0.004</v>
      </c>
      <c r="S266" s="184">
        <v>0</v>
      </c>
      <c r="T266" s="18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6" t="s">
        <v>337</v>
      </c>
      <c r="AT266" s="186" t="s">
        <v>292</v>
      </c>
      <c r="AU266" s="186" t="s">
        <v>83</v>
      </c>
      <c r="AY266" s="18" t="s">
        <v>144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8" t="s">
        <v>81</v>
      </c>
      <c r="BK266" s="187">
        <f>ROUND(I266*H266,2)</f>
        <v>0</v>
      </c>
      <c r="BL266" s="18" t="s">
        <v>243</v>
      </c>
      <c r="BM266" s="186" t="s">
        <v>488</v>
      </c>
    </row>
    <row r="267" spans="2:51" s="13" customFormat="1" ht="11.25">
      <c r="B267" s="193"/>
      <c r="C267" s="194"/>
      <c r="D267" s="195" t="s">
        <v>156</v>
      </c>
      <c r="E267" s="194"/>
      <c r="F267" s="197" t="s">
        <v>489</v>
      </c>
      <c r="G267" s="194"/>
      <c r="H267" s="198">
        <v>0.004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156</v>
      </c>
      <c r="AU267" s="204" t="s">
        <v>83</v>
      </c>
      <c r="AV267" s="13" t="s">
        <v>83</v>
      </c>
      <c r="AW267" s="13" t="s">
        <v>4</v>
      </c>
      <c r="AX267" s="13" t="s">
        <v>81</v>
      </c>
      <c r="AY267" s="204" t="s">
        <v>144</v>
      </c>
    </row>
    <row r="268" spans="1:65" s="2" customFormat="1" ht="24.2" customHeight="1">
      <c r="A268" s="35"/>
      <c r="B268" s="36"/>
      <c r="C268" s="175" t="s">
        <v>490</v>
      </c>
      <c r="D268" s="175" t="s">
        <v>147</v>
      </c>
      <c r="E268" s="176" t="s">
        <v>491</v>
      </c>
      <c r="F268" s="177" t="s">
        <v>492</v>
      </c>
      <c r="G268" s="178" t="s">
        <v>150</v>
      </c>
      <c r="H268" s="179">
        <v>7.57</v>
      </c>
      <c r="I268" s="180"/>
      <c r="J268" s="181">
        <f>ROUND(I268*H268,2)</f>
        <v>0</v>
      </c>
      <c r="K268" s="177" t="s">
        <v>151</v>
      </c>
      <c r="L268" s="40"/>
      <c r="M268" s="182" t="s">
        <v>21</v>
      </c>
      <c r="N268" s="183" t="s">
        <v>44</v>
      </c>
      <c r="O268" s="65"/>
      <c r="P268" s="184">
        <f>O268*H268</f>
        <v>0</v>
      </c>
      <c r="Q268" s="184">
        <v>0</v>
      </c>
      <c r="R268" s="184">
        <f>Q268*H268</f>
        <v>0</v>
      </c>
      <c r="S268" s="184">
        <v>0.004</v>
      </c>
      <c r="T268" s="185">
        <f>S268*H268</f>
        <v>0.03028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6" t="s">
        <v>243</v>
      </c>
      <c r="AT268" s="186" t="s">
        <v>147</v>
      </c>
      <c r="AU268" s="186" t="s">
        <v>83</v>
      </c>
      <c r="AY268" s="18" t="s">
        <v>144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8" t="s">
        <v>81</v>
      </c>
      <c r="BK268" s="187">
        <f>ROUND(I268*H268,2)</f>
        <v>0</v>
      </c>
      <c r="BL268" s="18" t="s">
        <v>243</v>
      </c>
      <c r="BM268" s="186" t="s">
        <v>493</v>
      </c>
    </row>
    <row r="269" spans="1:47" s="2" customFormat="1" ht="11.25">
      <c r="A269" s="35"/>
      <c r="B269" s="36"/>
      <c r="C269" s="37"/>
      <c r="D269" s="188" t="s">
        <v>154</v>
      </c>
      <c r="E269" s="37"/>
      <c r="F269" s="189" t="s">
        <v>494</v>
      </c>
      <c r="G269" s="37"/>
      <c r="H269" s="37"/>
      <c r="I269" s="190"/>
      <c r="J269" s="37"/>
      <c r="K269" s="37"/>
      <c r="L269" s="40"/>
      <c r="M269" s="191"/>
      <c r="N269" s="192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154</v>
      </c>
      <c r="AU269" s="18" t="s">
        <v>83</v>
      </c>
    </row>
    <row r="270" spans="1:65" s="2" customFormat="1" ht="24.2" customHeight="1">
      <c r="A270" s="35"/>
      <c r="B270" s="36"/>
      <c r="C270" s="175" t="s">
        <v>495</v>
      </c>
      <c r="D270" s="175" t="s">
        <v>147</v>
      </c>
      <c r="E270" s="176" t="s">
        <v>496</v>
      </c>
      <c r="F270" s="177" t="s">
        <v>497</v>
      </c>
      <c r="G270" s="178" t="s">
        <v>150</v>
      </c>
      <c r="H270" s="179">
        <v>15.14</v>
      </c>
      <c r="I270" s="180"/>
      <c r="J270" s="181">
        <f>ROUND(I270*H270,2)</f>
        <v>0</v>
      </c>
      <c r="K270" s="177" t="s">
        <v>151</v>
      </c>
      <c r="L270" s="40"/>
      <c r="M270" s="182" t="s">
        <v>21</v>
      </c>
      <c r="N270" s="183" t="s">
        <v>44</v>
      </c>
      <c r="O270" s="65"/>
      <c r="P270" s="184">
        <f>O270*H270</f>
        <v>0</v>
      </c>
      <c r="Q270" s="184">
        <v>0.0004</v>
      </c>
      <c r="R270" s="184">
        <f>Q270*H270</f>
        <v>0.006056000000000001</v>
      </c>
      <c r="S270" s="184">
        <v>0</v>
      </c>
      <c r="T270" s="18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6" t="s">
        <v>243</v>
      </c>
      <c r="AT270" s="186" t="s">
        <v>147</v>
      </c>
      <c r="AU270" s="186" t="s">
        <v>83</v>
      </c>
      <c r="AY270" s="18" t="s">
        <v>144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8" t="s">
        <v>81</v>
      </c>
      <c r="BK270" s="187">
        <f>ROUND(I270*H270,2)</f>
        <v>0</v>
      </c>
      <c r="BL270" s="18" t="s">
        <v>243</v>
      </c>
      <c r="BM270" s="186" t="s">
        <v>498</v>
      </c>
    </row>
    <row r="271" spans="1:47" s="2" customFormat="1" ht="11.25">
      <c r="A271" s="35"/>
      <c r="B271" s="36"/>
      <c r="C271" s="37"/>
      <c r="D271" s="188" t="s">
        <v>154</v>
      </c>
      <c r="E271" s="37"/>
      <c r="F271" s="189" t="s">
        <v>499</v>
      </c>
      <c r="G271" s="37"/>
      <c r="H271" s="37"/>
      <c r="I271" s="190"/>
      <c r="J271" s="37"/>
      <c r="K271" s="37"/>
      <c r="L271" s="40"/>
      <c r="M271" s="191"/>
      <c r="N271" s="192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154</v>
      </c>
      <c r="AU271" s="18" t="s">
        <v>83</v>
      </c>
    </row>
    <row r="272" spans="2:51" s="13" customFormat="1" ht="11.25">
      <c r="B272" s="193"/>
      <c r="C272" s="194"/>
      <c r="D272" s="195" t="s">
        <v>156</v>
      </c>
      <c r="E272" s="196" t="s">
        <v>21</v>
      </c>
      <c r="F272" s="197" t="s">
        <v>500</v>
      </c>
      <c r="G272" s="194"/>
      <c r="H272" s="198">
        <v>15.14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156</v>
      </c>
      <c r="AU272" s="204" t="s">
        <v>83</v>
      </c>
      <c r="AV272" s="13" t="s">
        <v>83</v>
      </c>
      <c r="AW272" s="13" t="s">
        <v>34</v>
      </c>
      <c r="AX272" s="13" t="s">
        <v>81</v>
      </c>
      <c r="AY272" s="204" t="s">
        <v>144</v>
      </c>
    </row>
    <row r="273" spans="1:65" s="2" customFormat="1" ht="33" customHeight="1">
      <c r="A273" s="35"/>
      <c r="B273" s="36"/>
      <c r="C273" s="175" t="s">
        <v>501</v>
      </c>
      <c r="D273" s="175" t="s">
        <v>147</v>
      </c>
      <c r="E273" s="176" t="s">
        <v>502</v>
      </c>
      <c r="F273" s="177" t="s">
        <v>503</v>
      </c>
      <c r="G273" s="178" t="s">
        <v>191</v>
      </c>
      <c r="H273" s="179">
        <v>24</v>
      </c>
      <c r="I273" s="180"/>
      <c r="J273" s="181">
        <f>ROUND(I273*H273,2)</f>
        <v>0</v>
      </c>
      <c r="K273" s="177" t="s">
        <v>151</v>
      </c>
      <c r="L273" s="40"/>
      <c r="M273" s="182" t="s">
        <v>21</v>
      </c>
      <c r="N273" s="183" t="s">
        <v>44</v>
      </c>
      <c r="O273" s="65"/>
      <c r="P273" s="184">
        <f>O273*H273</f>
        <v>0</v>
      </c>
      <c r="Q273" s="184">
        <v>0.0002</v>
      </c>
      <c r="R273" s="184">
        <f>Q273*H273</f>
        <v>0.0048000000000000004</v>
      </c>
      <c r="S273" s="184">
        <v>0</v>
      </c>
      <c r="T273" s="18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6" t="s">
        <v>243</v>
      </c>
      <c r="AT273" s="186" t="s">
        <v>147</v>
      </c>
      <c r="AU273" s="186" t="s">
        <v>83</v>
      </c>
      <c r="AY273" s="18" t="s">
        <v>144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8" t="s">
        <v>81</v>
      </c>
      <c r="BK273" s="187">
        <f>ROUND(I273*H273,2)</f>
        <v>0</v>
      </c>
      <c r="BL273" s="18" t="s">
        <v>243</v>
      </c>
      <c r="BM273" s="186" t="s">
        <v>504</v>
      </c>
    </row>
    <row r="274" spans="1:47" s="2" customFormat="1" ht="11.25">
      <c r="A274" s="35"/>
      <c r="B274" s="36"/>
      <c r="C274" s="37"/>
      <c r="D274" s="188" t="s">
        <v>154</v>
      </c>
      <c r="E274" s="37"/>
      <c r="F274" s="189" t="s">
        <v>505</v>
      </c>
      <c r="G274" s="37"/>
      <c r="H274" s="37"/>
      <c r="I274" s="190"/>
      <c r="J274" s="37"/>
      <c r="K274" s="37"/>
      <c r="L274" s="40"/>
      <c r="M274" s="191"/>
      <c r="N274" s="192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154</v>
      </c>
      <c r="AU274" s="18" t="s">
        <v>83</v>
      </c>
    </row>
    <row r="275" spans="2:51" s="13" customFormat="1" ht="11.25">
      <c r="B275" s="193"/>
      <c r="C275" s="194"/>
      <c r="D275" s="195" t="s">
        <v>156</v>
      </c>
      <c r="E275" s="196" t="s">
        <v>21</v>
      </c>
      <c r="F275" s="197" t="s">
        <v>506</v>
      </c>
      <c r="G275" s="194"/>
      <c r="H275" s="198">
        <v>24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156</v>
      </c>
      <c r="AU275" s="204" t="s">
        <v>83</v>
      </c>
      <c r="AV275" s="13" t="s">
        <v>83</v>
      </c>
      <c r="AW275" s="13" t="s">
        <v>34</v>
      </c>
      <c r="AX275" s="13" t="s">
        <v>73</v>
      </c>
      <c r="AY275" s="204" t="s">
        <v>144</v>
      </c>
    </row>
    <row r="276" spans="2:51" s="14" customFormat="1" ht="11.25">
      <c r="B276" s="205"/>
      <c r="C276" s="206"/>
      <c r="D276" s="195" t="s">
        <v>156</v>
      </c>
      <c r="E276" s="207" t="s">
        <v>21</v>
      </c>
      <c r="F276" s="208" t="s">
        <v>255</v>
      </c>
      <c r="G276" s="206"/>
      <c r="H276" s="209">
        <v>24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156</v>
      </c>
      <c r="AU276" s="215" t="s">
        <v>83</v>
      </c>
      <c r="AV276" s="14" t="s">
        <v>145</v>
      </c>
      <c r="AW276" s="14" t="s">
        <v>34</v>
      </c>
      <c r="AX276" s="14" t="s">
        <v>81</v>
      </c>
      <c r="AY276" s="215" t="s">
        <v>144</v>
      </c>
    </row>
    <row r="277" spans="1:65" s="2" customFormat="1" ht="44.25" customHeight="1">
      <c r="A277" s="35"/>
      <c r="B277" s="36"/>
      <c r="C277" s="216" t="s">
        <v>507</v>
      </c>
      <c r="D277" s="216" t="s">
        <v>292</v>
      </c>
      <c r="E277" s="217" t="s">
        <v>508</v>
      </c>
      <c r="F277" s="218" t="s">
        <v>509</v>
      </c>
      <c r="G277" s="219" t="s">
        <v>150</v>
      </c>
      <c r="H277" s="220">
        <v>9.084</v>
      </c>
      <c r="I277" s="221"/>
      <c r="J277" s="222">
        <f>ROUND(I277*H277,2)</f>
        <v>0</v>
      </c>
      <c r="K277" s="218" t="s">
        <v>151</v>
      </c>
      <c r="L277" s="223"/>
      <c r="M277" s="224" t="s">
        <v>21</v>
      </c>
      <c r="N277" s="225" t="s">
        <v>44</v>
      </c>
      <c r="O277" s="65"/>
      <c r="P277" s="184">
        <f>O277*H277</f>
        <v>0</v>
      </c>
      <c r="Q277" s="184">
        <v>0.00486</v>
      </c>
      <c r="R277" s="184">
        <f>Q277*H277</f>
        <v>0.04414824</v>
      </c>
      <c r="S277" s="184">
        <v>0</v>
      </c>
      <c r="T277" s="18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6" t="s">
        <v>337</v>
      </c>
      <c r="AT277" s="186" t="s">
        <v>292</v>
      </c>
      <c r="AU277" s="186" t="s">
        <v>83</v>
      </c>
      <c r="AY277" s="18" t="s">
        <v>144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8" t="s">
        <v>81</v>
      </c>
      <c r="BK277" s="187">
        <f>ROUND(I277*H277,2)</f>
        <v>0</v>
      </c>
      <c r="BL277" s="18" t="s">
        <v>243</v>
      </c>
      <c r="BM277" s="186" t="s">
        <v>510</v>
      </c>
    </row>
    <row r="278" spans="2:51" s="13" customFormat="1" ht="11.25">
      <c r="B278" s="193"/>
      <c r="C278" s="194"/>
      <c r="D278" s="195" t="s">
        <v>156</v>
      </c>
      <c r="E278" s="196" t="s">
        <v>21</v>
      </c>
      <c r="F278" s="197" t="s">
        <v>511</v>
      </c>
      <c r="G278" s="194"/>
      <c r="H278" s="198">
        <v>7.57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156</v>
      </c>
      <c r="AU278" s="204" t="s">
        <v>83</v>
      </c>
      <c r="AV278" s="13" t="s">
        <v>83</v>
      </c>
      <c r="AW278" s="13" t="s">
        <v>34</v>
      </c>
      <c r="AX278" s="13" t="s">
        <v>81</v>
      </c>
      <c r="AY278" s="204" t="s">
        <v>144</v>
      </c>
    </row>
    <row r="279" spans="2:51" s="13" customFormat="1" ht="11.25">
      <c r="B279" s="193"/>
      <c r="C279" s="194"/>
      <c r="D279" s="195" t="s">
        <v>156</v>
      </c>
      <c r="E279" s="194"/>
      <c r="F279" s="197" t="s">
        <v>512</v>
      </c>
      <c r="G279" s="194"/>
      <c r="H279" s="198">
        <v>9.084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156</v>
      </c>
      <c r="AU279" s="204" t="s">
        <v>83</v>
      </c>
      <c r="AV279" s="13" t="s">
        <v>83</v>
      </c>
      <c r="AW279" s="13" t="s">
        <v>4</v>
      </c>
      <c r="AX279" s="13" t="s">
        <v>81</v>
      </c>
      <c r="AY279" s="204" t="s">
        <v>144</v>
      </c>
    </row>
    <row r="280" spans="1:65" s="2" customFormat="1" ht="44.25" customHeight="1">
      <c r="A280" s="35"/>
      <c r="B280" s="36"/>
      <c r="C280" s="216" t="s">
        <v>513</v>
      </c>
      <c r="D280" s="216" t="s">
        <v>292</v>
      </c>
      <c r="E280" s="217" t="s">
        <v>514</v>
      </c>
      <c r="F280" s="218" t="s">
        <v>515</v>
      </c>
      <c r="G280" s="219" t="s">
        <v>150</v>
      </c>
      <c r="H280" s="220">
        <v>9.084</v>
      </c>
      <c r="I280" s="221"/>
      <c r="J280" s="222">
        <f>ROUND(I280*H280,2)</f>
        <v>0</v>
      </c>
      <c r="K280" s="218" t="s">
        <v>151</v>
      </c>
      <c r="L280" s="223"/>
      <c r="M280" s="224" t="s">
        <v>21</v>
      </c>
      <c r="N280" s="225" t="s">
        <v>44</v>
      </c>
      <c r="O280" s="65"/>
      <c r="P280" s="184">
        <f>O280*H280</f>
        <v>0</v>
      </c>
      <c r="Q280" s="184">
        <v>0.0044</v>
      </c>
      <c r="R280" s="184">
        <f>Q280*H280</f>
        <v>0.0399696</v>
      </c>
      <c r="S280" s="184">
        <v>0</v>
      </c>
      <c r="T280" s="18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6" t="s">
        <v>337</v>
      </c>
      <c r="AT280" s="186" t="s">
        <v>292</v>
      </c>
      <c r="AU280" s="186" t="s">
        <v>83</v>
      </c>
      <c r="AY280" s="18" t="s">
        <v>144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8" t="s">
        <v>81</v>
      </c>
      <c r="BK280" s="187">
        <f>ROUND(I280*H280,2)</f>
        <v>0</v>
      </c>
      <c r="BL280" s="18" t="s">
        <v>243</v>
      </c>
      <c r="BM280" s="186" t="s">
        <v>516</v>
      </c>
    </row>
    <row r="281" spans="1:65" s="2" customFormat="1" ht="49.15" customHeight="1">
      <c r="A281" s="35"/>
      <c r="B281" s="36"/>
      <c r="C281" s="175" t="s">
        <v>517</v>
      </c>
      <c r="D281" s="175" t="s">
        <v>147</v>
      </c>
      <c r="E281" s="176" t="s">
        <v>518</v>
      </c>
      <c r="F281" s="177" t="s">
        <v>519</v>
      </c>
      <c r="G281" s="178" t="s">
        <v>177</v>
      </c>
      <c r="H281" s="179">
        <v>0.099</v>
      </c>
      <c r="I281" s="180"/>
      <c r="J281" s="181">
        <f>ROUND(I281*H281,2)</f>
        <v>0</v>
      </c>
      <c r="K281" s="177" t="s">
        <v>151</v>
      </c>
      <c r="L281" s="40"/>
      <c r="M281" s="182" t="s">
        <v>21</v>
      </c>
      <c r="N281" s="183" t="s">
        <v>44</v>
      </c>
      <c r="O281" s="65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6" t="s">
        <v>243</v>
      </c>
      <c r="AT281" s="186" t="s">
        <v>147</v>
      </c>
      <c r="AU281" s="186" t="s">
        <v>83</v>
      </c>
      <c r="AY281" s="18" t="s">
        <v>144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8" t="s">
        <v>81</v>
      </c>
      <c r="BK281" s="187">
        <f>ROUND(I281*H281,2)</f>
        <v>0</v>
      </c>
      <c r="BL281" s="18" t="s">
        <v>243</v>
      </c>
      <c r="BM281" s="186" t="s">
        <v>520</v>
      </c>
    </row>
    <row r="282" spans="1:47" s="2" customFormat="1" ht="11.25">
      <c r="A282" s="35"/>
      <c r="B282" s="36"/>
      <c r="C282" s="37"/>
      <c r="D282" s="188" t="s">
        <v>154</v>
      </c>
      <c r="E282" s="37"/>
      <c r="F282" s="189" t="s">
        <v>521</v>
      </c>
      <c r="G282" s="37"/>
      <c r="H282" s="37"/>
      <c r="I282" s="190"/>
      <c r="J282" s="37"/>
      <c r="K282" s="37"/>
      <c r="L282" s="40"/>
      <c r="M282" s="191"/>
      <c r="N282" s="192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154</v>
      </c>
      <c r="AU282" s="18" t="s">
        <v>83</v>
      </c>
    </row>
    <row r="283" spans="2:63" s="12" customFormat="1" ht="22.9" customHeight="1">
      <c r="B283" s="159"/>
      <c r="C283" s="160"/>
      <c r="D283" s="161" t="s">
        <v>72</v>
      </c>
      <c r="E283" s="173" t="s">
        <v>522</v>
      </c>
      <c r="F283" s="173" t="s">
        <v>523</v>
      </c>
      <c r="G283" s="160"/>
      <c r="H283" s="160"/>
      <c r="I283" s="163"/>
      <c r="J283" s="174">
        <f>BK283</f>
        <v>0</v>
      </c>
      <c r="K283" s="160"/>
      <c r="L283" s="165"/>
      <c r="M283" s="166"/>
      <c r="N283" s="167"/>
      <c r="O283" s="167"/>
      <c r="P283" s="168">
        <f>SUM(P284:P289)</f>
        <v>0</v>
      </c>
      <c r="Q283" s="167"/>
      <c r="R283" s="168">
        <f>SUM(R284:R289)</f>
        <v>0.0014399999999999999</v>
      </c>
      <c r="S283" s="167"/>
      <c r="T283" s="169">
        <f>SUM(T284:T289)</f>
        <v>0</v>
      </c>
      <c r="AR283" s="170" t="s">
        <v>83</v>
      </c>
      <c r="AT283" s="171" t="s">
        <v>72</v>
      </c>
      <c r="AU283" s="171" t="s">
        <v>81</v>
      </c>
      <c r="AY283" s="170" t="s">
        <v>144</v>
      </c>
      <c r="BK283" s="172">
        <f>SUM(BK284:BK289)</f>
        <v>0</v>
      </c>
    </row>
    <row r="284" spans="1:65" s="2" customFormat="1" ht="24.2" customHeight="1">
      <c r="A284" s="35"/>
      <c r="B284" s="36"/>
      <c r="C284" s="175" t="s">
        <v>524</v>
      </c>
      <c r="D284" s="175" t="s">
        <v>147</v>
      </c>
      <c r="E284" s="176" t="s">
        <v>525</v>
      </c>
      <c r="F284" s="177" t="s">
        <v>526</v>
      </c>
      <c r="G284" s="178" t="s">
        <v>166</v>
      </c>
      <c r="H284" s="179">
        <v>1</v>
      </c>
      <c r="I284" s="180"/>
      <c r="J284" s="181">
        <f>ROUND(I284*H284,2)</f>
        <v>0</v>
      </c>
      <c r="K284" s="177" t="s">
        <v>151</v>
      </c>
      <c r="L284" s="40"/>
      <c r="M284" s="182" t="s">
        <v>21</v>
      </c>
      <c r="N284" s="183" t="s">
        <v>44</v>
      </c>
      <c r="O284" s="65"/>
      <c r="P284" s="184">
        <f>O284*H284</f>
        <v>0</v>
      </c>
      <c r="Q284" s="184">
        <v>0.0005</v>
      </c>
      <c r="R284" s="184">
        <f>Q284*H284</f>
        <v>0.0005</v>
      </c>
      <c r="S284" s="184">
        <v>0</v>
      </c>
      <c r="T284" s="18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6" t="s">
        <v>243</v>
      </c>
      <c r="AT284" s="186" t="s">
        <v>147</v>
      </c>
      <c r="AU284" s="186" t="s">
        <v>83</v>
      </c>
      <c r="AY284" s="18" t="s">
        <v>144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8" t="s">
        <v>81</v>
      </c>
      <c r="BK284" s="187">
        <f>ROUND(I284*H284,2)</f>
        <v>0</v>
      </c>
      <c r="BL284" s="18" t="s">
        <v>243</v>
      </c>
      <c r="BM284" s="186" t="s">
        <v>527</v>
      </c>
    </row>
    <row r="285" spans="1:47" s="2" customFormat="1" ht="11.25">
      <c r="A285" s="35"/>
      <c r="B285" s="36"/>
      <c r="C285" s="37"/>
      <c r="D285" s="188" t="s">
        <v>154</v>
      </c>
      <c r="E285" s="37"/>
      <c r="F285" s="189" t="s">
        <v>528</v>
      </c>
      <c r="G285" s="37"/>
      <c r="H285" s="37"/>
      <c r="I285" s="190"/>
      <c r="J285" s="37"/>
      <c r="K285" s="37"/>
      <c r="L285" s="40"/>
      <c r="M285" s="191"/>
      <c r="N285" s="192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154</v>
      </c>
      <c r="AU285" s="18" t="s">
        <v>83</v>
      </c>
    </row>
    <row r="286" spans="1:65" s="2" customFormat="1" ht="24.2" customHeight="1">
      <c r="A286" s="35"/>
      <c r="B286" s="36"/>
      <c r="C286" s="175" t="s">
        <v>529</v>
      </c>
      <c r="D286" s="175" t="s">
        <v>147</v>
      </c>
      <c r="E286" s="176" t="s">
        <v>530</v>
      </c>
      <c r="F286" s="177" t="s">
        <v>531</v>
      </c>
      <c r="G286" s="178" t="s">
        <v>191</v>
      </c>
      <c r="H286" s="179">
        <v>2</v>
      </c>
      <c r="I286" s="180"/>
      <c r="J286" s="181">
        <f>ROUND(I286*H286,2)</f>
        <v>0</v>
      </c>
      <c r="K286" s="177" t="s">
        <v>151</v>
      </c>
      <c r="L286" s="40"/>
      <c r="M286" s="182" t="s">
        <v>21</v>
      </c>
      <c r="N286" s="183" t="s">
        <v>44</v>
      </c>
      <c r="O286" s="65"/>
      <c r="P286" s="184">
        <f>O286*H286</f>
        <v>0</v>
      </c>
      <c r="Q286" s="184">
        <v>0.00047</v>
      </c>
      <c r="R286" s="184">
        <f>Q286*H286</f>
        <v>0.00094</v>
      </c>
      <c r="S286" s="184">
        <v>0</v>
      </c>
      <c r="T286" s="18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6" t="s">
        <v>243</v>
      </c>
      <c r="AT286" s="186" t="s">
        <v>147</v>
      </c>
      <c r="AU286" s="186" t="s">
        <v>83</v>
      </c>
      <c r="AY286" s="18" t="s">
        <v>144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8" t="s">
        <v>81</v>
      </c>
      <c r="BK286" s="187">
        <f>ROUND(I286*H286,2)</f>
        <v>0</v>
      </c>
      <c r="BL286" s="18" t="s">
        <v>243</v>
      </c>
      <c r="BM286" s="186" t="s">
        <v>532</v>
      </c>
    </row>
    <row r="287" spans="1:47" s="2" customFormat="1" ht="11.25">
      <c r="A287" s="35"/>
      <c r="B287" s="36"/>
      <c r="C287" s="37"/>
      <c r="D287" s="188" t="s">
        <v>154</v>
      </c>
      <c r="E287" s="37"/>
      <c r="F287" s="189" t="s">
        <v>533</v>
      </c>
      <c r="G287" s="37"/>
      <c r="H287" s="37"/>
      <c r="I287" s="190"/>
      <c r="J287" s="37"/>
      <c r="K287" s="37"/>
      <c r="L287" s="40"/>
      <c r="M287" s="191"/>
      <c r="N287" s="192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154</v>
      </c>
      <c r="AU287" s="18" t="s">
        <v>83</v>
      </c>
    </row>
    <row r="288" spans="1:65" s="2" customFormat="1" ht="24.2" customHeight="1">
      <c r="A288" s="35"/>
      <c r="B288" s="36"/>
      <c r="C288" s="175" t="s">
        <v>534</v>
      </c>
      <c r="D288" s="175" t="s">
        <v>147</v>
      </c>
      <c r="E288" s="176" t="s">
        <v>535</v>
      </c>
      <c r="F288" s="177" t="s">
        <v>536</v>
      </c>
      <c r="G288" s="178" t="s">
        <v>166</v>
      </c>
      <c r="H288" s="179">
        <v>1</v>
      </c>
      <c r="I288" s="180"/>
      <c r="J288" s="181">
        <f>ROUND(I288*H288,2)</f>
        <v>0</v>
      </c>
      <c r="K288" s="177" t="s">
        <v>151</v>
      </c>
      <c r="L288" s="40"/>
      <c r="M288" s="182" t="s">
        <v>21</v>
      </c>
      <c r="N288" s="183" t="s">
        <v>44</v>
      </c>
      <c r="O288" s="65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6" t="s">
        <v>243</v>
      </c>
      <c r="AT288" s="186" t="s">
        <v>147</v>
      </c>
      <c r="AU288" s="186" t="s">
        <v>83</v>
      </c>
      <c r="AY288" s="18" t="s">
        <v>144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8" t="s">
        <v>81</v>
      </c>
      <c r="BK288" s="187">
        <f>ROUND(I288*H288,2)</f>
        <v>0</v>
      </c>
      <c r="BL288" s="18" t="s">
        <v>243</v>
      </c>
      <c r="BM288" s="186" t="s">
        <v>537</v>
      </c>
    </row>
    <row r="289" spans="1:47" s="2" customFormat="1" ht="11.25">
      <c r="A289" s="35"/>
      <c r="B289" s="36"/>
      <c r="C289" s="37"/>
      <c r="D289" s="188" t="s">
        <v>154</v>
      </c>
      <c r="E289" s="37"/>
      <c r="F289" s="189" t="s">
        <v>538</v>
      </c>
      <c r="G289" s="37"/>
      <c r="H289" s="37"/>
      <c r="I289" s="190"/>
      <c r="J289" s="37"/>
      <c r="K289" s="37"/>
      <c r="L289" s="40"/>
      <c r="M289" s="191"/>
      <c r="N289" s="192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154</v>
      </c>
      <c r="AU289" s="18" t="s">
        <v>83</v>
      </c>
    </row>
    <row r="290" spans="2:63" s="12" customFormat="1" ht="22.9" customHeight="1">
      <c r="B290" s="159"/>
      <c r="C290" s="160"/>
      <c r="D290" s="161" t="s">
        <v>72</v>
      </c>
      <c r="E290" s="173" t="s">
        <v>539</v>
      </c>
      <c r="F290" s="173" t="s">
        <v>540</v>
      </c>
      <c r="G290" s="160"/>
      <c r="H290" s="160"/>
      <c r="I290" s="163"/>
      <c r="J290" s="174">
        <f>BK290</f>
        <v>0</v>
      </c>
      <c r="K290" s="160"/>
      <c r="L290" s="165"/>
      <c r="M290" s="166"/>
      <c r="N290" s="167"/>
      <c r="O290" s="167"/>
      <c r="P290" s="168">
        <f>SUM(P291:P307)</f>
        <v>0</v>
      </c>
      <c r="Q290" s="167"/>
      <c r="R290" s="168">
        <f>SUM(R291:R307)</f>
        <v>0.00215</v>
      </c>
      <c r="S290" s="167"/>
      <c r="T290" s="169">
        <f>SUM(T291:T307)</f>
        <v>0.00048</v>
      </c>
      <c r="AR290" s="170" t="s">
        <v>83</v>
      </c>
      <c r="AT290" s="171" t="s">
        <v>72</v>
      </c>
      <c r="AU290" s="171" t="s">
        <v>81</v>
      </c>
      <c r="AY290" s="170" t="s">
        <v>144</v>
      </c>
      <c r="BK290" s="172">
        <f>SUM(BK291:BK307)</f>
        <v>0</v>
      </c>
    </row>
    <row r="291" spans="1:65" s="2" customFormat="1" ht="33" customHeight="1">
      <c r="A291" s="35"/>
      <c r="B291" s="36"/>
      <c r="C291" s="175" t="s">
        <v>541</v>
      </c>
      <c r="D291" s="175" t="s">
        <v>147</v>
      </c>
      <c r="E291" s="176" t="s">
        <v>542</v>
      </c>
      <c r="F291" s="177" t="s">
        <v>543</v>
      </c>
      <c r="G291" s="178" t="s">
        <v>166</v>
      </c>
      <c r="H291" s="179">
        <v>2</v>
      </c>
      <c r="I291" s="180"/>
      <c r="J291" s="181">
        <f>ROUND(I291*H291,2)</f>
        <v>0</v>
      </c>
      <c r="K291" s="177" t="s">
        <v>21</v>
      </c>
      <c r="L291" s="40"/>
      <c r="M291" s="182" t="s">
        <v>21</v>
      </c>
      <c r="N291" s="183" t="s">
        <v>44</v>
      </c>
      <c r="O291" s="65"/>
      <c r="P291" s="184">
        <f>O291*H291</f>
        <v>0</v>
      </c>
      <c r="Q291" s="184">
        <v>4E-05</v>
      </c>
      <c r="R291" s="184">
        <f>Q291*H291</f>
        <v>8E-05</v>
      </c>
      <c r="S291" s="184">
        <v>0.00024</v>
      </c>
      <c r="T291" s="185">
        <f>S291*H291</f>
        <v>0.00048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6" t="s">
        <v>243</v>
      </c>
      <c r="AT291" s="186" t="s">
        <v>147</v>
      </c>
      <c r="AU291" s="186" t="s">
        <v>83</v>
      </c>
      <c r="AY291" s="18" t="s">
        <v>144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8" t="s">
        <v>81</v>
      </c>
      <c r="BK291" s="187">
        <f>ROUND(I291*H291,2)</f>
        <v>0</v>
      </c>
      <c r="BL291" s="18" t="s">
        <v>243</v>
      </c>
      <c r="BM291" s="186" t="s">
        <v>544</v>
      </c>
    </row>
    <row r="292" spans="1:65" s="2" customFormat="1" ht="37.9" customHeight="1">
      <c r="A292" s="35"/>
      <c r="B292" s="36"/>
      <c r="C292" s="175" t="s">
        <v>545</v>
      </c>
      <c r="D292" s="175" t="s">
        <v>147</v>
      </c>
      <c r="E292" s="176" t="s">
        <v>546</v>
      </c>
      <c r="F292" s="177" t="s">
        <v>547</v>
      </c>
      <c r="G292" s="178" t="s">
        <v>191</v>
      </c>
      <c r="H292" s="179">
        <v>4</v>
      </c>
      <c r="I292" s="180"/>
      <c r="J292" s="181">
        <f>ROUND(I292*H292,2)</f>
        <v>0</v>
      </c>
      <c r="K292" s="177" t="s">
        <v>151</v>
      </c>
      <c r="L292" s="40"/>
      <c r="M292" s="182" t="s">
        <v>21</v>
      </c>
      <c r="N292" s="183" t="s">
        <v>44</v>
      </c>
      <c r="O292" s="65"/>
      <c r="P292" s="184">
        <f>O292*H292</f>
        <v>0</v>
      </c>
      <c r="Q292" s="184">
        <v>0.00015</v>
      </c>
      <c r="R292" s="184">
        <f>Q292*H292</f>
        <v>0.0006</v>
      </c>
      <c r="S292" s="184">
        <v>0</v>
      </c>
      <c r="T292" s="18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6" t="s">
        <v>243</v>
      </c>
      <c r="AT292" s="186" t="s">
        <v>147</v>
      </c>
      <c r="AU292" s="186" t="s">
        <v>83</v>
      </c>
      <c r="AY292" s="18" t="s">
        <v>144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8" t="s">
        <v>81</v>
      </c>
      <c r="BK292" s="187">
        <f>ROUND(I292*H292,2)</f>
        <v>0</v>
      </c>
      <c r="BL292" s="18" t="s">
        <v>243</v>
      </c>
      <c r="BM292" s="186" t="s">
        <v>548</v>
      </c>
    </row>
    <row r="293" spans="1:47" s="2" customFormat="1" ht="11.25">
      <c r="A293" s="35"/>
      <c r="B293" s="36"/>
      <c r="C293" s="37"/>
      <c r="D293" s="188" t="s">
        <v>154</v>
      </c>
      <c r="E293" s="37"/>
      <c r="F293" s="189" t="s">
        <v>549</v>
      </c>
      <c r="G293" s="37"/>
      <c r="H293" s="37"/>
      <c r="I293" s="190"/>
      <c r="J293" s="37"/>
      <c r="K293" s="37"/>
      <c r="L293" s="40"/>
      <c r="M293" s="191"/>
      <c r="N293" s="192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154</v>
      </c>
      <c r="AU293" s="18" t="s">
        <v>83</v>
      </c>
    </row>
    <row r="294" spans="1:65" s="2" customFormat="1" ht="44.25" customHeight="1">
      <c r="A294" s="35"/>
      <c r="B294" s="36"/>
      <c r="C294" s="175" t="s">
        <v>550</v>
      </c>
      <c r="D294" s="175" t="s">
        <v>147</v>
      </c>
      <c r="E294" s="176" t="s">
        <v>551</v>
      </c>
      <c r="F294" s="177" t="s">
        <v>552</v>
      </c>
      <c r="G294" s="178" t="s">
        <v>191</v>
      </c>
      <c r="H294" s="179">
        <v>4</v>
      </c>
      <c r="I294" s="180"/>
      <c r="J294" s="181">
        <f>ROUND(I294*H294,2)</f>
        <v>0</v>
      </c>
      <c r="K294" s="177" t="s">
        <v>151</v>
      </c>
      <c r="L294" s="40"/>
      <c r="M294" s="182" t="s">
        <v>21</v>
      </c>
      <c r="N294" s="183" t="s">
        <v>44</v>
      </c>
      <c r="O294" s="65"/>
      <c r="P294" s="184">
        <f>O294*H294</f>
        <v>0</v>
      </c>
      <c r="Q294" s="184">
        <v>5E-05</v>
      </c>
      <c r="R294" s="184">
        <f>Q294*H294</f>
        <v>0.0002</v>
      </c>
      <c r="S294" s="184">
        <v>0</v>
      </c>
      <c r="T294" s="18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6" t="s">
        <v>243</v>
      </c>
      <c r="AT294" s="186" t="s">
        <v>147</v>
      </c>
      <c r="AU294" s="186" t="s">
        <v>83</v>
      </c>
      <c r="AY294" s="18" t="s">
        <v>144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8" t="s">
        <v>81</v>
      </c>
      <c r="BK294" s="187">
        <f>ROUND(I294*H294,2)</f>
        <v>0</v>
      </c>
      <c r="BL294" s="18" t="s">
        <v>243</v>
      </c>
      <c r="BM294" s="186" t="s">
        <v>553</v>
      </c>
    </row>
    <row r="295" spans="1:47" s="2" customFormat="1" ht="11.25">
      <c r="A295" s="35"/>
      <c r="B295" s="36"/>
      <c r="C295" s="37"/>
      <c r="D295" s="188" t="s">
        <v>154</v>
      </c>
      <c r="E295" s="37"/>
      <c r="F295" s="189" t="s">
        <v>554</v>
      </c>
      <c r="G295" s="37"/>
      <c r="H295" s="37"/>
      <c r="I295" s="190"/>
      <c r="J295" s="37"/>
      <c r="K295" s="37"/>
      <c r="L295" s="40"/>
      <c r="M295" s="191"/>
      <c r="N295" s="192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154</v>
      </c>
      <c r="AU295" s="18" t="s">
        <v>83</v>
      </c>
    </row>
    <row r="296" spans="1:65" s="2" customFormat="1" ht="49.15" customHeight="1">
      <c r="A296" s="35"/>
      <c r="B296" s="36"/>
      <c r="C296" s="175" t="s">
        <v>555</v>
      </c>
      <c r="D296" s="175" t="s">
        <v>147</v>
      </c>
      <c r="E296" s="176" t="s">
        <v>556</v>
      </c>
      <c r="F296" s="177" t="s">
        <v>557</v>
      </c>
      <c r="G296" s="178" t="s">
        <v>191</v>
      </c>
      <c r="H296" s="179">
        <v>2</v>
      </c>
      <c r="I296" s="180"/>
      <c r="J296" s="181">
        <f>ROUND(I296*H296,2)</f>
        <v>0</v>
      </c>
      <c r="K296" s="177" t="s">
        <v>151</v>
      </c>
      <c r="L296" s="40"/>
      <c r="M296" s="182" t="s">
        <v>21</v>
      </c>
      <c r="N296" s="183" t="s">
        <v>44</v>
      </c>
      <c r="O296" s="65"/>
      <c r="P296" s="184">
        <f>O296*H296</f>
        <v>0</v>
      </c>
      <c r="Q296" s="184">
        <v>4E-05</v>
      </c>
      <c r="R296" s="184">
        <f>Q296*H296</f>
        <v>8E-05</v>
      </c>
      <c r="S296" s="184">
        <v>0</v>
      </c>
      <c r="T296" s="18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6" t="s">
        <v>243</v>
      </c>
      <c r="AT296" s="186" t="s">
        <v>147</v>
      </c>
      <c r="AU296" s="186" t="s">
        <v>83</v>
      </c>
      <c r="AY296" s="18" t="s">
        <v>144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8" t="s">
        <v>81</v>
      </c>
      <c r="BK296" s="187">
        <f>ROUND(I296*H296,2)</f>
        <v>0</v>
      </c>
      <c r="BL296" s="18" t="s">
        <v>243</v>
      </c>
      <c r="BM296" s="186" t="s">
        <v>558</v>
      </c>
    </row>
    <row r="297" spans="1:47" s="2" customFormat="1" ht="11.25">
      <c r="A297" s="35"/>
      <c r="B297" s="36"/>
      <c r="C297" s="37"/>
      <c r="D297" s="188" t="s">
        <v>154</v>
      </c>
      <c r="E297" s="37"/>
      <c r="F297" s="189" t="s">
        <v>559</v>
      </c>
      <c r="G297" s="37"/>
      <c r="H297" s="37"/>
      <c r="I297" s="190"/>
      <c r="J297" s="37"/>
      <c r="K297" s="37"/>
      <c r="L297" s="40"/>
      <c r="M297" s="191"/>
      <c r="N297" s="192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154</v>
      </c>
      <c r="AU297" s="18" t="s">
        <v>83</v>
      </c>
    </row>
    <row r="298" spans="1:65" s="2" customFormat="1" ht="55.5" customHeight="1">
      <c r="A298" s="35"/>
      <c r="B298" s="36"/>
      <c r="C298" s="175" t="s">
        <v>560</v>
      </c>
      <c r="D298" s="175" t="s">
        <v>147</v>
      </c>
      <c r="E298" s="176" t="s">
        <v>561</v>
      </c>
      <c r="F298" s="177" t="s">
        <v>562</v>
      </c>
      <c r="G298" s="178" t="s">
        <v>191</v>
      </c>
      <c r="H298" s="179">
        <v>2</v>
      </c>
      <c r="I298" s="180"/>
      <c r="J298" s="181">
        <f>ROUND(I298*H298,2)</f>
        <v>0</v>
      </c>
      <c r="K298" s="177" t="s">
        <v>151</v>
      </c>
      <c r="L298" s="40"/>
      <c r="M298" s="182" t="s">
        <v>21</v>
      </c>
      <c r="N298" s="183" t="s">
        <v>44</v>
      </c>
      <c r="O298" s="65"/>
      <c r="P298" s="184">
        <f>O298*H298</f>
        <v>0</v>
      </c>
      <c r="Q298" s="184">
        <v>7E-05</v>
      </c>
      <c r="R298" s="184">
        <f>Q298*H298</f>
        <v>0.00014</v>
      </c>
      <c r="S298" s="184">
        <v>0</v>
      </c>
      <c r="T298" s="185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6" t="s">
        <v>243</v>
      </c>
      <c r="AT298" s="186" t="s">
        <v>147</v>
      </c>
      <c r="AU298" s="186" t="s">
        <v>83</v>
      </c>
      <c r="AY298" s="18" t="s">
        <v>144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8" t="s">
        <v>81</v>
      </c>
      <c r="BK298" s="187">
        <f>ROUND(I298*H298,2)</f>
        <v>0</v>
      </c>
      <c r="BL298" s="18" t="s">
        <v>243</v>
      </c>
      <c r="BM298" s="186" t="s">
        <v>563</v>
      </c>
    </row>
    <row r="299" spans="1:47" s="2" customFormat="1" ht="11.25">
      <c r="A299" s="35"/>
      <c r="B299" s="36"/>
      <c r="C299" s="37"/>
      <c r="D299" s="188" t="s">
        <v>154</v>
      </c>
      <c r="E299" s="37"/>
      <c r="F299" s="189" t="s">
        <v>564</v>
      </c>
      <c r="G299" s="37"/>
      <c r="H299" s="37"/>
      <c r="I299" s="190"/>
      <c r="J299" s="37"/>
      <c r="K299" s="37"/>
      <c r="L299" s="40"/>
      <c r="M299" s="191"/>
      <c r="N299" s="192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154</v>
      </c>
      <c r="AU299" s="18" t="s">
        <v>83</v>
      </c>
    </row>
    <row r="300" spans="1:65" s="2" customFormat="1" ht="24.2" customHeight="1">
      <c r="A300" s="35"/>
      <c r="B300" s="36"/>
      <c r="C300" s="175" t="s">
        <v>565</v>
      </c>
      <c r="D300" s="175" t="s">
        <v>147</v>
      </c>
      <c r="E300" s="176" t="s">
        <v>566</v>
      </c>
      <c r="F300" s="177" t="s">
        <v>567</v>
      </c>
      <c r="G300" s="178" t="s">
        <v>166</v>
      </c>
      <c r="H300" s="179">
        <v>2</v>
      </c>
      <c r="I300" s="180"/>
      <c r="J300" s="181">
        <f>ROUND(I300*H300,2)</f>
        <v>0</v>
      </c>
      <c r="K300" s="177" t="s">
        <v>151</v>
      </c>
      <c r="L300" s="40"/>
      <c r="M300" s="182" t="s">
        <v>21</v>
      </c>
      <c r="N300" s="183" t="s">
        <v>44</v>
      </c>
      <c r="O300" s="65"/>
      <c r="P300" s="184">
        <f>O300*H300</f>
        <v>0</v>
      </c>
      <c r="Q300" s="184">
        <v>0</v>
      </c>
      <c r="R300" s="184">
        <f>Q300*H300</f>
        <v>0</v>
      </c>
      <c r="S300" s="184">
        <v>0</v>
      </c>
      <c r="T300" s="18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6" t="s">
        <v>243</v>
      </c>
      <c r="AT300" s="186" t="s">
        <v>147</v>
      </c>
      <c r="AU300" s="186" t="s">
        <v>83</v>
      </c>
      <c r="AY300" s="18" t="s">
        <v>144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8" t="s">
        <v>81</v>
      </c>
      <c r="BK300" s="187">
        <f>ROUND(I300*H300,2)</f>
        <v>0</v>
      </c>
      <c r="BL300" s="18" t="s">
        <v>243</v>
      </c>
      <c r="BM300" s="186" t="s">
        <v>568</v>
      </c>
    </row>
    <row r="301" spans="1:47" s="2" customFormat="1" ht="11.25">
      <c r="A301" s="35"/>
      <c r="B301" s="36"/>
      <c r="C301" s="37"/>
      <c r="D301" s="188" t="s">
        <v>154</v>
      </c>
      <c r="E301" s="37"/>
      <c r="F301" s="189" t="s">
        <v>569</v>
      </c>
      <c r="G301" s="37"/>
      <c r="H301" s="37"/>
      <c r="I301" s="190"/>
      <c r="J301" s="37"/>
      <c r="K301" s="37"/>
      <c r="L301" s="40"/>
      <c r="M301" s="191"/>
      <c r="N301" s="192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154</v>
      </c>
      <c r="AU301" s="18" t="s">
        <v>83</v>
      </c>
    </row>
    <row r="302" spans="1:65" s="2" customFormat="1" ht="21.75" customHeight="1">
      <c r="A302" s="35"/>
      <c r="B302" s="36"/>
      <c r="C302" s="175" t="s">
        <v>570</v>
      </c>
      <c r="D302" s="175" t="s">
        <v>147</v>
      </c>
      <c r="E302" s="176" t="s">
        <v>571</v>
      </c>
      <c r="F302" s="177" t="s">
        <v>572</v>
      </c>
      <c r="G302" s="178" t="s">
        <v>573</v>
      </c>
      <c r="H302" s="179">
        <v>1</v>
      </c>
      <c r="I302" s="180"/>
      <c r="J302" s="181">
        <f>ROUND(I302*H302,2)</f>
        <v>0</v>
      </c>
      <c r="K302" s="177" t="s">
        <v>151</v>
      </c>
      <c r="L302" s="40"/>
      <c r="M302" s="182" t="s">
        <v>21</v>
      </c>
      <c r="N302" s="183" t="s">
        <v>44</v>
      </c>
      <c r="O302" s="65"/>
      <c r="P302" s="184">
        <f>O302*H302</f>
        <v>0</v>
      </c>
      <c r="Q302" s="184">
        <v>0.00025</v>
      </c>
      <c r="R302" s="184">
        <f>Q302*H302</f>
        <v>0.00025</v>
      </c>
      <c r="S302" s="184">
        <v>0</v>
      </c>
      <c r="T302" s="18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6" t="s">
        <v>243</v>
      </c>
      <c r="AT302" s="186" t="s">
        <v>147</v>
      </c>
      <c r="AU302" s="186" t="s">
        <v>83</v>
      </c>
      <c r="AY302" s="18" t="s">
        <v>144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8" t="s">
        <v>81</v>
      </c>
      <c r="BK302" s="187">
        <f>ROUND(I302*H302,2)</f>
        <v>0</v>
      </c>
      <c r="BL302" s="18" t="s">
        <v>243</v>
      </c>
      <c r="BM302" s="186" t="s">
        <v>574</v>
      </c>
    </row>
    <row r="303" spans="1:47" s="2" customFormat="1" ht="11.25">
      <c r="A303" s="35"/>
      <c r="B303" s="36"/>
      <c r="C303" s="37"/>
      <c r="D303" s="188" t="s">
        <v>154</v>
      </c>
      <c r="E303" s="37"/>
      <c r="F303" s="189" t="s">
        <v>575</v>
      </c>
      <c r="G303" s="37"/>
      <c r="H303" s="37"/>
      <c r="I303" s="190"/>
      <c r="J303" s="37"/>
      <c r="K303" s="37"/>
      <c r="L303" s="40"/>
      <c r="M303" s="191"/>
      <c r="N303" s="192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154</v>
      </c>
      <c r="AU303" s="18" t="s">
        <v>83</v>
      </c>
    </row>
    <row r="304" spans="1:65" s="2" customFormat="1" ht="37.9" customHeight="1">
      <c r="A304" s="35"/>
      <c r="B304" s="36"/>
      <c r="C304" s="175" t="s">
        <v>576</v>
      </c>
      <c r="D304" s="175" t="s">
        <v>147</v>
      </c>
      <c r="E304" s="176" t="s">
        <v>577</v>
      </c>
      <c r="F304" s="177" t="s">
        <v>578</v>
      </c>
      <c r="G304" s="178" t="s">
        <v>191</v>
      </c>
      <c r="H304" s="179">
        <v>4</v>
      </c>
      <c r="I304" s="180"/>
      <c r="J304" s="181">
        <f>ROUND(I304*H304,2)</f>
        <v>0</v>
      </c>
      <c r="K304" s="177" t="s">
        <v>151</v>
      </c>
      <c r="L304" s="40"/>
      <c r="M304" s="182" t="s">
        <v>21</v>
      </c>
      <c r="N304" s="183" t="s">
        <v>44</v>
      </c>
      <c r="O304" s="65"/>
      <c r="P304" s="184">
        <f>O304*H304</f>
        <v>0</v>
      </c>
      <c r="Q304" s="184">
        <v>0.00019</v>
      </c>
      <c r="R304" s="184">
        <f>Q304*H304</f>
        <v>0.00076</v>
      </c>
      <c r="S304" s="184">
        <v>0</v>
      </c>
      <c r="T304" s="18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6" t="s">
        <v>243</v>
      </c>
      <c r="AT304" s="186" t="s">
        <v>147</v>
      </c>
      <c r="AU304" s="186" t="s">
        <v>83</v>
      </c>
      <c r="AY304" s="18" t="s">
        <v>144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8" t="s">
        <v>81</v>
      </c>
      <c r="BK304" s="187">
        <f>ROUND(I304*H304,2)</f>
        <v>0</v>
      </c>
      <c r="BL304" s="18" t="s">
        <v>243</v>
      </c>
      <c r="BM304" s="186" t="s">
        <v>579</v>
      </c>
    </row>
    <row r="305" spans="1:47" s="2" customFormat="1" ht="11.25">
      <c r="A305" s="35"/>
      <c r="B305" s="36"/>
      <c r="C305" s="37"/>
      <c r="D305" s="188" t="s">
        <v>154</v>
      </c>
      <c r="E305" s="37"/>
      <c r="F305" s="189" t="s">
        <v>580</v>
      </c>
      <c r="G305" s="37"/>
      <c r="H305" s="37"/>
      <c r="I305" s="190"/>
      <c r="J305" s="37"/>
      <c r="K305" s="37"/>
      <c r="L305" s="40"/>
      <c r="M305" s="191"/>
      <c r="N305" s="192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154</v>
      </c>
      <c r="AU305" s="18" t="s">
        <v>83</v>
      </c>
    </row>
    <row r="306" spans="1:65" s="2" customFormat="1" ht="33" customHeight="1">
      <c r="A306" s="35"/>
      <c r="B306" s="36"/>
      <c r="C306" s="175" t="s">
        <v>581</v>
      </c>
      <c r="D306" s="175" t="s">
        <v>147</v>
      </c>
      <c r="E306" s="176" t="s">
        <v>582</v>
      </c>
      <c r="F306" s="177" t="s">
        <v>583</v>
      </c>
      <c r="G306" s="178" t="s">
        <v>191</v>
      </c>
      <c r="H306" s="179">
        <v>4</v>
      </c>
      <c r="I306" s="180"/>
      <c r="J306" s="181">
        <f>ROUND(I306*H306,2)</f>
        <v>0</v>
      </c>
      <c r="K306" s="177" t="s">
        <v>151</v>
      </c>
      <c r="L306" s="40"/>
      <c r="M306" s="182" t="s">
        <v>21</v>
      </c>
      <c r="N306" s="183" t="s">
        <v>44</v>
      </c>
      <c r="O306" s="65"/>
      <c r="P306" s="184">
        <f>O306*H306</f>
        <v>0</v>
      </c>
      <c r="Q306" s="184">
        <v>1E-05</v>
      </c>
      <c r="R306" s="184">
        <f>Q306*H306</f>
        <v>4E-05</v>
      </c>
      <c r="S306" s="184">
        <v>0</v>
      </c>
      <c r="T306" s="18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6" t="s">
        <v>243</v>
      </c>
      <c r="AT306" s="186" t="s">
        <v>147</v>
      </c>
      <c r="AU306" s="186" t="s">
        <v>83</v>
      </c>
      <c r="AY306" s="18" t="s">
        <v>144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8" t="s">
        <v>81</v>
      </c>
      <c r="BK306" s="187">
        <f>ROUND(I306*H306,2)</f>
        <v>0</v>
      </c>
      <c r="BL306" s="18" t="s">
        <v>243</v>
      </c>
      <c r="BM306" s="186" t="s">
        <v>584</v>
      </c>
    </row>
    <row r="307" spans="1:47" s="2" customFormat="1" ht="11.25">
      <c r="A307" s="35"/>
      <c r="B307" s="36"/>
      <c r="C307" s="37"/>
      <c r="D307" s="188" t="s">
        <v>154</v>
      </c>
      <c r="E307" s="37"/>
      <c r="F307" s="189" t="s">
        <v>585</v>
      </c>
      <c r="G307" s="37"/>
      <c r="H307" s="37"/>
      <c r="I307" s="190"/>
      <c r="J307" s="37"/>
      <c r="K307" s="37"/>
      <c r="L307" s="40"/>
      <c r="M307" s="191"/>
      <c r="N307" s="192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154</v>
      </c>
      <c r="AU307" s="18" t="s">
        <v>83</v>
      </c>
    </row>
    <row r="308" spans="2:63" s="12" customFormat="1" ht="22.9" customHeight="1">
      <c r="B308" s="159"/>
      <c r="C308" s="160"/>
      <c r="D308" s="161" t="s">
        <v>72</v>
      </c>
      <c r="E308" s="173" t="s">
        <v>586</v>
      </c>
      <c r="F308" s="173" t="s">
        <v>587</v>
      </c>
      <c r="G308" s="160"/>
      <c r="H308" s="160"/>
      <c r="I308" s="163"/>
      <c r="J308" s="174">
        <f>BK308</f>
        <v>0</v>
      </c>
      <c r="K308" s="160"/>
      <c r="L308" s="165"/>
      <c r="M308" s="166"/>
      <c r="N308" s="167"/>
      <c r="O308" s="167"/>
      <c r="P308" s="168">
        <f>SUM(P309:P316)</f>
        <v>0</v>
      </c>
      <c r="Q308" s="167"/>
      <c r="R308" s="168">
        <f>SUM(R309:R316)</f>
        <v>0.02403</v>
      </c>
      <c r="S308" s="167"/>
      <c r="T308" s="169">
        <f>SUM(T309:T316)</f>
        <v>0</v>
      </c>
      <c r="AR308" s="170" t="s">
        <v>83</v>
      </c>
      <c r="AT308" s="171" t="s">
        <v>72</v>
      </c>
      <c r="AU308" s="171" t="s">
        <v>81</v>
      </c>
      <c r="AY308" s="170" t="s">
        <v>144</v>
      </c>
      <c r="BK308" s="172">
        <f>SUM(BK309:BK316)</f>
        <v>0</v>
      </c>
    </row>
    <row r="309" spans="1:65" s="2" customFormat="1" ht="37.9" customHeight="1">
      <c r="A309" s="35"/>
      <c r="B309" s="36"/>
      <c r="C309" s="175" t="s">
        <v>588</v>
      </c>
      <c r="D309" s="175" t="s">
        <v>147</v>
      </c>
      <c r="E309" s="176" t="s">
        <v>589</v>
      </c>
      <c r="F309" s="177" t="s">
        <v>590</v>
      </c>
      <c r="G309" s="178" t="s">
        <v>591</v>
      </c>
      <c r="H309" s="179">
        <v>1</v>
      </c>
      <c r="I309" s="180"/>
      <c r="J309" s="181">
        <f>ROUND(I309*H309,2)</f>
        <v>0</v>
      </c>
      <c r="K309" s="177" t="s">
        <v>151</v>
      </c>
      <c r="L309" s="40"/>
      <c r="M309" s="182" t="s">
        <v>21</v>
      </c>
      <c r="N309" s="183" t="s">
        <v>44</v>
      </c>
      <c r="O309" s="65"/>
      <c r="P309" s="184">
        <f>O309*H309</f>
        <v>0</v>
      </c>
      <c r="Q309" s="184">
        <v>0.02223</v>
      </c>
      <c r="R309" s="184">
        <f>Q309*H309</f>
        <v>0.02223</v>
      </c>
      <c r="S309" s="184">
        <v>0</v>
      </c>
      <c r="T309" s="18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6" t="s">
        <v>243</v>
      </c>
      <c r="AT309" s="186" t="s">
        <v>147</v>
      </c>
      <c r="AU309" s="186" t="s">
        <v>83</v>
      </c>
      <c r="AY309" s="18" t="s">
        <v>144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8" t="s">
        <v>81</v>
      </c>
      <c r="BK309" s="187">
        <f>ROUND(I309*H309,2)</f>
        <v>0</v>
      </c>
      <c r="BL309" s="18" t="s">
        <v>243</v>
      </c>
      <c r="BM309" s="186" t="s">
        <v>592</v>
      </c>
    </row>
    <row r="310" spans="1:47" s="2" customFormat="1" ht="11.25">
      <c r="A310" s="35"/>
      <c r="B310" s="36"/>
      <c r="C310" s="37"/>
      <c r="D310" s="188" t="s">
        <v>154</v>
      </c>
      <c r="E310" s="37"/>
      <c r="F310" s="189" t="s">
        <v>593</v>
      </c>
      <c r="G310" s="37"/>
      <c r="H310" s="37"/>
      <c r="I310" s="190"/>
      <c r="J310" s="37"/>
      <c r="K310" s="37"/>
      <c r="L310" s="40"/>
      <c r="M310" s="191"/>
      <c r="N310" s="192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154</v>
      </c>
      <c r="AU310" s="18" t="s">
        <v>83</v>
      </c>
    </row>
    <row r="311" spans="1:65" s="2" customFormat="1" ht="21.75" customHeight="1">
      <c r="A311" s="35"/>
      <c r="B311" s="36"/>
      <c r="C311" s="175" t="s">
        <v>594</v>
      </c>
      <c r="D311" s="175" t="s">
        <v>147</v>
      </c>
      <c r="E311" s="176" t="s">
        <v>595</v>
      </c>
      <c r="F311" s="177" t="s">
        <v>596</v>
      </c>
      <c r="G311" s="178" t="s">
        <v>591</v>
      </c>
      <c r="H311" s="179">
        <v>1</v>
      </c>
      <c r="I311" s="180"/>
      <c r="J311" s="181">
        <f>ROUND(I311*H311,2)</f>
        <v>0</v>
      </c>
      <c r="K311" s="177" t="s">
        <v>151</v>
      </c>
      <c r="L311" s="40"/>
      <c r="M311" s="182" t="s">
        <v>21</v>
      </c>
      <c r="N311" s="183" t="s">
        <v>44</v>
      </c>
      <c r="O311" s="65"/>
      <c r="P311" s="184">
        <f>O311*H311</f>
        <v>0</v>
      </c>
      <c r="Q311" s="184">
        <v>0.0018</v>
      </c>
      <c r="R311" s="184">
        <f>Q311*H311</f>
        <v>0.0018</v>
      </c>
      <c r="S311" s="184">
        <v>0</v>
      </c>
      <c r="T311" s="18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6" t="s">
        <v>243</v>
      </c>
      <c r="AT311" s="186" t="s">
        <v>147</v>
      </c>
      <c r="AU311" s="186" t="s">
        <v>83</v>
      </c>
      <c r="AY311" s="18" t="s">
        <v>144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8" t="s">
        <v>81</v>
      </c>
      <c r="BK311" s="187">
        <f>ROUND(I311*H311,2)</f>
        <v>0</v>
      </c>
      <c r="BL311" s="18" t="s">
        <v>243</v>
      </c>
      <c r="BM311" s="186" t="s">
        <v>597</v>
      </c>
    </row>
    <row r="312" spans="1:47" s="2" customFormat="1" ht="11.25">
      <c r="A312" s="35"/>
      <c r="B312" s="36"/>
      <c r="C312" s="37"/>
      <c r="D312" s="188" t="s">
        <v>154</v>
      </c>
      <c r="E312" s="37"/>
      <c r="F312" s="189" t="s">
        <v>598</v>
      </c>
      <c r="G312" s="37"/>
      <c r="H312" s="37"/>
      <c r="I312" s="190"/>
      <c r="J312" s="37"/>
      <c r="K312" s="37"/>
      <c r="L312" s="40"/>
      <c r="M312" s="191"/>
      <c r="N312" s="192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154</v>
      </c>
      <c r="AU312" s="18" t="s">
        <v>83</v>
      </c>
    </row>
    <row r="313" spans="1:65" s="2" customFormat="1" ht="44.25" customHeight="1">
      <c r="A313" s="35"/>
      <c r="B313" s="36"/>
      <c r="C313" s="175" t="s">
        <v>599</v>
      </c>
      <c r="D313" s="175" t="s">
        <v>147</v>
      </c>
      <c r="E313" s="176" t="s">
        <v>600</v>
      </c>
      <c r="F313" s="177" t="s">
        <v>601</v>
      </c>
      <c r="G313" s="178" t="s">
        <v>177</v>
      </c>
      <c r="H313" s="179">
        <v>0.024</v>
      </c>
      <c r="I313" s="180"/>
      <c r="J313" s="181">
        <f>ROUND(I313*H313,2)</f>
        <v>0</v>
      </c>
      <c r="K313" s="177" t="s">
        <v>151</v>
      </c>
      <c r="L313" s="40"/>
      <c r="M313" s="182" t="s">
        <v>21</v>
      </c>
      <c r="N313" s="183" t="s">
        <v>44</v>
      </c>
      <c r="O313" s="65"/>
      <c r="P313" s="184">
        <f>O313*H313</f>
        <v>0</v>
      </c>
      <c r="Q313" s="184">
        <v>0</v>
      </c>
      <c r="R313" s="184">
        <f>Q313*H313</f>
        <v>0</v>
      </c>
      <c r="S313" s="184">
        <v>0</v>
      </c>
      <c r="T313" s="18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6" t="s">
        <v>243</v>
      </c>
      <c r="AT313" s="186" t="s">
        <v>147</v>
      </c>
      <c r="AU313" s="186" t="s">
        <v>83</v>
      </c>
      <c r="AY313" s="18" t="s">
        <v>144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8" t="s">
        <v>81</v>
      </c>
      <c r="BK313" s="187">
        <f>ROUND(I313*H313,2)</f>
        <v>0</v>
      </c>
      <c r="BL313" s="18" t="s">
        <v>243</v>
      </c>
      <c r="BM313" s="186" t="s">
        <v>602</v>
      </c>
    </row>
    <row r="314" spans="1:47" s="2" customFormat="1" ht="11.25">
      <c r="A314" s="35"/>
      <c r="B314" s="36"/>
      <c r="C314" s="37"/>
      <c r="D314" s="188" t="s">
        <v>154</v>
      </c>
      <c r="E314" s="37"/>
      <c r="F314" s="189" t="s">
        <v>603</v>
      </c>
      <c r="G314" s="37"/>
      <c r="H314" s="37"/>
      <c r="I314" s="190"/>
      <c r="J314" s="37"/>
      <c r="K314" s="37"/>
      <c r="L314" s="40"/>
      <c r="M314" s="191"/>
      <c r="N314" s="192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154</v>
      </c>
      <c r="AU314" s="18" t="s">
        <v>83</v>
      </c>
    </row>
    <row r="315" spans="1:65" s="2" customFormat="1" ht="49.15" customHeight="1">
      <c r="A315" s="35"/>
      <c r="B315" s="36"/>
      <c r="C315" s="175" t="s">
        <v>604</v>
      </c>
      <c r="D315" s="175" t="s">
        <v>147</v>
      </c>
      <c r="E315" s="176" t="s">
        <v>605</v>
      </c>
      <c r="F315" s="177" t="s">
        <v>606</v>
      </c>
      <c r="G315" s="178" t="s">
        <v>177</v>
      </c>
      <c r="H315" s="179">
        <v>0.024</v>
      </c>
      <c r="I315" s="180"/>
      <c r="J315" s="181">
        <f>ROUND(I315*H315,2)</f>
        <v>0</v>
      </c>
      <c r="K315" s="177" t="s">
        <v>151</v>
      </c>
      <c r="L315" s="40"/>
      <c r="M315" s="182" t="s">
        <v>21</v>
      </c>
      <c r="N315" s="183" t="s">
        <v>44</v>
      </c>
      <c r="O315" s="65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6" t="s">
        <v>243</v>
      </c>
      <c r="AT315" s="186" t="s">
        <v>147</v>
      </c>
      <c r="AU315" s="186" t="s">
        <v>83</v>
      </c>
      <c r="AY315" s="18" t="s">
        <v>144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8" t="s">
        <v>81</v>
      </c>
      <c r="BK315" s="187">
        <f>ROUND(I315*H315,2)</f>
        <v>0</v>
      </c>
      <c r="BL315" s="18" t="s">
        <v>243</v>
      </c>
      <c r="BM315" s="186" t="s">
        <v>607</v>
      </c>
    </row>
    <row r="316" spans="1:47" s="2" customFormat="1" ht="11.25">
      <c r="A316" s="35"/>
      <c r="B316" s="36"/>
      <c r="C316" s="37"/>
      <c r="D316" s="188" t="s">
        <v>154</v>
      </c>
      <c r="E316" s="37"/>
      <c r="F316" s="189" t="s">
        <v>608</v>
      </c>
      <c r="G316" s="37"/>
      <c r="H316" s="37"/>
      <c r="I316" s="190"/>
      <c r="J316" s="37"/>
      <c r="K316" s="37"/>
      <c r="L316" s="40"/>
      <c r="M316" s="191"/>
      <c r="N316" s="192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154</v>
      </c>
      <c r="AU316" s="18" t="s">
        <v>83</v>
      </c>
    </row>
    <row r="317" spans="2:63" s="12" customFormat="1" ht="22.9" customHeight="1">
      <c r="B317" s="159"/>
      <c r="C317" s="160"/>
      <c r="D317" s="161" t="s">
        <v>72</v>
      </c>
      <c r="E317" s="173" t="s">
        <v>609</v>
      </c>
      <c r="F317" s="173" t="s">
        <v>610</v>
      </c>
      <c r="G317" s="160"/>
      <c r="H317" s="160"/>
      <c r="I317" s="163"/>
      <c r="J317" s="174">
        <f>BK317</f>
        <v>0</v>
      </c>
      <c r="K317" s="160"/>
      <c r="L317" s="165"/>
      <c r="M317" s="166"/>
      <c r="N317" s="167"/>
      <c r="O317" s="167"/>
      <c r="P317" s="168">
        <f>SUM(P318:P330)</f>
        <v>0</v>
      </c>
      <c r="Q317" s="167"/>
      <c r="R317" s="168">
        <f>SUM(R318:R330)</f>
        <v>0.486372</v>
      </c>
      <c r="S317" s="167"/>
      <c r="T317" s="169">
        <f>SUM(T318:T330)</f>
        <v>0</v>
      </c>
      <c r="AR317" s="170" t="s">
        <v>83</v>
      </c>
      <c r="AT317" s="171" t="s">
        <v>72</v>
      </c>
      <c r="AU317" s="171" t="s">
        <v>81</v>
      </c>
      <c r="AY317" s="170" t="s">
        <v>144</v>
      </c>
      <c r="BK317" s="172">
        <f>SUM(BK318:BK330)</f>
        <v>0</v>
      </c>
    </row>
    <row r="318" spans="1:65" s="2" customFormat="1" ht="49.15" customHeight="1">
      <c r="A318" s="35"/>
      <c r="B318" s="36"/>
      <c r="C318" s="175" t="s">
        <v>611</v>
      </c>
      <c r="D318" s="175" t="s">
        <v>147</v>
      </c>
      <c r="E318" s="176" t="s">
        <v>612</v>
      </c>
      <c r="F318" s="177" t="s">
        <v>613</v>
      </c>
      <c r="G318" s="178" t="s">
        <v>150</v>
      </c>
      <c r="H318" s="179">
        <v>27.9</v>
      </c>
      <c r="I318" s="180"/>
      <c r="J318" s="181">
        <f>ROUND(I318*H318,2)</f>
        <v>0</v>
      </c>
      <c r="K318" s="177" t="s">
        <v>151</v>
      </c>
      <c r="L318" s="40"/>
      <c r="M318" s="182" t="s">
        <v>21</v>
      </c>
      <c r="N318" s="183" t="s">
        <v>44</v>
      </c>
      <c r="O318" s="65"/>
      <c r="P318" s="184">
        <f>O318*H318</f>
        <v>0</v>
      </c>
      <c r="Q318" s="184">
        <v>0.0122</v>
      </c>
      <c r="R318" s="184">
        <f>Q318*H318</f>
        <v>0.34038</v>
      </c>
      <c r="S318" s="184">
        <v>0</v>
      </c>
      <c r="T318" s="18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6" t="s">
        <v>243</v>
      </c>
      <c r="AT318" s="186" t="s">
        <v>147</v>
      </c>
      <c r="AU318" s="186" t="s">
        <v>83</v>
      </c>
      <c r="AY318" s="18" t="s">
        <v>144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8" t="s">
        <v>81</v>
      </c>
      <c r="BK318" s="187">
        <f>ROUND(I318*H318,2)</f>
        <v>0</v>
      </c>
      <c r="BL318" s="18" t="s">
        <v>243</v>
      </c>
      <c r="BM318" s="186" t="s">
        <v>614</v>
      </c>
    </row>
    <row r="319" spans="1:47" s="2" customFormat="1" ht="11.25">
      <c r="A319" s="35"/>
      <c r="B319" s="36"/>
      <c r="C319" s="37"/>
      <c r="D319" s="188" t="s">
        <v>154</v>
      </c>
      <c r="E319" s="37"/>
      <c r="F319" s="189" t="s">
        <v>615</v>
      </c>
      <c r="G319" s="37"/>
      <c r="H319" s="37"/>
      <c r="I319" s="190"/>
      <c r="J319" s="37"/>
      <c r="K319" s="37"/>
      <c r="L319" s="40"/>
      <c r="M319" s="191"/>
      <c r="N319" s="192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154</v>
      </c>
      <c r="AU319" s="18" t="s">
        <v>83</v>
      </c>
    </row>
    <row r="320" spans="2:51" s="13" customFormat="1" ht="11.25">
      <c r="B320" s="193"/>
      <c r="C320" s="194"/>
      <c r="D320" s="195" t="s">
        <v>156</v>
      </c>
      <c r="E320" s="196" t="s">
        <v>21</v>
      </c>
      <c r="F320" s="197" t="s">
        <v>616</v>
      </c>
      <c r="G320" s="194"/>
      <c r="H320" s="198">
        <v>15.9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156</v>
      </c>
      <c r="AU320" s="204" t="s">
        <v>83</v>
      </c>
      <c r="AV320" s="13" t="s">
        <v>83</v>
      </c>
      <c r="AW320" s="13" t="s">
        <v>34</v>
      </c>
      <c r="AX320" s="13" t="s">
        <v>73</v>
      </c>
      <c r="AY320" s="204" t="s">
        <v>144</v>
      </c>
    </row>
    <row r="321" spans="2:51" s="13" customFormat="1" ht="11.25">
      <c r="B321" s="193"/>
      <c r="C321" s="194"/>
      <c r="D321" s="195" t="s">
        <v>156</v>
      </c>
      <c r="E321" s="196" t="s">
        <v>21</v>
      </c>
      <c r="F321" s="197" t="s">
        <v>220</v>
      </c>
      <c r="G321" s="194"/>
      <c r="H321" s="198">
        <v>12</v>
      </c>
      <c r="I321" s="199"/>
      <c r="J321" s="194"/>
      <c r="K321" s="194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156</v>
      </c>
      <c r="AU321" s="204" t="s">
        <v>83</v>
      </c>
      <c r="AV321" s="13" t="s">
        <v>83</v>
      </c>
      <c r="AW321" s="13" t="s">
        <v>34</v>
      </c>
      <c r="AX321" s="13" t="s">
        <v>73</v>
      </c>
      <c r="AY321" s="204" t="s">
        <v>144</v>
      </c>
    </row>
    <row r="322" spans="2:51" s="14" customFormat="1" ht="11.25">
      <c r="B322" s="205"/>
      <c r="C322" s="206"/>
      <c r="D322" s="195" t="s">
        <v>156</v>
      </c>
      <c r="E322" s="207" t="s">
        <v>98</v>
      </c>
      <c r="F322" s="208" t="s">
        <v>255</v>
      </c>
      <c r="G322" s="206"/>
      <c r="H322" s="209">
        <v>27.9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156</v>
      </c>
      <c r="AU322" s="215" t="s">
        <v>83</v>
      </c>
      <c r="AV322" s="14" t="s">
        <v>145</v>
      </c>
      <c r="AW322" s="14" t="s">
        <v>34</v>
      </c>
      <c r="AX322" s="14" t="s">
        <v>81</v>
      </c>
      <c r="AY322" s="215" t="s">
        <v>144</v>
      </c>
    </row>
    <row r="323" spans="1:65" s="2" customFormat="1" ht="24.2" customHeight="1">
      <c r="A323" s="35"/>
      <c r="B323" s="36"/>
      <c r="C323" s="175" t="s">
        <v>617</v>
      </c>
      <c r="D323" s="175" t="s">
        <v>147</v>
      </c>
      <c r="E323" s="176" t="s">
        <v>618</v>
      </c>
      <c r="F323" s="177" t="s">
        <v>619</v>
      </c>
      <c r="G323" s="178" t="s">
        <v>150</v>
      </c>
      <c r="H323" s="179">
        <v>15.9</v>
      </c>
      <c r="I323" s="180"/>
      <c r="J323" s="181">
        <f>ROUND(I323*H323,2)</f>
        <v>0</v>
      </c>
      <c r="K323" s="177" t="s">
        <v>151</v>
      </c>
      <c r="L323" s="40"/>
      <c r="M323" s="182" t="s">
        <v>21</v>
      </c>
      <c r="N323" s="183" t="s">
        <v>44</v>
      </c>
      <c r="O323" s="65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6" t="s">
        <v>243</v>
      </c>
      <c r="AT323" s="186" t="s">
        <v>147</v>
      </c>
      <c r="AU323" s="186" t="s">
        <v>83</v>
      </c>
      <c r="AY323" s="18" t="s">
        <v>144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8" t="s">
        <v>81</v>
      </c>
      <c r="BK323" s="187">
        <f>ROUND(I323*H323,2)</f>
        <v>0</v>
      </c>
      <c r="BL323" s="18" t="s">
        <v>243</v>
      </c>
      <c r="BM323" s="186" t="s">
        <v>620</v>
      </c>
    </row>
    <row r="324" spans="1:47" s="2" customFormat="1" ht="11.25">
      <c r="A324" s="35"/>
      <c r="B324" s="36"/>
      <c r="C324" s="37"/>
      <c r="D324" s="188" t="s">
        <v>154</v>
      </c>
      <c r="E324" s="37"/>
      <c r="F324" s="189" t="s">
        <v>621</v>
      </c>
      <c r="G324" s="37"/>
      <c r="H324" s="37"/>
      <c r="I324" s="190"/>
      <c r="J324" s="37"/>
      <c r="K324" s="37"/>
      <c r="L324" s="40"/>
      <c r="M324" s="191"/>
      <c r="N324" s="192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154</v>
      </c>
      <c r="AU324" s="18" t="s">
        <v>83</v>
      </c>
    </row>
    <row r="325" spans="1:65" s="2" customFormat="1" ht="44.25" customHeight="1">
      <c r="A325" s="35"/>
      <c r="B325" s="36"/>
      <c r="C325" s="175" t="s">
        <v>622</v>
      </c>
      <c r="D325" s="175" t="s">
        <v>147</v>
      </c>
      <c r="E325" s="176" t="s">
        <v>623</v>
      </c>
      <c r="F325" s="177" t="s">
        <v>624</v>
      </c>
      <c r="G325" s="178" t="s">
        <v>150</v>
      </c>
      <c r="H325" s="179">
        <v>8.4</v>
      </c>
      <c r="I325" s="180"/>
      <c r="J325" s="181">
        <f>ROUND(I325*H325,2)</f>
        <v>0</v>
      </c>
      <c r="K325" s="177" t="s">
        <v>151</v>
      </c>
      <c r="L325" s="40"/>
      <c r="M325" s="182" t="s">
        <v>21</v>
      </c>
      <c r="N325" s="183" t="s">
        <v>44</v>
      </c>
      <c r="O325" s="65"/>
      <c r="P325" s="184">
        <f>O325*H325</f>
        <v>0</v>
      </c>
      <c r="Q325" s="184">
        <v>0.01738</v>
      </c>
      <c r="R325" s="184">
        <f>Q325*H325</f>
        <v>0.145992</v>
      </c>
      <c r="S325" s="184">
        <v>0</v>
      </c>
      <c r="T325" s="18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6" t="s">
        <v>243</v>
      </c>
      <c r="AT325" s="186" t="s">
        <v>147</v>
      </c>
      <c r="AU325" s="186" t="s">
        <v>83</v>
      </c>
      <c r="AY325" s="18" t="s">
        <v>144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8" t="s">
        <v>81</v>
      </c>
      <c r="BK325" s="187">
        <f>ROUND(I325*H325,2)</f>
        <v>0</v>
      </c>
      <c r="BL325" s="18" t="s">
        <v>243</v>
      </c>
      <c r="BM325" s="186" t="s">
        <v>625</v>
      </c>
    </row>
    <row r="326" spans="1:47" s="2" customFormat="1" ht="11.25">
      <c r="A326" s="35"/>
      <c r="B326" s="36"/>
      <c r="C326" s="37"/>
      <c r="D326" s="188" t="s">
        <v>154</v>
      </c>
      <c r="E326" s="37"/>
      <c r="F326" s="189" t="s">
        <v>626</v>
      </c>
      <c r="G326" s="37"/>
      <c r="H326" s="37"/>
      <c r="I326" s="190"/>
      <c r="J326" s="37"/>
      <c r="K326" s="37"/>
      <c r="L326" s="40"/>
      <c r="M326" s="191"/>
      <c r="N326" s="192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154</v>
      </c>
      <c r="AU326" s="18" t="s">
        <v>83</v>
      </c>
    </row>
    <row r="327" spans="1:65" s="2" customFormat="1" ht="44.25" customHeight="1">
      <c r="A327" s="35"/>
      <c r="B327" s="36"/>
      <c r="C327" s="175" t="s">
        <v>627</v>
      </c>
      <c r="D327" s="175" t="s">
        <v>147</v>
      </c>
      <c r="E327" s="176" t="s">
        <v>628</v>
      </c>
      <c r="F327" s="177" t="s">
        <v>629</v>
      </c>
      <c r="G327" s="178" t="s">
        <v>177</v>
      </c>
      <c r="H327" s="179">
        <v>0.486</v>
      </c>
      <c r="I327" s="180"/>
      <c r="J327" s="181">
        <f>ROUND(I327*H327,2)</f>
        <v>0</v>
      </c>
      <c r="K327" s="177" t="s">
        <v>151</v>
      </c>
      <c r="L327" s="40"/>
      <c r="M327" s="182" t="s">
        <v>21</v>
      </c>
      <c r="N327" s="183" t="s">
        <v>44</v>
      </c>
      <c r="O327" s="65"/>
      <c r="P327" s="184">
        <f>O327*H327</f>
        <v>0</v>
      </c>
      <c r="Q327" s="184">
        <v>0</v>
      </c>
      <c r="R327" s="184">
        <f>Q327*H327</f>
        <v>0</v>
      </c>
      <c r="S327" s="184">
        <v>0</v>
      </c>
      <c r="T327" s="18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6" t="s">
        <v>243</v>
      </c>
      <c r="AT327" s="186" t="s">
        <v>147</v>
      </c>
      <c r="AU327" s="186" t="s">
        <v>83</v>
      </c>
      <c r="AY327" s="18" t="s">
        <v>144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8" t="s">
        <v>81</v>
      </c>
      <c r="BK327" s="187">
        <f>ROUND(I327*H327,2)</f>
        <v>0</v>
      </c>
      <c r="BL327" s="18" t="s">
        <v>243</v>
      </c>
      <c r="BM327" s="186" t="s">
        <v>630</v>
      </c>
    </row>
    <row r="328" spans="1:47" s="2" customFormat="1" ht="11.25">
      <c r="A328" s="35"/>
      <c r="B328" s="36"/>
      <c r="C328" s="37"/>
      <c r="D328" s="188" t="s">
        <v>154</v>
      </c>
      <c r="E328" s="37"/>
      <c r="F328" s="189" t="s">
        <v>631</v>
      </c>
      <c r="G328" s="37"/>
      <c r="H328" s="37"/>
      <c r="I328" s="190"/>
      <c r="J328" s="37"/>
      <c r="K328" s="37"/>
      <c r="L328" s="40"/>
      <c r="M328" s="191"/>
      <c r="N328" s="192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154</v>
      </c>
      <c r="AU328" s="18" t="s">
        <v>83</v>
      </c>
    </row>
    <row r="329" spans="1:65" s="2" customFormat="1" ht="49.15" customHeight="1">
      <c r="A329" s="35"/>
      <c r="B329" s="36"/>
      <c r="C329" s="175" t="s">
        <v>632</v>
      </c>
      <c r="D329" s="175" t="s">
        <v>147</v>
      </c>
      <c r="E329" s="176" t="s">
        <v>633</v>
      </c>
      <c r="F329" s="177" t="s">
        <v>634</v>
      </c>
      <c r="G329" s="178" t="s">
        <v>177</v>
      </c>
      <c r="H329" s="179">
        <v>0.486</v>
      </c>
      <c r="I329" s="180"/>
      <c r="J329" s="181">
        <f>ROUND(I329*H329,2)</f>
        <v>0</v>
      </c>
      <c r="K329" s="177" t="s">
        <v>151</v>
      </c>
      <c r="L329" s="40"/>
      <c r="M329" s="182" t="s">
        <v>21</v>
      </c>
      <c r="N329" s="183" t="s">
        <v>44</v>
      </c>
      <c r="O329" s="65"/>
      <c r="P329" s="184">
        <f>O329*H329</f>
        <v>0</v>
      </c>
      <c r="Q329" s="184">
        <v>0</v>
      </c>
      <c r="R329" s="184">
        <f>Q329*H329</f>
        <v>0</v>
      </c>
      <c r="S329" s="184">
        <v>0</v>
      </c>
      <c r="T329" s="18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6" t="s">
        <v>243</v>
      </c>
      <c r="AT329" s="186" t="s">
        <v>147</v>
      </c>
      <c r="AU329" s="186" t="s">
        <v>83</v>
      </c>
      <c r="AY329" s="18" t="s">
        <v>144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8" t="s">
        <v>81</v>
      </c>
      <c r="BK329" s="187">
        <f>ROUND(I329*H329,2)</f>
        <v>0</v>
      </c>
      <c r="BL329" s="18" t="s">
        <v>243</v>
      </c>
      <c r="BM329" s="186" t="s">
        <v>635</v>
      </c>
    </row>
    <row r="330" spans="1:47" s="2" customFormat="1" ht="11.25">
      <c r="A330" s="35"/>
      <c r="B330" s="36"/>
      <c r="C330" s="37"/>
      <c r="D330" s="188" t="s">
        <v>154</v>
      </c>
      <c r="E330" s="37"/>
      <c r="F330" s="189" t="s">
        <v>636</v>
      </c>
      <c r="G330" s="37"/>
      <c r="H330" s="37"/>
      <c r="I330" s="190"/>
      <c r="J330" s="37"/>
      <c r="K330" s="37"/>
      <c r="L330" s="40"/>
      <c r="M330" s="191"/>
      <c r="N330" s="192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154</v>
      </c>
      <c r="AU330" s="18" t="s">
        <v>83</v>
      </c>
    </row>
    <row r="331" spans="2:63" s="12" customFormat="1" ht="22.9" customHeight="1">
      <c r="B331" s="159"/>
      <c r="C331" s="160"/>
      <c r="D331" s="161" t="s">
        <v>72</v>
      </c>
      <c r="E331" s="173" t="s">
        <v>637</v>
      </c>
      <c r="F331" s="173" t="s">
        <v>638</v>
      </c>
      <c r="G331" s="160"/>
      <c r="H331" s="160"/>
      <c r="I331" s="163"/>
      <c r="J331" s="174">
        <f>BK331</f>
        <v>0</v>
      </c>
      <c r="K331" s="160"/>
      <c r="L331" s="165"/>
      <c r="M331" s="166"/>
      <c r="N331" s="167"/>
      <c r="O331" s="167"/>
      <c r="P331" s="168">
        <f>SUM(P332:P339)</f>
        <v>0</v>
      </c>
      <c r="Q331" s="167"/>
      <c r="R331" s="168">
        <f>SUM(R332:R339)</f>
        <v>0</v>
      </c>
      <c r="S331" s="167"/>
      <c r="T331" s="169">
        <f>SUM(T332:T339)</f>
        <v>0</v>
      </c>
      <c r="AR331" s="170" t="s">
        <v>83</v>
      </c>
      <c r="AT331" s="171" t="s">
        <v>72</v>
      </c>
      <c r="AU331" s="171" t="s">
        <v>81</v>
      </c>
      <c r="AY331" s="170" t="s">
        <v>144</v>
      </c>
      <c r="BK331" s="172">
        <f>SUM(BK332:BK339)</f>
        <v>0</v>
      </c>
    </row>
    <row r="332" spans="1:65" s="2" customFormat="1" ht="37.9" customHeight="1">
      <c r="A332" s="35"/>
      <c r="B332" s="36"/>
      <c r="C332" s="175" t="s">
        <v>639</v>
      </c>
      <c r="D332" s="175" t="s">
        <v>147</v>
      </c>
      <c r="E332" s="176" t="s">
        <v>640</v>
      </c>
      <c r="F332" s="177" t="s">
        <v>641</v>
      </c>
      <c r="G332" s="178" t="s">
        <v>166</v>
      </c>
      <c r="H332" s="179">
        <v>4</v>
      </c>
      <c r="I332" s="180"/>
      <c r="J332" s="181">
        <f>ROUND(I332*H332,2)</f>
        <v>0</v>
      </c>
      <c r="K332" s="177" t="s">
        <v>151</v>
      </c>
      <c r="L332" s="40"/>
      <c r="M332" s="182" t="s">
        <v>21</v>
      </c>
      <c r="N332" s="183" t="s">
        <v>44</v>
      </c>
      <c r="O332" s="65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6" t="s">
        <v>243</v>
      </c>
      <c r="AT332" s="186" t="s">
        <v>147</v>
      </c>
      <c r="AU332" s="186" t="s">
        <v>83</v>
      </c>
      <c r="AY332" s="18" t="s">
        <v>144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8" t="s">
        <v>81</v>
      </c>
      <c r="BK332" s="187">
        <f>ROUND(I332*H332,2)</f>
        <v>0</v>
      </c>
      <c r="BL332" s="18" t="s">
        <v>243</v>
      </c>
      <c r="BM332" s="186" t="s">
        <v>642</v>
      </c>
    </row>
    <row r="333" spans="1:47" s="2" customFormat="1" ht="11.25">
      <c r="A333" s="35"/>
      <c r="B333" s="36"/>
      <c r="C333" s="37"/>
      <c r="D333" s="188" t="s">
        <v>154</v>
      </c>
      <c r="E333" s="37"/>
      <c r="F333" s="189" t="s">
        <v>643</v>
      </c>
      <c r="G333" s="37"/>
      <c r="H333" s="37"/>
      <c r="I333" s="190"/>
      <c r="J333" s="37"/>
      <c r="K333" s="37"/>
      <c r="L333" s="40"/>
      <c r="M333" s="191"/>
      <c r="N333" s="192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154</v>
      </c>
      <c r="AU333" s="18" t="s">
        <v>83</v>
      </c>
    </row>
    <row r="334" spans="1:65" s="2" customFormat="1" ht="21.75" customHeight="1">
      <c r="A334" s="35"/>
      <c r="B334" s="36"/>
      <c r="C334" s="216" t="s">
        <v>644</v>
      </c>
      <c r="D334" s="216" t="s">
        <v>292</v>
      </c>
      <c r="E334" s="217" t="s">
        <v>645</v>
      </c>
      <c r="F334" s="218" t="s">
        <v>646</v>
      </c>
      <c r="G334" s="219" t="s">
        <v>166</v>
      </c>
      <c r="H334" s="220">
        <v>3</v>
      </c>
      <c r="I334" s="221"/>
      <c r="J334" s="222">
        <f>ROUND(I334*H334,2)</f>
        <v>0</v>
      </c>
      <c r="K334" s="218" t="s">
        <v>21</v>
      </c>
      <c r="L334" s="223"/>
      <c r="M334" s="224" t="s">
        <v>21</v>
      </c>
      <c r="N334" s="225" t="s">
        <v>44</v>
      </c>
      <c r="O334" s="65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6" t="s">
        <v>337</v>
      </c>
      <c r="AT334" s="186" t="s">
        <v>292</v>
      </c>
      <c r="AU334" s="186" t="s">
        <v>83</v>
      </c>
      <c r="AY334" s="18" t="s">
        <v>144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8" t="s">
        <v>81</v>
      </c>
      <c r="BK334" s="187">
        <f>ROUND(I334*H334,2)</f>
        <v>0</v>
      </c>
      <c r="BL334" s="18" t="s">
        <v>243</v>
      </c>
      <c r="BM334" s="186" t="s">
        <v>647</v>
      </c>
    </row>
    <row r="335" spans="1:65" s="2" customFormat="1" ht="21.75" customHeight="1">
      <c r="A335" s="35"/>
      <c r="B335" s="36"/>
      <c r="C335" s="216" t="s">
        <v>648</v>
      </c>
      <c r="D335" s="216" t="s">
        <v>292</v>
      </c>
      <c r="E335" s="217" t="s">
        <v>649</v>
      </c>
      <c r="F335" s="218" t="s">
        <v>650</v>
      </c>
      <c r="G335" s="219" t="s">
        <v>166</v>
      </c>
      <c r="H335" s="220">
        <v>1</v>
      </c>
      <c r="I335" s="221"/>
      <c r="J335" s="222">
        <f>ROUND(I335*H335,2)</f>
        <v>0</v>
      </c>
      <c r="K335" s="218" t="s">
        <v>21</v>
      </c>
      <c r="L335" s="223"/>
      <c r="M335" s="224" t="s">
        <v>21</v>
      </c>
      <c r="N335" s="225" t="s">
        <v>44</v>
      </c>
      <c r="O335" s="65"/>
      <c r="P335" s="184">
        <f>O335*H335</f>
        <v>0</v>
      </c>
      <c r="Q335" s="184">
        <v>0</v>
      </c>
      <c r="R335" s="184">
        <f>Q335*H335</f>
        <v>0</v>
      </c>
      <c r="S335" s="184">
        <v>0</v>
      </c>
      <c r="T335" s="18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6" t="s">
        <v>337</v>
      </c>
      <c r="AT335" s="186" t="s">
        <v>292</v>
      </c>
      <c r="AU335" s="186" t="s">
        <v>83</v>
      </c>
      <c r="AY335" s="18" t="s">
        <v>144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8" t="s">
        <v>81</v>
      </c>
      <c r="BK335" s="187">
        <f>ROUND(I335*H335,2)</f>
        <v>0</v>
      </c>
      <c r="BL335" s="18" t="s">
        <v>243</v>
      </c>
      <c r="BM335" s="186" t="s">
        <v>651</v>
      </c>
    </row>
    <row r="336" spans="1:65" s="2" customFormat="1" ht="16.5" customHeight="1">
      <c r="A336" s="35"/>
      <c r="B336" s="36"/>
      <c r="C336" s="175" t="s">
        <v>652</v>
      </c>
      <c r="D336" s="175" t="s">
        <v>147</v>
      </c>
      <c r="E336" s="176" t="s">
        <v>653</v>
      </c>
      <c r="F336" s="177" t="s">
        <v>654</v>
      </c>
      <c r="G336" s="178" t="s">
        <v>166</v>
      </c>
      <c r="H336" s="179">
        <v>4</v>
      </c>
      <c r="I336" s="180"/>
      <c r="J336" s="181">
        <f>ROUND(I336*H336,2)</f>
        <v>0</v>
      </c>
      <c r="K336" s="177" t="s">
        <v>21</v>
      </c>
      <c r="L336" s="40"/>
      <c r="M336" s="182" t="s">
        <v>21</v>
      </c>
      <c r="N336" s="183" t="s">
        <v>44</v>
      </c>
      <c r="O336" s="65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6" t="s">
        <v>243</v>
      </c>
      <c r="AT336" s="186" t="s">
        <v>147</v>
      </c>
      <c r="AU336" s="186" t="s">
        <v>83</v>
      </c>
      <c r="AY336" s="18" t="s">
        <v>144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8" t="s">
        <v>81</v>
      </c>
      <c r="BK336" s="187">
        <f>ROUND(I336*H336,2)</f>
        <v>0</v>
      </c>
      <c r="BL336" s="18" t="s">
        <v>243</v>
      </c>
      <c r="BM336" s="186" t="s">
        <v>655</v>
      </c>
    </row>
    <row r="337" spans="1:65" s="2" customFormat="1" ht="16.5" customHeight="1">
      <c r="A337" s="35"/>
      <c r="B337" s="36"/>
      <c r="C337" s="216" t="s">
        <v>656</v>
      </c>
      <c r="D337" s="216" t="s">
        <v>292</v>
      </c>
      <c r="E337" s="217" t="s">
        <v>657</v>
      </c>
      <c r="F337" s="218" t="s">
        <v>658</v>
      </c>
      <c r="G337" s="219" t="s">
        <v>166</v>
      </c>
      <c r="H337" s="220">
        <v>4</v>
      </c>
      <c r="I337" s="221"/>
      <c r="J337" s="222">
        <f>ROUND(I337*H337,2)</f>
        <v>0</v>
      </c>
      <c r="K337" s="218" t="s">
        <v>21</v>
      </c>
      <c r="L337" s="223"/>
      <c r="M337" s="224" t="s">
        <v>21</v>
      </c>
      <c r="N337" s="225" t="s">
        <v>44</v>
      </c>
      <c r="O337" s="65"/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6" t="s">
        <v>337</v>
      </c>
      <c r="AT337" s="186" t="s">
        <v>292</v>
      </c>
      <c r="AU337" s="186" t="s">
        <v>83</v>
      </c>
      <c r="AY337" s="18" t="s">
        <v>144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8" t="s">
        <v>81</v>
      </c>
      <c r="BK337" s="187">
        <f>ROUND(I337*H337,2)</f>
        <v>0</v>
      </c>
      <c r="BL337" s="18" t="s">
        <v>243</v>
      </c>
      <c r="BM337" s="186" t="s">
        <v>659</v>
      </c>
    </row>
    <row r="338" spans="1:65" s="2" customFormat="1" ht="44.25" customHeight="1">
      <c r="A338" s="35"/>
      <c r="B338" s="36"/>
      <c r="C338" s="175" t="s">
        <v>660</v>
      </c>
      <c r="D338" s="175" t="s">
        <v>147</v>
      </c>
      <c r="E338" s="176" t="s">
        <v>661</v>
      </c>
      <c r="F338" s="177" t="s">
        <v>662</v>
      </c>
      <c r="G338" s="178" t="s">
        <v>663</v>
      </c>
      <c r="H338" s="226"/>
      <c r="I338" s="180"/>
      <c r="J338" s="181">
        <f>ROUND(I338*H338,2)</f>
        <v>0</v>
      </c>
      <c r="K338" s="177" t="s">
        <v>151</v>
      </c>
      <c r="L338" s="40"/>
      <c r="M338" s="182" t="s">
        <v>21</v>
      </c>
      <c r="N338" s="183" t="s">
        <v>44</v>
      </c>
      <c r="O338" s="65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6" t="s">
        <v>243</v>
      </c>
      <c r="AT338" s="186" t="s">
        <v>147</v>
      </c>
      <c r="AU338" s="186" t="s">
        <v>83</v>
      </c>
      <c r="AY338" s="18" t="s">
        <v>144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8" t="s">
        <v>81</v>
      </c>
      <c r="BK338" s="187">
        <f>ROUND(I338*H338,2)</f>
        <v>0</v>
      </c>
      <c r="BL338" s="18" t="s">
        <v>243</v>
      </c>
      <c r="BM338" s="186" t="s">
        <v>664</v>
      </c>
    </row>
    <row r="339" spans="1:47" s="2" customFormat="1" ht="11.25">
      <c r="A339" s="35"/>
      <c r="B339" s="36"/>
      <c r="C339" s="37"/>
      <c r="D339" s="188" t="s">
        <v>154</v>
      </c>
      <c r="E339" s="37"/>
      <c r="F339" s="189" t="s">
        <v>665</v>
      </c>
      <c r="G339" s="37"/>
      <c r="H339" s="37"/>
      <c r="I339" s="190"/>
      <c r="J339" s="37"/>
      <c r="K339" s="37"/>
      <c r="L339" s="40"/>
      <c r="M339" s="191"/>
      <c r="N339" s="192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154</v>
      </c>
      <c r="AU339" s="18" t="s">
        <v>83</v>
      </c>
    </row>
    <row r="340" spans="2:63" s="12" customFormat="1" ht="22.9" customHeight="1">
      <c r="B340" s="159"/>
      <c r="C340" s="160"/>
      <c r="D340" s="161" t="s">
        <v>72</v>
      </c>
      <c r="E340" s="173" t="s">
        <v>666</v>
      </c>
      <c r="F340" s="173" t="s">
        <v>667</v>
      </c>
      <c r="G340" s="160"/>
      <c r="H340" s="160"/>
      <c r="I340" s="163"/>
      <c r="J340" s="174">
        <f>BK340</f>
        <v>0</v>
      </c>
      <c r="K340" s="160"/>
      <c r="L340" s="165"/>
      <c r="M340" s="166"/>
      <c r="N340" s="167"/>
      <c r="O340" s="167"/>
      <c r="P340" s="168">
        <f>SUM(P341:P363)</f>
        <v>0</v>
      </c>
      <c r="Q340" s="167"/>
      <c r="R340" s="168">
        <f>SUM(R341:R363)</f>
        <v>1.1687145</v>
      </c>
      <c r="S340" s="167"/>
      <c r="T340" s="169">
        <f>SUM(T341:T363)</f>
        <v>0</v>
      </c>
      <c r="AR340" s="170" t="s">
        <v>83</v>
      </c>
      <c r="AT340" s="171" t="s">
        <v>72</v>
      </c>
      <c r="AU340" s="171" t="s">
        <v>81</v>
      </c>
      <c r="AY340" s="170" t="s">
        <v>144</v>
      </c>
      <c r="BK340" s="172">
        <f>SUM(BK341:BK363)</f>
        <v>0</v>
      </c>
    </row>
    <row r="341" spans="1:65" s="2" customFormat="1" ht="24.2" customHeight="1">
      <c r="A341" s="35"/>
      <c r="B341" s="36"/>
      <c r="C341" s="175" t="s">
        <v>668</v>
      </c>
      <c r="D341" s="175" t="s">
        <v>147</v>
      </c>
      <c r="E341" s="176" t="s">
        <v>669</v>
      </c>
      <c r="F341" s="177" t="s">
        <v>670</v>
      </c>
      <c r="G341" s="178" t="s">
        <v>150</v>
      </c>
      <c r="H341" s="179">
        <v>20.05</v>
      </c>
      <c r="I341" s="180"/>
      <c r="J341" s="181">
        <f>ROUND(I341*H341,2)</f>
        <v>0</v>
      </c>
      <c r="K341" s="177" t="s">
        <v>151</v>
      </c>
      <c r="L341" s="40"/>
      <c r="M341" s="182" t="s">
        <v>21</v>
      </c>
      <c r="N341" s="183" t="s">
        <v>44</v>
      </c>
      <c r="O341" s="65"/>
      <c r="P341" s="184">
        <f>O341*H341</f>
        <v>0</v>
      </c>
      <c r="Q341" s="184">
        <v>0</v>
      </c>
      <c r="R341" s="184">
        <f>Q341*H341</f>
        <v>0</v>
      </c>
      <c r="S341" s="184">
        <v>0</v>
      </c>
      <c r="T341" s="185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6" t="s">
        <v>243</v>
      </c>
      <c r="AT341" s="186" t="s">
        <v>147</v>
      </c>
      <c r="AU341" s="186" t="s">
        <v>83</v>
      </c>
      <c r="AY341" s="18" t="s">
        <v>144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8" t="s">
        <v>81</v>
      </c>
      <c r="BK341" s="187">
        <f>ROUND(I341*H341,2)</f>
        <v>0</v>
      </c>
      <c r="BL341" s="18" t="s">
        <v>243</v>
      </c>
      <c r="BM341" s="186" t="s">
        <v>671</v>
      </c>
    </row>
    <row r="342" spans="1:47" s="2" customFormat="1" ht="11.25">
      <c r="A342" s="35"/>
      <c r="B342" s="36"/>
      <c r="C342" s="37"/>
      <c r="D342" s="188" t="s">
        <v>154</v>
      </c>
      <c r="E342" s="37"/>
      <c r="F342" s="189" t="s">
        <v>672</v>
      </c>
      <c r="G342" s="37"/>
      <c r="H342" s="37"/>
      <c r="I342" s="190"/>
      <c r="J342" s="37"/>
      <c r="K342" s="37"/>
      <c r="L342" s="40"/>
      <c r="M342" s="191"/>
      <c r="N342" s="192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154</v>
      </c>
      <c r="AU342" s="18" t="s">
        <v>83</v>
      </c>
    </row>
    <row r="343" spans="2:51" s="13" customFormat="1" ht="11.25">
      <c r="B343" s="193"/>
      <c r="C343" s="194"/>
      <c r="D343" s="195" t="s">
        <v>156</v>
      </c>
      <c r="E343" s="196" t="s">
        <v>21</v>
      </c>
      <c r="F343" s="197" t="s">
        <v>96</v>
      </c>
      <c r="G343" s="194"/>
      <c r="H343" s="198">
        <v>20.05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156</v>
      </c>
      <c r="AU343" s="204" t="s">
        <v>83</v>
      </c>
      <c r="AV343" s="13" t="s">
        <v>83</v>
      </c>
      <c r="AW343" s="13" t="s">
        <v>34</v>
      </c>
      <c r="AX343" s="13" t="s">
        <v>81</v>
      </c>
      <c r="AY343" s="204" t="s">
        <v>144</v>
      </c>
    </row>
    <row r="344" spans="1:65" s="2" customFormat="1" ht="24.2" customHeight="1">
      <c r="A344" s="35"/>
      <c r="B344" s="36"/>
      <c r="C344" s="175" t="s">
        <v>673</v>
      </c>
      <c r="D344" s="175" t="s">
        <v>147</v>
      </c>
      <c r="E344" s="176" t="s">
        <v>674</v>
      </c>
      <c r="F344" s="177" t="s">
        <v>675</v>
      </c>
      <c r="G344" s="178" t="s">
        <v>150</v>
      </c>
      <c r="H344" s="179">
        <v>20.05</v>
      </c>
      <c r="I344" s="180"/>
      <c r="J344" s="181">
        <f>ROUND(I344*H344,2)</f>
        <v>0</v>
      </c>
      <c r="K344" s="177" t="s">
        <v>151</v>
      </c>
      <c r="L344" s="40"/>
      <c r="M344" s="182" t="s">
        <v>21</v>
      </c>
      <c r="N344" s="183" t="s">
        <v>44</v>
      </c>
      <c r="O344" s="65"/>
      <c r="P344" s="184">
        <f>O344*H344</f>
        <v>0</v>
      </c>
      <c r="Q344" s="184">
        <v>0.0003</v>
      </c>
      <c r="R344" s="184">
        <f>Q344*H344</f>
        <v>0.0060149999999999995</v>
      </c>
      <c r="S344" s="184">
        <v>0</v>
      </c>
      <c r="T344" s="18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6" t="s">
        <v>243</v>
      </c>
      <c r="AT344" s="186" t="s">
        <v>147</v>
      </c>
      <c r="AU344" s="186" t="s">
        <v>83</v>
      </c>
      <c r="AY344" s="18" t="s">
        <v>144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8" t="s">
        <v>81</v>
      </c>
      <c r="BK344" s="187">
        <f>ROUND(I344*H344,2)</f>
        <v>0</v>
      </c>
      <c r="BL344" s="18" t="s">
        <v>243</v>
      </c>
      <c r="BM344" s="186" t="s">
        <v>676</v>
      </c>
    </row>
    <row r="345" spans="1:47" s="2" customFormat="1" ht="11.25">
      <c r="A345" s="35"/>
      <c r="B345" s="36"/>
      <c r="C345" s="37"/>
      <c r="D345" s="188" t="s">
        <v>154</v>
      </c>
      <c r="E345" s="37"/>
      <c r="F345" s="189" t="s">
        <v>677</v>
      </c>
      <c r="G345" s="37"/>
      <c r="H345" s="37"/>
      <c r="I345" s="190"/>
      <c r="J345" s="37"/>
      <c r="K345" s="37"/>
      <c r="L345" s="40"/>
      <c r="M345" s="191"/>
      <c r="N345" s="192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154</v>
      </c>
      <c r="AU345" s="18" t="s">
        <v>83</v>
      </c>
    </row>
    <row r="346" spans="2:51" s="13" customFormat="1" ht="11.25">
      <c r="B346" s="193"/>
      <c r="C346" s="194"/>
      <c r="D346" s="195" t="s">
        <v>156</v>
      </c>
      <c r="E346" s="196" t="s">
        <v>21</v>
      </c>
      <c r="F346" s="197" t="s">
        <v>96</v>
      </c>
      <c r="G346" s="194"/>
      <c r="H346" s="198">
        <v>20.05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156</v>
      </c>
      <c r="AU346" s="204" t="s">
        <v>83</v>
      </c>
      <c r="AV346" s="13" t="s">
        <v>83</v>
      </c>
      <c r="AW346" s="13" t="s">
        <v>34</v>
      </c>
      <c r="AX346" s="13" t="s">
        <v>81</v>
      </c>
      <c r="AY346" s="204" t="s">
        <v>144</v>
      </c>
    </row>
    <row r="347" spans="1:65" s="2" customFormat="1" ht="37.9" customHeight="1">
      <c r="A347" s="35"/>
      <c r="B347" s="36"/>
      <c r="C347" s="175" t="s">
        <v>678</v>
      </c>
      <c r="D347" s="175" t="s">
        <v>147</v>
      </c>
      <c r="E347" s="176" t="s">
        <v>679</v>
      </c>
      <c r="F347" s="177" t="s">
        <v>680</v>
      </c>
      <c r="G347" s="178" t="s">
        <v>150</v>
      </c>
      <c r="H347" s="179">
        <v>20.05</v>
      </c>
      <c r="I347" s="180"/>
      <c r="J347" s="181">
        <f>ROUND(I347*H347,2)</f>
        <v>0</v>
      </c>
      <c r="K347" s="177" t="s">
        <v>151</v>
      </c>
      <c r="L347" s="40"/>
      <c r="M347" s="182" t="s">
        <v>21</v>
      </c>
      <c r="N347" s="183" t="s">
        <v>44</v>
      </c>
      <c r="O347" s="65"/>
      <c r="P347" s="184">
        <f>O347*H347</f>
        <v>0</v>
      </c>
      <c r="Q347" s="184">
        <v>0.00758</v>
      </c>
      <c r="R347" s="184">
        <f>Q347*H347</f>
        <v>0.151979</v>
      </c>
      <c r="S347" s="184">
        <v>0</v>
      </c>
      <c r="T347" s="185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6" t="s">
        <v>243</v>
      </c>
      <c r="AT347" s="186" t="s">
        <v>147</v>
      </c>
      <c r="AU347" s="186" t="s">
        <v>83</v>
      </c>
      <c r="AY347" s="18" t="s">
        <v>144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8" t="s">
        <v>81</v>
      </c>
      <c r="BK347" s="187">
        <f>ROUND(I347*H347,2)</f>
        <v>0</v>
      </c>
      <c r="BL347" s="18" t="s">
        <v>243</v>
      </c>
      <c r="BM347" s="186" t="s">
        <v>681</v>
      </c>
    </row>
    <row r="348" spans="1:47" s="2" customFormat="1" ht="11.25">
      <c r="A348" s="35"/>
      <c r="B348" s="36"/>
      <c r="C348" s="37"/>
      <c r="D348" s="188" t="s">
        <v>154</v>
      </c>
      <c r="E348" s="37"/>
      <c r="F348" s="189" t="s">
        <v>682</v>
      </c>
      <c r="G348" s="37"/>
      <c r="H348" s="37"/>
      <c r="I348" s="190"/>
      <c r="J348" s="37"/>
      <c r="K348" s="37"/>
      <c r="L348" s="40"/>
      <c r="M348" s="191"/>
      <c r="N348" s="192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154</v>
      </c>
      <c r="AU348" s="18" t="s">
        <v>83</v>
      </c>
    </row>
    <row r="349" spans="2:51" s="13" customFormat="1" ht="11.25">
      <c r="B349" s="193"/>
      <c r="C349" s="194"/>
      <c r="D349" s="195" t="s">
        <v>156</v>
      </c>
      <c r="E349" s="196" t="s">
        <v>21</v>
      </c>
      <c r="F349" s="197" t="s">
        <v>96</v>
      </c>
      <c r="G349" s="194"/>
      <c r="H349" s="198">
        <v>20.05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156</v>
      </c>
      <c r="AU349" s="204" t="s">
        <v>83</v>
      </c>
      <c r="AV349" s="13" t="s">
        <v>83</v>
      </c>
      <c r="AW349" s="13" t="s">
        <v>34</v>
      </c>
      <c r="AX349" s="13" t="s">
        <v>81</v>
      </c>
      <c r="AY349" s="204" t="s">
        <v>144</v>
      </c>
    </row>
    <row r="350" spans="1:65" s="2" customFormat="1" ht="49.15" customHeight="1">
      <c r="A350" s="35"/>
      <c r="B350" s="36"/>
      <c r="C350" s="175" t="s">
        <v>683</v>
      </c>
      <c r="D350" s="175" t="s">
        <v>147</v>
      </c>
      <c r="E350" s="176" t="s">
        <v>684</v>
      </c>
      <c r="F350" s="177" t="s">
        <v>685</v>
      </c>
      <c r="G350" s="178" t="s">
        <v>150</v>
      </c>
      <c r="H350" s="179">
        <v>20.05</v>
      </c>
      <c r="I350" s="180"/>
      <c r="J350" s="181">
        <f>ROUND(I350*H350,2)</f>
        <v>0</v>
      </c>
      <c r="K350" s="177" t="s">
        <v>151</v>
      </c>
      <c r="L350" s="40"/>
      <c r="M350" s="182" t="s">
        <v>21</v>
      </c>
      <c r="N350" s="183" t="s">
        <v>44</v>
      </c>
      <c r="O350" s="65"/>
      <c r="P350" s="184">
        <f>O350*H350</f>
        <v>0</v>
      </c>
      <c r="Q350" s="184">
        <v>0.00689</v>
      </c>
      <c r="R350" s="184">
        <f>Q350*H350</f>
        <v>0.1381445</v>
      </c>
      <c r="S350" s="184">
        <v>0</v>
      </c>
      <c r="T350" s="18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6" t="s">
        <v>243</v>
      </c>
      <c r="AT350" s="186" t="s">
        <v>147</v>
      </c>
      <c r="AU350" s="186" t="s">
        <v>83</v>
      </c>
      <c r="AY350" s="18" t="s">
        <v>144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8" t="s">
        <v>81</v>
      </c>
      <c r="BK350" s="187">
        <f>ROUND(I350*H350,2)</f>
        <v>0</v>
      </c>
      <c r="BL350" s="18" t="s">
        <v>243</v>
      </c>
      <c r="BM350" s="186" t="s">
        <v>686</v>
      </c>
    </row>
    <row r="351" spans="1:47" s="2" customFormat="1" ht="11.25">
      <c r="A351" s="35"/>
      <c r="B351" s="36"/>
      <c r="C351" s="37"/>
      <c r="D351" s="188" t="s">
        <v>154</v>
      </c>
      <c r="E351" s="37"/>
      <c r="F351" s="189" t="s">
        <v>687</v>
      </c>
      <c r="G351" s="37"/>
      <c r="H351" s="37"/>
      <c r="I351" s="190"/>
      <c r="J351" s="37"/>
      <c r="K351" s="37"/>
      <c r="L351" s="40"/>
      <c r="M351" s="191"/>
      <c r="N351" s="192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154</v>
      </c>
      <c r="AU351" s="18" t="s">
        <v>83</v>
      </c>
    </row>
    <row r="352" spans="2:51" s="13" customFormat="1" ht="11.25">
      <c r="B352" s="193"/>
      <c r="C352" s="194"/>
      <c r="D352" s="195" t="s">
        <v>156</v>
      </c>
      <c r="E352" s="196" t="s">
        <v>21</v>
      </c>
      <c r="F352" s="197" t="s">
        <v>688</v>
      </c>
      <c r="G352" s="194"/>
      <c r="H352" s="198">
        <v>20.05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156</v>
      </c>
      <c r="AU352" s="204" t="s">
        <v>83</v>
      </c>
      <c r="AV352" s="13" t="s">
        <v>83</v>
      </c>
      <c r="AW352" s="13" t="s">
        <v>34</v>
      </c>
      <c r="AX352" s="13" t="s">
        <v>73</v>
      </c>
      <c r="AY352" s="204" t="s">
        <v>144</v>
      </c>
    </row>
    <row r="353" spans="2:51" s="14" customFormat="1" ht="11.25">
      <c r="B353" s="205"/>
      <c r="C353" s="206"/>
      <c r="D353" s="195" t="s">
        <v>156</v>
      </c>
      <c r="E353" s="207" t="s">
        <v>96</v>
      </c>
      <c r="F353" s="208" t="s">
        <v>255</v>
      </c>
      <c r="G353" s="206"/>
      <c r="H353" s="209">
        <v>20.05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156</v>
      </c>
      <c r="AU353" s="215" t="s">
        <v>83</v>
      </c>
      <c r="AV353" s="14" t="s">
        <v>145</v>
      </c>
      <c r="AW353" s="14" t="s">
        <v>34</v>
      </c>
      <c r="AX353" s="14" t="s">
        <v>81</v>
      </c>
      <c r="AY353" s="215" t="s">
        <v>144</v>
      </c>
    </row>
    <row r="354" spans="1:65" s="2" customFormat="1" ht="16.5" customHeight="1">
      <c r="A354" s="35"/>
      <c r="B354" s="36"/>
      <c r="C354" s="216" t="s">
        <v>689</v>
      </c>
      <c r="D354" s="216" t="s">
        <v>292</v>
      </c>
      <c r="E354" s="217" t="s">
        <v>690</v>
      </c>
      <c r="F354" s="218" t="s">
        <v>691</v>
      </c>
      <c r="G354" s="219" t="s">
        <v>150</v>
      </c>
      <c r="H354" s="220">
        <v>26.065</v>
      </c>
      <c r="I354" s="221"/>
      <c r="J354" s="222">
        <f>ROUND(I354*H354,2)</f>
        <v>0</v>
      </c>
      <c r="K354" s="218" t="s">
        <v>21</v>
      </c>
      <c r="L354" s="223"/>
      <c r="M354" s="224" t="s">
        <v>21</v>
      </c>
      <c r="N354" s="225" t="s">
        <v>44</v>
      </c>
      <c r="O354" s="65"/>
      <c r="P354" s="184">
        <f>O354*H354</f>
        <v>0</v>
      </c>
      <c r="Q354" s="184">
        <v>0.033</v>
      </c>
      <c r="R354" s="184">
        <f>Q354*H354</f>
        <v>0.860145</v>
      </c>
      <c r="S354" s="184">
        <v>0</v>
      </c>
      <c r="T354" s="18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6" t="s">
        <v>337</v>
      </c>
      <c r="AT354" s="186" t="s">
        <v>292</v>
      </c>
      <c r="AU354" s="186" t="s">
        <v>83</v>
      </c>
      <c r="AY354" s="18" t="s">
        <v>144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8" t="s">
        <v>81</v>
      </c>
      <c r="BK354" s="187">
        <f>ROUND(I354*H354,2)</f>
        <v>0</v>
      </c>
      <c r="BL354" s="18" t="s">
        <v>243</v>
      </c>
      <c r="BM354" s="186" t="s">
        <v>692</v>
      </c>
    </row>
    <row r="355" spans="2:51" s="13" customFormat="1" ht="11.25">
      <c r="B355" s="193"/>
      <c r="C355" s="194"/>
      <c r="D355" s="195" t="s">
        <v>156</v>
      </c>
      <c r="E355" s="196" t="s">
        <v>21</v>
      </c>
      <c r="F355" s="197" t="s">
        <v>693</v>
      </c>
      <c r="G355" s="194"/>
      <c r="H355" s="198">
        <v>26.065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156</v>
      </c>
      <c r="AU355" s="204" t="s">
        <v>83</v>
      </c>
      <c r="AV355" s="13" t="s">
        <v>83</v>
      </c>
      <c r="AW355" s="13" t="s">
        <v>34</v>
      </c>
      <c r="AX355" s="13" t="s">
        <v>81</v>
      </c>
      <c r="AY355" s="204" t="s">
        <v>144</v>
      </c>
    </row>
    <row r="356" spans="1:65" s="2" customFormat="1" ht="37.9" customHeight="1">
      <c r="A356" s="35"/>
      <c r="B356" s="36"/>
      <c r="C356" s="175" t="s">
        <v>694</v>
      </c>
      <c r="D356" s="175" t="s">
        <v>147</v>
      </c>
      <c r="E356" s="176" t="s">
        <v>695</v>
      </c>
      <c r="F356" s="177" t="s">
        <v>696</v>
      </c>
      <c r="G356" s="178" t="s">
        <v>150</v>
      </c>
      <c r="H356" s="179">
        <v>2.8</v>
      </c>
      <c r="I356" s="180"/>
      <c r="J356" s="181">
        <f>ROUND(I356*H356,2)</f>
        <v>0</v>
      </c>
      <c r="K356" s="177" t="s">
        <v>151</v>
      </c>
      <c r="L356" s="40"/>
      <c r="M356" s="182" t="s">
        <v>21</v>
      </c>
      <c r="N356" s="183" t="s">
        <v>44</v>
      </c>
      <c r="O356" s="65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6" t="s">
        <v>243</v>
      </c>
      <c r="AT356" s="186" t="s">
        <v>147</v>
      </c>
      <c r="AU356" s="186" t="s">
        <v>83</v>
      </c>
      <c r="AY356" s="18" t="s">
        <v>144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8" t="s">
        <v>81</v>
      </c>
      <c r="BK356" s="187">
        <f>ROUND(I356*H356,2)</f>
        <v>0</v>
      </c>
      <c r="BL356" s="18" t="s">
        <v>243</v>
      </c>
      <c r="BM356" s="186" t="s">
        <v>697</v>
      </c>
    </row>
    <row r="357" spans="1:47" s="2" customFormat="1" ht="11.25">
      <c r="A357" s="35"/>
      <c r="B357" s="36"/>
      <c r="C357" s="37"/>
      <c r="D357" s="188" t="s">
        <v>154</v>
      </c>
      <c r="E357" s="37"/>
      <c r="F357" s="189" t="s">
        <v>698</v>
      </c>
      <c r="G357" s="37"/>
      <c r="H357" s="37"/>
      <c r="I357" s="190"/>
      <c r="J357" s="37"/>
      <c r="K357" s="37"/>
      <c r="L357" s="40"/>
      <c r="M357" s="191"/>
      <c r="N357" s="192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154</v>
      </c>
      <c r="AU357" s="18" t="s">
        <v>83</v>
      </c>
    </row>
    <row r="358" spans="1:65" s="2" customFormat="1" ht="24.2" customHeight="1">
      <c r="A358" s="35"/>
      <c r="B358" s="36"/>
      <c r="C358" s="175" t="s">
        <v>699</v>
      </c>
      <c r="D358" s="175" t="s">
        <v>147</v>
      </c>
      <c r="E358" s="176" t="s">
        <v>700</v>
      </c>
      <c r="F358" s="177" t="s">
        <v>701</v>
      </c>
      <c r="G358" s="178" t="s">
        <v>150</v>
      </c>
      <c r="H358" s="179">
        <v>20.05</v>
      </c>
      <c r="I358" s="180"/>
      <c r="J358" s="181">
        <f>ROUND(I358*H358,2)</f>
        <v>0</v>
      </c>
      <c r="K358" s="177" t="s">
        <v>21</v>
      </c>
      <c r="L358" s="40"/>
      <c r="M358" s="182" t="s">
        <v>21</v>
      </c>
      <c r="N358" s="183" t="s">
        <v>44</v>
      </c>
      <c r="O358" s="65"/>
      <c r="P358" s="184">
        <f>O358*H358</f>
        <v>0</v>
      </c>
      <c r="Q358" s="184">
        <v>0.00062</v>
      </c>
      <c r="R358" s="184">
        <f>Q358*H358</f>
        <v>0.012431000000000001</v>
      </c>
      <c r="S358" s="184">
        <v>0</v>
      </c>
      <c r="T358" s="185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6" t="s">
        <v>243</v>
      </c>
      <c r="AT358" s="186" t="s">
        <v>147</v>
      </c>
      <c r="AU358" s="186" t="s">
        <v>83</v>
      </c>
      <c r="AY358" s="18" t="s">
        <v>144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8" t="s">
        <v>81</v>
      </c>
      <c r="BK358" s="187">
        <f>ROUND(I358*H358,2)</f>
        <v>0</v>
      </c>
      <c r="BL358" s="18" t="s">
        <v>243</v>
      </c>
      <c r="BM358" s="186" t="s">
        <v>702</v>
      </c>
    </row>
    <row r="359" spans="2:51" s="13" customFormat="1" ht="11.25">
      <c r="B359" s="193"/>
      <c r="C359" s="194"/>
      <c r="D359" s="195" t="s">
        <v>156</v>
      </c>
      <c r="E359" s="196" t="s">
        <v>21</v>
      </c>
      <c r="F359" s="197" t="s">
        <v>96</v>
      </c>
      <c r="G359" s="194"/>
      <c r="H359" s="198">
        <v>20.05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156</v>
      </c>
      <c r="AU359" s="204" t="s">
        <v>83</v>
      </c>
      <c r="AV359" s="13" t="s">
        <v>83</v>
      </c>
      <c r="AW359" s="13" t="s">
        <v>34</v>
      </c>
      <c r="AX359" s="13" t="s">
        <v>81</v>
      </c>
      <c r="AY359" s="204" t="s">
        <v>144</v>
      </c>
    </row>
    <row r="360" spans="1:65" s="2" customFormat="1" ht="44.25" customHeight="1">
      <c r="A360" s="35"/>
      <c r="B360" s="36"/>
      <c r="C360" s="175" t="s">
        <v>703</v>
      </c>
      <c r="D360" s="175" t="s">
        <v>147</v>
      </c>
      <c r="E360" s="176" t="s">
        <v>704</v>
      </c>
      <c r="F360" s="177" t="s">
        <v>705</v>
      </c>
      <c r="G360" s="178" t="s">
        <v>177</v>
      </c>
      <c r="H360" s="179">
        <v>1.169</v>
      </c>
      <c r="I360" s="180"/>
      <c r="J360" s="181">
        <f>ROUND(I360*H360,2)</f>
        <v>0</v>
      </c>
      <c r="K360" s="177" t="s">
        <v>151</v>
      </c>
      <c r="L360" s="40"/>
      <c r="M360" s="182" t="s">
        <v>21</v>
      </c>
      <c r="N360" s="183" t="s">
        <v>44</v>
      </c>
      <c r="O360" s="65"/>
      <c r="P360" s="184">
        <f>O360*H360</f>
        <v>0</v>
      </c>
      <c r="Q360" s="184">
        <v>0</v>
      </c>
      <c r="R360" s="184">
        <f>Q360*H360</f>
        <v>0</v>
      </c>
      <c r="S360" s="184">
        <v>0</v>
      </c>
      <c r="T360" s="185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6" t="s">
        <v>243</v>
      </c>
      <c r="AT360" s="186" t="s">
        <v>147</v>
      </c>
      <c r="AU360" s="186" t="s">
        <v>83</v>
      </c>
      <c r="AY360" s="18" t="s">
        <v>144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8" t="s">
        <v>81</v>
      </c>
      <c r="BK360" s="187">
        <f>ROUND(I360*H360,2)</f>
        <v>0</v>
      </c>
      <c r="BL360" s="18" t="s">
        <v>243</v>
      </c>
      <c r="BM360" s="186" t="s">
        <v>706</v>
      </c>
    </row>
    <row r="361" spans="1:47" s="2" customFormat="1" ht="11.25">
      <c r="A361" s="35"/>
      <c r="B361" s="36"/>
      <c r="C361" s="37"/>
      <c r="D361" s="188" t="s">
        <v>154</v>
      </c>
      <c r="E361" s="37"/>
      <c r="F361" s="189" t="s">
        <v>707</v>
      </c>
      <c r="G361" s="37"/>
      <c r="H361" s="37"/>
      <c r="I361" s="190"/>
      <c r="J361" s="37"/>
      <c r="K361" s="37"/>
      <c r="L361" s="40"/>
      <c r="M361" s="191"/>
      <c r="N361" s="192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154</v>
      </c>
      <c r="AU361" s="18" t="s">
        <v>83</v>
      </c>
    </row>
    <row r="362" spans="1:65" s="2" customFormat="1" ht="49.15" customHeight="1">
      <c r="A362" s="35"/>
      <c r="B362" s="36"/>
      <c r="C362" s="175" t="s">
        <v>708</v>
      </c>
      <c r="D362" s="175" t="s">
        <v>147</v>
      </c>
      <c r="E362" s="176" t="s">
        <v>709</v>
      </c>
      <c r="F362" s="177" t="s">
        <v>710</v>
      </c>
      <c r="G362" s="178" t="s">
        <v>177</v>
      </c>
      <c r="H362" s="179">
        <v>1.169</v>
      </c>
      <c r="I362" s="180"/>
      <c r="J362" s="181">
        <f>ROUND(I362*H362,2)</f>
        <v>0</v>
      </c>
      <c r="K362" s="177" t="s">
        <v>151</v>
      </c>
      <c r="L362" s="40"/>
      <c r="M362" s="182" t="s">
        <v>21</v>
      </c>
      <c r="N362" s="183" t="s">
        <v>44</v>
      </c>
      <c r="O362" s="65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6" t="s">
        <v>243</v>
      </c>
      <c r="AT362" s="186" t="s">
        <v>147</v>
      </c>
      <c r="AU362" s="186" t="s">
        <v>83</v>
      </c>
      <c r="AY362" s="18" t="s">
        <v>144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8" t="s">
        <v>81</v>
      </c>
      <c r="BK362" s="187">
        <f>ROUND(I362*H362,2)</f>
        <v>0</v>
      </c>
      <c r="BL362" s="18" t="s">
        <v>243</v>
      </c>
      <c r="BM362" s="186" t="s">
        <v>711</v>
      </c>
    </row>
    <row r="363" spans="1:47" s="2" customFormat="1" ht="11.25">
      <c r="A363" s="35"/>
      <c r="B363" s="36"/>
      <c r="C363" s="37"/>
      <c r="D363" s="188" t="s">
        <v>154</v>
      </c>
      <c r="E363" s="37"/>
      <c r="F363" s="189" t="s">
        <v>712</v>
      </c>
      <c r="G363" s="37"/>
      <c r="H363" s="37"/>
      <c r="I363" s="190"/>
      <c r="J363" s="37"/>
      <c r="K363" s="37"/>
      <c r="L363" s="40"/>
      <c r="M363" s="191"/>
      <c r="N363" s="192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154</v>
      </c>
      <c r="AU363" s="18" t="s">
        <v>83</v>
      </c>
    </row>
    <row r="364" spans="2:63" s="12" customFormat="1" ht="22.9" customHeight="1">
      <c r="B364" s="159"/>
      <c r="C364" s="160"/>
      <c r="D364" s="161" t="s">
        <v>72</v>
      </c>
      <c r="E364" s="173" t="s">
        <v>713</v>
      </c>
      <c r="F364" s="173" t="s">
        <v>714</v>
      </c>
      <c r="G364" s="160"/>
      <c r="H364" s="160"/>
      <c r="I364" s="163"/>
      <c r="J364" s="174">
        <f>BK364</f>
        <v>0</v>
      </c>
      <c r="K364" s="160"/>
      <c r="L364" s="165"/>
      <c r="M364" s="166"/>
      <c r="N364" s="167"/>
      <c r="O364" s="167"/>
      <c r="P364" s="168">
        <f>SUM(P365:P382)</f>
        <v>0</v>
      </c>
      <c r="Q364" s="167"/>
      <c r="R364" s="168">
        <f>SUM(R365:R382)</f>
        <v>0.8669861999999999</v>
      </c>
      <c r="S364" s="167"/>
      <c r="T364" s="169">
        <f>SUM(T365:T382)</f>
        <v>0</v>
      </c>
      <c r="AR364" s="170" t="s">
        <v>83</v>
      </c>
      <c r="AT364" s="171" t="s">
        <v>72</v>
      </c>
      <c r="AU364" s="171" t="s">
        <v>81</v>
      </c>
      <c r="AY364" s="170" t="s">
        <v>144</v>
      </c>
      <c r="BK364" s="172">
        <f>SUM(BK365:BK382)</f>
        <v>0</v>
      </c>
    </row>
    <row r="365" spans="1:65" s="2" customFormat="1" ht="37.9" customHeight="1">
      <c r="A365" s="35"/>
      <c r="B365" s="36"/>
      <c r="C365" s="175" t="s">
        <v>715</v>
      </c>
      <c r="D365" s="175" t="s">
        <v>147</v>
      </c>
      <c r="E365" s="176" t="s">
        <v>716</v>
      </c>
      <c r="F365" s="177" t="s">
        <v>717</v>
      </c>
      <c r="G365" s="178" t="s">
        <v>150</v>
      </c>
      <c r="H365" s="179">
        <v>40.86</v>
      </c>
      <c r="I365" s="180"/>
      <c r="J365" s="181">
        <f>ROUND(I365*H365,2)</f>
        <v>0</v>
      </c>
      <c r="K365" s="177" t="s">
        <v>151</v>
      </c>
      <c r="L365" s="40"/>
      <c r="M365" s="182" t="s">
        <v>21</v>
      </c>
      <c r="N365" s="183" t="s">
        <v>44</v>
      </c>
      <c r="O365" s="65"/>
      <c r="P365" s="184">
        <f>O365*H365</f>
        <v>0</v>
      </c>
      <c r="Q365" s="184">
        <v>0.00605</v>
      </c>
      <c r="R365" s="184">
        <f>Q365*H365</f>
        <v>0.24720299999999998</v>
      </c>
      <c r="S365" s="184">
        <v>0</v>
      </c>
      <c r="T365" s="185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6" t="s">
        <v>243</v>
      </c>
      <c r="AT365" s="186" t="s">
        <v>147</v>
      </c>
      <c r="AU365" s="186" t="s">
        <v>83</v>
      </c>
      <c r="AY365" s="18" t="s">
        <v>144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8" t="s">
        <v>81</v>
      </c>
      <c r="BK365" s="187">
        <f>ROUND(I365*H365,2)</f>
        <v>0</v>
      </c>
      <c r="BL365" s="18" t="s">
        <v>243</v>
      </c>
      <c r="BM365" s="186" t="s">
        <v>718</v>
      </c>
    </row>
    <row r="366" spans="1:47" s="2" customFormat="1" ht="11.25">
      <c r="A366" s="35"/>
      <c r="B366" s="36"/>
      <c r="C366" s="37"/>
      <c r="D366" s="188" t="s">
        <v>154</v>
      </c>
      <c r="E366" s="37"/>
      <c r="F366" s="189" t="s">
        <v>719</v>
      </c>
      <c r="G366" s="37"/>
      <c r="H366" s="37"/>
      <c r="I366" s="190"/>
      <c r="J366" s="37"/>
      <c r="K366" s="37"/>
      <c r="L366" s="40"/>
      <c r="M366" s="191"/>
      <c r="N366" s="192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154</v>
      </c>
      <c r="AU366" s="18" t="s">
        <v>83</v>
      </c>
    </row>
    <row r="367" spans="2:51" s="13" customFormat="1" ht="11.25">
      <c r="B367" s="193"/>
      <c r="C367" s="194"/>
      <c r="D367" s="195" t="s">
        <v>156</v>
      </c>
      <c r="E367" s="196" t="s">
        <v>21</v>
      </c>
      <c r="F367" s="197" t="s">
        <v>720</v>
      </c>
      <c r="G367" s="194"/>
      <c r="H367" s="198">
        <v>40.86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156</v>
      </c>
      <c r="AU367" s="204" t="s">
        <v>83</v>
      </c>
      <c r="AV367" s="13" t="s">
        <v>83</v>
      </c>
      <c r="AW367" s="13" t="s">
        <v>34</v>
      </c>
      <c r="AX367" s="13" t="s">
        <v>73</v>
      </c>
      <c r="AY367" s="204" t="s">
        <v>144</v>
      </c>
    </row>
    <row r="368" spans="2:51" s="14" customFormat="1" ht="11.25">
      <c r="B368" s="205"/>
      <c r="C368" s="206"/>
      <c r="D368" s="195" t="s">
        <v>156</v>
      </c>
      <c r="E368" s="207" t="s">
        <v>21</v>
      </c>
      <c r="F368" s="208" t="s">
        <v>255</v>
      </c>
      <c r="G368" s="206"/>
      <c r="H368" s="209">
        <v>40.86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156</v>
      </c>
      <c r="AU368" s="215" t="s">
        <v>83</v>
      </c>
      <c r="AV368" s="14" t="s">
        <v>145</v>
      </c>
      <c r="AW368" s="14" t="s">
        <v>34</v>
      </c>
      <c r="AX368" s="14" t="s">
        <v>81</v>
      </c>
      <c r="AY368" s="215" t="s">
        <v>144</v>
      </c>
    </row>
    <row r="369" spans="1:65" s="2" customFormat="1" ht="16.5" customHeight="1">
      <c r="A369" s="35"/>
      <c r="B369" s="36"/>
      <c r="C369" s="216" t="s">
        <v>721</v>
      </c>
      <c r="D369" s="216" t="s">
        <v>292</v>
      </c>
      <c r="E369" s="217" t="s">
        <v>722</v>
      </c>
      <c r="F369" s="218" t="s">
        <v>723</v>
      </c>
      <c r="G369" s="219" t="s">
        <v>150</v>
      </c>
      <c r="H369" s="220">
        <v>44.946</v>
      </c>
      <c r="I369" s="221"/>
      <c r="J369" s="222">
        <f>ROUND(I369*H369,2)</f>
        <v>0</v>
      </c>
      <c r="K369" s="218" t="s">
        <v>151</v>
      </c>
      <c r="L369" s="223"/>
      <c r="M369" s="224" t="s">
        <v>21</v>
      </c>
      <c r="N369" s="225" t="s">
        <v>44</v>
      </c>
      <c r="O369" s="65"/>
      <c r="P369" s="184">
        <f>O369*H369</f>
        <v>0</v>
      </c>
      <c r="Q369" s="184">
        <v>0.0129</v>
      </c>
      <c r="R369" s="184">
        <f>Q369*H369</f>
        <v>0.5798034</v>
      </c>
      <c r="S369" s="184">
        <v>0</v>
      </c>
      <c r="T369" s="185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6" t="s">
        <v>337</v>
      </c>
      <c r="AT369" s="186" t="s">
        <v>292</v>
      </c>
      <c r="AU369" s="186" t="s">
        <v>83</v>
      </c>
      <c r="AY369" s="18" t="s">
        <v>144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8" t="s">
        <v>81</v>
      </c>
      <c r="BK369" s="187">
        <f>ROUND(I369*H369,2)</f>
        <v>0</v>
      </c>
      <c r="BL369" s="18" t="s">
        <v>243</v>
      </c>
      <c r="BM369" s="186" t="s">
        <v>724</v>
      </c>
    </row>
    <row r="370" spans="2:51" s="13" customFormat="1" ht="11.25">
      <c r="B370" s="193"/>
      <c r="C370" s="194"/>
      <c r="D370" s="195" t="s">
        <v>156</v>
      </c>
      <c r="E370" s="194"/>
      <c r="F370" s="197" t="s">
        <v>725</v>
      </c>
      <c r="G370" s="194"/>
      <c r="H370" s="198">
        <v>44.946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156</v>
      </c>
      <c r="AU370" s="204" t="s">
        <v>83</v>
      </c>
      <c r="AV370" s="13" t="s">
        <v>83</v>
      </c>
      <c r="AW370" s="13" t="s">
        <v>4</v>
      </c>
      <c r="AX370" s="13" t="s">
        <v>81</v>
      </c>
      <c r="AY370" s="204" t="s">
        <v>144</v>
      </c>
    </row>
    <row r="371" spans="1:65" s="2" customFormat="1" ht="33" customHeight="1">
      <c r="A371" s="35"/>
      <c r="B371" s="36"/>
      <c r="C371" s="175" t="s">
        <v>726</v>
      </c>
      <c r="D371" s="175" t="s">
        <v>147</v>
      </c>
      <c r="E371" s="176" t="s">
        <v>727</v>
      </c>
      <c r="F371" s="177" t="s">
        <v>728</v>
      </c>
      <c r="G371" s="178" t="s">
        <v>150</v>
      </c>
      <c r="H371" s="179">
        <v>40.86</v>
      </c>
      <c r="I371" s="180"/>
      <c r="J371" s="181">
        <f>ROUND(I371*H371,2)</f>
        <v>0</v>
      </c>
      <c r="K371" s="177" t="s">
        <v>151</v>
      </c>
      <c r="L371" s="40"/>
      <c r="M371" s="182" t="s">
        <v>21</v>
      </c>
      <c r="N371" s="183" t="s">
        <v>44</v>
      </c>
      <c r="O371" s="65"/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6" t="s">
        <v>243</v>
      </c>
      <c r="AT371" s="186" t="s">
        <v>147</v>
      </c>
      <c r="AU371" s="186" t="s">
        <v>83</v>
      </c>
      <c r="AY371" s="18" t="s">
        <v>144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8" t="s">
        <v>81</v>
      </c>
      <c r="BK371" s="187">
        <f>ROUND(I371*H371,2)</f>
        <v>0</v>
      </c>
      <c r="BL371" s="18" t="s">
        <v>243</v>
      </c>
      <c r="BM371" s="186" t="s">
        <v>729</v>
      </c>
    </row>
    <row r="372" spans="1:47" s="2" customFormat="1" ht="11.25">
      <c r="A372" s="35"/>
      <c r="B372" s="36"/>
      <c r="C372" s="37"/>
      <c r="D372" s="188" t="s">
        <v>154</v>
      </c>
      <c r="E372" s="37"/>
      <c r="F372" s="189" t="s">
        <v>730</v>
      </c>
      <c r="G372" s="37"/>
      <c r="H372" s="37"/>
      <c r="I372" s="190"/>
      <c r="J372" s="37"/>
      <c r="K372" s="37"/>
      <c r="L372" s="40"/>
      <c r="M372" s="191"/>
      <c r="N372" s="192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154</v>
      </c>
      <c r="AU372" s="18" t="s">
        <v>83</v>
      </c>
    </row>
    <row r="373" spans="1:65" s="2" customFormat="1" ht="33" customHeight="1">
      <c r="A373" s="35"/>
      <c r="B373" s="36"/>
      <c r="C373" s="175" t="s">
        <v>731</v>
      </c>
      <c r="D373" s="175" t="s">
        <v>147</v>
      </c>
      <c r="E373" s="176" t="s">
        <v>732</v>
      </c>
      <c r="F373" s="177" t="s">
        <v>733</v>
      </c>
      <c r="G373" s="178" t="s">
        <v>150</v>
      </c>
      <c r="H373" s="179">
        <v>40.86</v>
      </c>
      <c r="I373" s="180"/>
      <c r="J373" s="181">
        <f>ROUND(I373*H373,2)</f>
        <v>0</v>
      </c>
      <c r="K373" s="177" t="s">
        <v>151</v>
      </c>
      <c r="L373" s="40"/>
      <c r="M373" s="182" t="s">
        <v>21</v>
      </c>
      <c r="N373" s="183" t="s">
        <v>44</v>
      </c>
      <c r="O373" s="65"/>
      <c r="P373" s="184">
        <f>O373*H373</f>
        <v>0</v>
      </c>
      <c r="Q373" s="184">
        <v>0.00093</v>
      </c>
      <c r="R373" s="184">
        <f>Q373*H373</f>
        <v>0.0379998</v>
      </c>
      <c r="S373" s="184">
        <v>0</v>
      </c>
      <c r="T373" s="185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6" t="s">
        <v>243</v>
      </c>
      <c r="AT373" s="186" t="s">
        <v>147</v>
      </c>
      <c r="AU373" s="186" t="s">
        <v>83</v>
      </c>
      <c r="AY373" s="18" t="s">
        <v>144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8" t="s">
        <v>81</v>
      </c>
      <c r="BK373" s="187">
        <f>ROUND(I373*H373,2)</f>
        <v>0</v>
      </c>
      <c r="BL373" s="18" t="s">
        <v>243</v>
      </c>
      <c r="BM373" s="186" t="s">
        <v>734</v>
      </c>
    </row>
    <row r="374" spans="1:47" s="2" customFormat="1" ht="11.25">
      <c r="A374" s="35"/>
      <c r="B374" s="36"/>
      <c r="C374" s="37"/>
      <c r="D374" s="188" t="s">
        <v>154</v>
      </c>
      <c r="E374" s="37"/>
      <c r="F374" s="189" t="s">
        <v>735</v>
      </c>
      <c r="G374" s="37"/>
      <c r="H374" s="37"/>
      <c r="I374" s="190"/>
      <c r="J374" s="37"/>
      <c r="K374" s="37"/>
      <c r="L374" s="40"/>
      <c r="M374" s="191"/>
      <c r="N374" s="192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154</v>
      </c>
      <c r="AU374" s="18" t="s">
        <v>83</v>
      </c>
    </row>
    <row r="375" spans="1:65" s="2" customFormat="1" ht="24.2" customHeight="1">
      <c r="A375" s="35"/>
      <c r="B375" s="36"/>
      <c r="C375" s="175" t="s">
        <v>736</v>
      </c>
      <c r="D375" s="175" t="s">
        <v>147</v>
      </c>
      <c r="E375" s="176" t="s">
        <v>737</v>
      </c>
      <c r="F375" s="177" t="s">
        <v>738</v>
      </c>
      <c r="G375" s="178" t="s">
        <v>191</v>
      </c>
      <c r="H375" s="179">
        <v>3.6</v>
      </c>
      <c r="I375" s="180"/>
      <c r="J375" s="181">
        <f>ROUND(I375*H375,2)</f>
        <v>0</v>
      </c>
      <c r="K375" s="177" t="s">
        <v>151</v>
      </c>
      <c r="L375" s="40"/>
      <c r="M375" s="182" t="s">
        <v>21</v>
      </c>
      <c r="N375" s="183" t="s">
        <v>44</v>
      </c>
      <c r="O375" s="65"/>
      <c r="P375" s="184">
        <f>O375*H375</f>
        <v>0</v>
      </c>
      <c r="Q375" s="184">
        <v>0.00055</v>
      </c>
      <c r="R375" s="184">
        <f>Q375*H375</f>
        <v>0.00198</v>
      </c>
      <c r="S375" s="184">
        <v>0</v>
      </c>
      <c r="T375" s="185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6" t="s">
        <v>243</v>
      </c>
      <c r="AT375" s="186" t="s">
        <v>147</v>
      </c>
      <c r="AU375" s="186" t="s">
        <v>83</v>
      </c>
      <c r="AY375" s="18" t="s">
        <v>144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8" t="s">
        <v>81</v>
      </c>
      <c r="BK375" s="187">
        <f>ROUND(I375*H375,2)</f>
        <v>0</v>
      </c>
      <c r="BL375" s="18" t="s">
        <v>243</v>
      </c>
      <c r="BM375" s="186" t="s">
        <v>739</v>
      </c>
    </row>
    <row r="376" spans="1:47" s="2" customFormat="1" ht="11.25">
      <c r="A376" s="35"/>
      <c r="B376" s="36"/>
      <c r="C376" s="37"/>
      <c r="D376" s="188" t="s">
        <v>154</v>
      </c>
      <c r="E376" s="37"/>
      <c r="F376" s="189" t="s">
        <v>740</v>
      </c>
      <c r="G376" s="37"/>
      <c r="H376" s="37"/>
      <c r="I376" s="190"/>
      <c r="J376" s="37"/>
      <c r="K376" s="37"/>
      <c r="L376" s="40"/>
      <c r="M376" s="191"/>
      <c r="N376" s="192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154</v>
      </c>
      <c r="AU376" s="18" t="s">
        <v>83</v>
      </c>
    </row>
    <row r="377" spans="2:51" s="13" customFormat="1" ht="11.25">
      <c r="B377" s="193"/>
      <c r="C377" s="194"/>
      <c r="D377" s="195" t="s">
        <v>156</v>
      </c>
      <c r="E377" s="196" t="s">
        <v>21</v>
      </c>
      <c r="F377" s="197" t="s">
        <v>741</v>
      </c>
      <c r="G377" s="194"/>
      <c r="H377" s="198">
        <v>3.6</v>
      </c>
      <c r="I377" s="199"/>
      <c r="J377" s="194"/>
      <c r="K377" s="194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156</v>
      </c>
      <c r="AU377" s="204" t="s">
        <v>83</v>
      </c>
      <c r="AV377" s="13" t="s">
        <v>83</v>
      </c>
      <c r="AW377" s="13" t="s">
        <v>34</v>
      </c>
      <c r="AX377" s="13" t="s">
        <v>73</v>
      </c>
      <c r="AY377" s="204" t="s">
        <v>144</v>
      </c>
    </row>
    <row r="378" spans="2:51" s="14" customFormat="1" ht="11.25">
      <c r="B378" s="205"/>
      <c r="C378" s="206"/>
      <c r="D378" s="195" t="s">
        <v>156</v>
      </c>
      <c r="E378" s="207" t="s">
        <v>21</v>
      </c>
      <c r="F378" s="208" t="s">
        <v>255</v>
      </c>
      <c r="G378" s="206"/>
      <c r="H378" s="209">
        <v>3.6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156</v>
      </c>
      <c r="AU378" s="215" t="s">
        <v>83</v>
      </c>
      <c r="AV378" s="14" t="s">
        <v>145</v>
      </c>
      <c r="AW378" s="14" t="s">
        <v>34</v>
      </c>
      <c r="AX378" s="14" t="s">
        <v>81</v>
      </c>
      <c r="AY378" s="215" t="s">
        <v>144</v>
      </c>
    </row>
    <row r="379" spans="1:65" s="2" customFormat="1" ht="44.25" customHeight="1">
      <c r="A379" s="35"/>
      <c r="B379" s="36"/>
      <c r="C379" s="175" t="s">
        <v>742</v>
      </c>
      <c r="D379" s="175" t="s">
        <v>147</v>
      </c>
      <c r="E379" s="176" t="s">
        <v>743</v>
      </c>
      <c r="F379" s="177" t="s">
        <v>744</v>
      </c>
      <c r="G379" s="178" t="s">
        <v>177</v>
      </c>
      <c r="H379" s="179">
        <v>0.867</v>
      </c>
      <c r="I379" s="180"/>
      <c r="J379" s="181">
        <f>ROUND(I379*H379,2)</f>
        <v>0</v>
      </c>
      <c r="K379" s="177" t="s">
        <v>151</v>
      </c>
      <c r="L379" s="40"/>
      <c r="M379" s="182" t="s">
        <v>21</v>
      </c>
      <c r="N379" s="183" t="s">
        <v>44</v>
      </c>
      <c r="O379" s="65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6" t="s">
        <v>243</v>
      </c>
      <c r="AT379" s="186" t="s">
        <v>147</v>
      </c>
      <c r="AU379" s="186" t="s">
        <v>83</v>
      </c>
      <c r="AY379" s="18" t="s">
        <v>144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8" t="s">
        <v>81</v>
      </c>
      <c r="BK379" s="187">
        <f>ROUND(I379*H379,2)</f>
        <v>0</v>
      </c>
      <c r="BL379" s="18" t="s">
        <v>243</v>
      </c>
      <c r="BM379" s="186" t="s">
        <v>745</v>
      </c>
    </row>
    <row r="380" spans="1:47" s="2" customFormat="1" ht="11.25">
      <c r="A380" s="35"/>
      <c r="B380" s="36"/>
      <c r="C380" s="37"/>
      <c r="D380" s="188" t="s">
        <v>154</v>
      </c>
      <c r="E380" s="37"/>
      <c r="F380" s="189" t="s">
        <v>746</v>
      </c>
      <c r="G380" s="37"/>
      <c r="H380" s="37"/>
      <c r="I380" s="190"/>
      <c r="J380" s="37"/>
      <c r="K380" s="37"/>
      <c r="L380" s="40"/>
      <c r="M380" s="191"/>
      <c r="N380" s="192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154</v>
      </c>
      <c r="AU380" s="18" t="s">
        <v>83</v>
      </c>
    </row>
    <row r="381" spans="1:65" s="2" customFormat="1" ht="49.15" customHeight="1">
      <c r="A381" s="35"/>
      <c r="B381" s="36"/>
      <c r="C381" s="175" t="s">
        <v>747</v>
      </c>
      <c r="D381" s="175" t="s">
        <v>147</v>
      </c>
      <c r="E381" s="176" t="s">
        <v>748</v>
      </c>
      <c r="F381" s="177" t="s">
        <v>749</v>
      </c>
      <c r="G381" s="178" t="s">
        <v>177</v>
      </c>
      <c r="H381" s="179">
        <v>0.867</v>
      </c>
      <c r="I381" s="180"/>
      <c r="J381" s="181">
        <f>ROUND(I381*H381,2)</f>
        <v>0</v>
      </c>
      <c r="K381" s="177" t="s">
        <v>151</v>
      </c>
      <c r="L381" s="40"/>
      <c r="M381" s="182" t="s">
        <v>21</v>
      </c>
      <c r="N381" s="183" t="s">
        <v>44</v>
      </c>
      <c r="O381" s="65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6" t="s">
        <v>243</v>
      </c>
      <c r="AT381" s="186" t="s">
        <v>147</v>
      </c>
      <c r="AU381" s="186" t="s">
        <v>83</v>
      </c>
      <c r="AY381" s="18" t="s">
        <v>144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8" t="s">
        <v>81</v>
      </c>
      <c r="BK381" s="187">
        <f>ROUND(I381*H381,2)</f>
        <v>0</v>
      </c>
      <c r="BL381" s="18" t="s">
        <v>243</v>
      </c>
      <c r="BM381" s="186" t="s">
        <v>750</v>
      </c>
    </row>
    <row r="382" spans="1:47" s="2" customFormat="1" ht="11.25">
      <c r="A382" s="35"/>
      <c r="B382" s="36"/>
      <c r="C382" s="37"/>
      <c r="D382" s="188" t="s">
        <v>154</v>
      </c>
      <c r="E382" s="37"/>
      <c r="F382" s="189" t="s">
        <v>751</v>
      </c>
      <c r="G382" s="37"/>
      <c r="H382" s="37"/>
      <c r="I382" s="190"/>
      <c r="J382" s="37"/>
      <c r="K382" s="37"/>
      <c r="L382" s="40"/>
      <c r="M382" s="191"/>
      <c r="N382" s="192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154</v>
      </c>
      <c r="AU382" s="18" t="s">
        <v>83</v>
      </c>
    </row>
    <row r="383" spans="2:63" s="12" customFormat="1" ht="22.9" customHeight="1">
      <c r="B383" s="159"/>
      <c r="C383" s="160"/>
      <c r="D383" s="161" t="s">
        <v>72</v>
      </c>
      <c r="E383" s="173" t="s">
        <v>752</v>
      </c>
      <c r="F383" s="173" t="s">
        <v>753</v>
      </c>
      <c r="G383" s="160"/>
      <c r="H383" s="160"/>
      <c r="I383" s="163"/>
      <c r="J383" s="174">
        <f>BK383</f>
        <v>0</v>
      </c>
      <c r="K383" s="160"/>
      <c r="L383" s="165"/>
      <c r="M383" s="166"/>
      <c r="N383" s="167"/>
      <c r="O383" s="167"/>
      <c r="P383" s="168">
        <f>SUM(P384:P390)</f>
        <v>0</v>
      </c>
      <c r="Q383" s="167"/>
      <c r="R383" s="168">
        <f>SUM(R384:R390)</f>
        <v>0.0012863999999999998</v>
      </c>
      <c r="S383" s="167"/>
      <c r="T383" s="169">
        <f>SUM(T384:T390)</f>
        <v>0</v>
      </c>
      <c r="AR383" s="170" t="s">
        <v>83</v>
      </c>
      <c r="AT383" s="171" t="s">
        <v>72</v>
      </c>
      <c r="AU383" s="171" t="s">
        <v>81</v>
      </c>
      <c r="AY383" s="170" t="s">
        <v>144</v>
      </c>
      <c r="BK383" s="172">
        <f>SUM(BK384:BK390)</f>
        <v>0</v>
      </c>
    </row>
    <row r="384" spans="1:65" s="2" customFormat="1" ht="24.2" customHeight="1">
      <c r="A384" s="35"/>
      <c r="B384" s="36"/>
      <c r="C384" s="175" t="s">
        <v>754</v>
      </c>
      <c r="D384" s="175" t="s">
        <v>147</v>
      </c>
      <c r="E384" s="176" t="s">
        <v>755</v>
      </c>
      <c r="F384" s="177" t="s">
        <v>756</v>
      </c>
      <c r="G384" s="178" t="s">
        <v>150</v>
      </c>
      <c r="H384" s="179">
        <v>2.88</v>
      </c>
      <c r="I384" s="180"/>
      <c r="J384" s="181">
        <f>ROUND(I384*H384,2)</f>
        <v>0</v>
      </c>
      <c r="K384" s="177" t="s">
        <v>151</v>
      </c>
      <c r="L384" s="40"/>
      <c r="M384" s="182" t="s">
        <v>21</v>
      </c>
      <c r="N384" s="183" t="s">
        <v>44</v>
      </c>
      <c r="O384" s="65"/>
      <c r="P384" s="184">
        <f>O384*H384</f>
        <v>0</v>
      </c>
      <c r="Q384" s="184">
        <v>0.00014</v>
      </c>
      <c r="R384" s="184">
        <f>Q384*H384</f>
        <v>0.00040319999999999993</v>
      </c>
      <c r="S384" s="184">
        <v>0</v>
      </c>
      <c r="T384" s="185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6" t="s">
        <v>243</v>
      </c>
      <c r="AT384" s="186" t="s">
        <v>147</v>
      </c>
      <c r="AU384" s="186" t="s">
        <v>83</v>
      </c>
      <c r="AY384" s="18" t="s">
        <v>144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8" t="s">
        <v>81</v>
      </c>
      <c r="BK384" s="187">
        <f>ROUND(I384*H384,2)</f>
        <v>0</v>
      </c>
      <c r="BL384" s="18" t="s">
        <v>243</v>
      </c>
      <c r="BM384" s="186" t="s">
        <v>757</v>
      </c>
    </row>
    <row r="385" spans="1:47" s="2" customFormat="1" ht="11.25">
      <c r="A385" s="35"/>
      <c r="B385" s="36"/>
      <c r="C385" s="37"/>
      <c r="D385" s="188" t="s">
        <v>154</v>
      </c>
      <c r="E385" s="37"/>
      <c r="F385" s="189" t="s">
        <v>758</v>
      </c>
      <c r="G385" s="37"/>
      <c r="H385" s="37"/>
      <c r="I385" s="190"/>
      <c r="J385" s="37"/>
      <c r="K385" s="37"/>
      <c r="L385" s="40"/>
      <c r="M385" s="191"/>
      <c r="N385" s="192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154</v>
      </c>
      <c r="AU385" s="18" t="s">
        <v>83</v>
      </c>
    </row>
    <row r="386" spans="2:51" s="13" customFormat="1" ht="11.25">
      <c r="B386" s="193"/>
      <c r="C386" s="194"/>
      <c r="D386" s="195" t="s">
        <v>156</v>
      </c>
      <c r="E386" s="196" t="s">
        <v>21</v>
      </c>
      <c r="F386" s="197" t="s">
        <v>759</v>
      </c>
      <c r="G386" s="194"/>
      <c r="H386" s="198">
        <v>2.88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156</v>
      </c>
      <c r="AU386" s="204" t="s">
        <v>83</v>
      </c>
      <c r="AV386" s="13" t="s">
        <v>83</v>
      </c>
      <c r="AW386" s="13" t="s">
        <v>34</v>
      </c>
      <c r="AX386" s="13" t="s">
        <v>81</v>
      </c>
      <c r="AY386" s="204" t="s">
        <v>144</v>
      </c>
    </row>
    <row r="387" spans="1:65" s="2" customFormat="1" ht="24.2" customHeight="1">
      <c r="A387" s="35"/>
      <c r="B387" s="36"/>
      <c r="C387" s="175" t="s">
        <v>760</v>
      </c>
      <c r="D387" s="175" t="s">
        <v>147</v>
      </c>
      <c r="E387" s="176" t="s">
        <v>761</v>
      </c>
      <c r="F387" s="177" t="s">
        <v>762</v>
      </c>
      <c r="G387" s="178" t="s">
        <v>150</v>
      </c>
      <c r="H387" s="179">
        <v>2.88</v>
      </c>
      <c r="I387" s="180"/>
      <c r="J387" s="181">
        <f>ROUND(I387*H387,2)</f>
        <v>0</v>
      </c>
      <c r="K387" s="177" t="s">
        <v>151</v>
      </c>
      <c r="L387" s="40"/>
      <c r="M387" s="182" t="s">
        <v>21</v>
      </c>
      <c r="N387" s="183" t="s">
        <v>44</v>
      </c>
      <c r="O387" s="65"/>
      <c r="P387" s="184">
        <f>O387*H387</f>
        <v>0</v>
      </c>
      <c r="Q387" s="184">
        <v>0.00014</v>
      </c>
      <c r="R387" s="184">
        <f>Q387*H387</f>
        <v>0.00040319999999999993</v>
      </c>
      <c r="S387" s="184">
        <v>0</v>
      </c>
      <c r="T387" s="185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6" t="s">
        <v>243</v>
      </c>
      <c r="AT387" s="186" t="s">
        <v>147</v>
      </c>
      <c r="AU387" s="186" t="s">
        <v>83</v>
      </c>
      <c r="AY387" s="18" t="s">
        <v>144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8" t="s">
        <v>81</v>
      </c>
      <c r="BK387" s="187">
        <f>ROUND(I387*H387,2)</f>
        <v>0</v>
      </c>
      <c r="BL387" s="18" t="s">
        <v>243</v>
      </c>
      <c r="BM387" s="186" t="s">
        <v>763</v>
      </c>
    </row>
    <row r="388" spans="1:47" s="2" customFormat="1" ht="11.25">
      <c r="A388" s="35"/>
      <c r="B388" s="36"/>
      <c r="C388" s="37"/>
      <c r="D388" s="188" t="s">
        <v>154</v>
      </c>
      <c r="E388" s="37"/>
      <c r="F388" s="189" t="s">
        <v>764</v>
      </c>
      <c r="G388" s="37"/>
      <c r="H388" s="37"/>
      <c r="I388" s="190"/>
      <c r="J388" s="37"/>
      <c r="K388" s="37"/>
      <c r="L388" s="40"/>
      <c r="M388" s="191"/>
      <c r="N388" s="192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154</v>
      </c>
      <c r="AU388" s="18" t="s">
        <v>83</v>
      </c>
    </row>
    <row r="389" spans="2:51" s="13" customFormat="1" ht="11.25">
      <c r="B389" s="193"/>
      <c r="C389" s="194"/>
      <c r="D389" s="195" t="s">
        <v>156</v>
      </c>
      <c r="E389" s="196" t="s">
        <v>21</v>
      </c>
      <c r="F389" s="197" t="s">
        <v>759</v>
      </c>
      <c r="G389" s="194"/>
      <c r="H389" s="198">
        <v>2.88</v>
      </c>
      <c r="I389" s="199"/>
      <c r="J389" s="194"/>
      <c r="K389" s="194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156</v>
      </c>
      <c r="AU389" s="204" t="s">
        <v>83</v>
      </c>
      <c r="AV389" s="13" t="s">
        <v>83</v>
      </c>
      <c r="AW389" s="13" t="s">
        <v>34</v>
      </c>
      <c r="AX389" s="13" t="s">
        <v>81</v>
      </c>
      <c r="AY389" s="204" t="s">
        <v>144</v>
      </c>
    </row>
    <row r="390" spans="1:65" s="2" customFormat="1" ht="24.2" customHeight="1">
      <c r="A390" s="35"/>
      <c r="B390" s="36"/>
      <c r="C390" s="175" t="s">
        <v>765</v>
      </c>
      <c r="D390" s="175" t="s">
        <v>147</v>
      </c>
      <c r="E390" s="176" t="s">
        <v>766</v>
      </c>
      <c r="F390" s="177" t="s">
        <v>767</v>
      </c>
      <c r="G390" s="178" t="s">
        <v>166</v>
      </c>
      <c r="H390" s="179">
        <v>4</v>
      </c>
      <c r="I390" s="180"/>
      <c r="J390" s="181">
        <f>ROUND(I390*H390,2)</f>
        <v>0</v>
      </c>
      <c r="K390" s="177" t="s">
        <v>21</v>
      </c>
      <c r="L390" s="40"/>
      <c r="M390" s="182" t="s">
        <v>21</v>
      </c>
      <c r="N390" s="183" t="s">
        <v>44</v>
      </c>
      <c r="O390" s="65"/>
      <c r="P390" s="184">
        <f>O390*H390</f>
        <v>0</v>
      </c>
      <c r="Q390" s="184">
        <v>0.00012</v>
      </c>
      <c r="R390" s="184">
        <f>Q390*H390</f>
        <v>0.00048</v>
      </c>
      <c r="S390" s="184">
        <v>0</v>
      </c>
      <c r="T390" s="185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6" t="s">
        <v>243</v>
      </c>
      <c r="AT390" s="186" t="s">
        <v>147</v>
      </c>
      <c r="AU390" s="186" t="s">
        <v>83</v>
      </c>
      <c r="AY390" s="18" t="s">
        <v>144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8" t="s">
        <v>81</v>
      </c>
      <c r="BK390" s="187">
        <f>ROUND(I390*H390,2)</f>
        <v>0</v>
      </c>
      <c r="BL390" s="18" t="s">
        <v>243</v>
      </c>
      <c r="BM390" s="186" t="s">
        <v>768</v>
      </c>
    </row>
    <row r="391" spans="2:63" s="12" customFormat="1" ht="22.9" customHeight="1">
      <c r="B391" s="159"/>
      <c r="C391" s="160"/>
      <c r="D391" s="161" t="s">
        <v>72</v>
      </c>
      <c r="E391" s="173" t="s">
        <v>769</v>
      </c>
      <c r="F391" s="173" t="s">
        <v>770</v>
      </c>
      <c r="G391" s="160"/>
      <c r="H391" s="160"/>
      <c r="I391" s="163"/>
      <c r="J391" s="174">
        <f>BK391</f>
        <v>0</v>
      </c>
      <c r="K391" s="160"/>
      <c r="L391" s="165"/>
      <c r="M391" s="166"/>
      <c r="N391" s="167"/>
      <c r="O391" s="167"/>
      <c r="P391" s="168">
        <f>SUM(P392:P407)</f>
        <v>0</v>
      </c>
      <c r="Q391" s="167"/>
      <c r="R391" s="168">
        <f>SUM(R392:R407)</f>
        <v>0.0767683</v>
      </c>
      <c r="S391" s="167"/>
      <c r="T391" s="169">
        <f>SUM(T392:T407)</f>
        <v>0.0070155</v>
      </c>
      <c r="AR391" s="170" t="s">
        <v>83</v>
      </c>
      <c r="AT391" s="171" t="s">
        <v>72</v>
      </c>
      <c r="AU391" s="171" t="s">
        <v>81</v>
      </c>
      <c r="AY391" s="170" t="s">
        <v>144</v>
      </c>
      <c r="BK391" s="172">
        <f>SUM(BK392:BK407)</f>
        <v>0</v>
      </c>
    </row>
    <row r="392" spans="1:65" s="2" customFormat="1" ht="24.2" customHeight="1">
      <c r="A392" s="35"/>
      <c r="B392" s="36"/>
      <c r="C392" s="175" t="s">
        <v>771</v>
      </c>
      <c r="D392" s="175" t="s">
        <v>147</v>
      </c>
      <c r="E392" s="176" t="s">
        <v>772</v>
      </c>
      <c r="F392" s="177" t="s">
        <v>773</v>
      </c>
      <c r="G392" s="178" t="s">
        <v>150</v>
      </c>
      <c r="H392" s="179">
        <v>46.77</v>
      </c>
      <c r="I392" s="180"/>
      <c r="J392" s="181">
        <f>ROUND(I392*H392,2)</f>
        <v>0</v>
      </c>
      <c r="K392" s="177" t="s">
        <v>151</v>
      </c>
      <c r="L392" s="40"/>
      <c r="M392" s="182" t="s">
        <v>21</v>
      </c>
      <c r="N392" s="183" t="s">
        <v>44</v>
      </c>
      <c r="O392" s="65"/>
      <c r="P392" s="184">
        <f>O392*H392</f>
        <v>0</v>
      </c>
      <c r="Q392" s="184">
        <v>0</v>
      </c>
      <c r="R392" s="184">
        <f>Q392*H392</f>
        <v>0</v>
      </c>
      <c r="S392" s="184">
        <v>0.00015</v>
      </c>
      <c r="T392" s="185">
        <f>S392*H392</f>
        <v>0.0070155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6" t="s">
        <v>243</v>
      </c>
      <c r="AT392" s="186" t="s">
        <v>147</v>
      </c>
      <c r="AU392" s="186" t="s">
        <v>83</v>
      </c>
      <c r="AY392" s="18" t="s">
        <v>144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8" t="s">
        <v>81</v>
      </c>
      <c r="BK392" s="187">
        <f>ROUND(I392*H392,2)</f>
        <v>0</v>
      </c>
      <c r="BL392" s="18" t="s">
        <v>243</v>
      </c>
      <c r="BM392" s="186" t="s">
        <v>774</v>
      </c>
    </row>
    <row r="393" spans="1:47" s="2" customFormat="1" ht="11.25">
      <c r="A393" s="35"/>
      <c r="B393" s="36"/>
      <c r="C393" s="37"/>
      <c r="D393" s="188" t="s">
        <v>154</v>
      </c>
      <c r="E393" s="37"/>
      <c r="F393" s="189" t="s">
        <v>775</v>
      </c>
      <c r="G393" s="37"/>
      <c r="H393" s="37"/>
      <c r="I393" s="190"/>
      <c r="J393" s="37"/>
      <c r="K393" s="37"/>
      <c r="L393" s="40"/>
      <c r="M393" s="191"/>
      <c r="N393" s="192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154</v>
      </c>
      <c r="AU393" s="18" t="s">
        <v>83</v>
      </c>
    </row>
    <row r="394" spans="2:51" s="13" customFormat="1" ht="33.75">
      <c r="B394" s="193"/>
      <c r="C394" s="194"/>
      <c r="D394" s="195" t="s">
        <v>156</v>
      </c>
      <c r="E394" s="196" t="s">
        <v>21</v>
      </c>
      <c r="F394" s="197" t="s">
        <v>776</v>
      </c>
      <c r="G394" s="194"/>
      <c r="H394" s="198">
        <v>29.36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156</v>
      </c>
      <c r="AU394" s="204" t="s">
        <v>83</v>
      </c>
      <c r="AV394" s="13" t="s">
        <v>83</v>
      </c>
      <c r="AW394" s="13" t="s">
        <v>34</v>
      </c>
      <c r="AX394" s="13" t="s">
        <v>73</v>
      </c>
      <c r="AY394" s="204" t="s">
        <v>144</v>
      </c>
    </row>
    <row r="395" spans="2:51" s="13" customFormat="1" ht="11.25">
      <c r="B395" s="193"/>
      <c r="C395" s="194"/>
      <c r="D395" s="195" t="s">
        <v>156</v>
      </c>
      <c r="E395" s="196" t="s">
        <v>21</v>
      </c>
      <c r="F395" s="197" t="s">
        <v>777</v>
      </c>
      <c r="G395" s="194"/>
      <c r="H395" s="198">
        <v>17.41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156</v>
      </c>
      <c r="AU395" s="204" t="s">
        <v>83</v>
      </c>
      <c r="AV395" s="13" t="s">
        <v>83</v>
      </c>
      <c r="AW395" s="13" t="s">
        <v>34</v>
      </c>
      <c r="AX395" s="13" t="s">
        <v>73</v>
      </c>
      <c r="AY395" s="204" t="s">
        <v>144</v>
      </c>
    </row>
    <row r="396" spans="2:51" s="14" customFormat="1" ht="11.25">
      <c r="B396" s="205"/>
      <c r="C396" s="206"/>
      <c r="D396" s="195" t="s">
        <v>156</v>
      </c>
      <c r="E396" s="207" t="s">
        <v>21</v>
      </c>
      <c r="F396" s="208" t="s">
        <v>255</v>
      </c>
      <c r="G396" s="206"/>
      <c r="H396" s="209">
        <v>46.77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156</v>
      </c>
      <c r="AU396" s="215" t="s">
        <v>83</v>
      </c>
      <c r="AV396" s="14" t="s">
        <v>145</v>
      </c>
      <c r="AW396" s="14" t="s">
        <v>34</v>
      </c>
      <c r="AX396" s="14" t="s">
        <v>81</v>
      </c>
      <c r="AY396" s="215" t="s">
        <v>144</v>
      </c>
    </row>
    <row r="397" spans="1:65" s="2" customFormat="1" ht="16.5" customHeight="1">
      <c r="A397" s="35"/>
      <c r="B397" s="36"/>
      <c r="C397" s="175" t="s">
        <v>778</v>
      </c>
      <c r="D397" s="175" t="s">
        <v>147</v>
      </c>
      <c r="E397" s="176" t="s">
        <v>779</v>
      </c>
      <c r="F397" s="177" t="s">
        <v>780</v>
      </c>
      <c r="G397" s="178" t="s">
        <v>781</v>
      </c>
      <c r="H397" s="179">
        <v>1</v>
      </c>
      <c r="I397" s="180"/>
      <c r="J397" s="181">
        <f>ROUND(I397*H397,2)</f>
        <v>0</v>
      </c>
      <c r="K397" s="177" t="s">
        <v>21</v>
      </c>
      <c r="L397" s="40"/>
      <c r="M397" s="182" t="s">
        <v>21</v>
      </c>
      <c r="N397" s="183" t="s">
        <v>44</v>
      </c>
      <c r="O397" s="65"/>
      <c r="P397" s="184">
        <f>O397*H397</f>
        <v>0</v>
      </c>
      <c r="Q397" s="184">
        <v>0</v>
      </c>
      <c r="R397" s="184">
        <f>Q397*H397</f>
        <v>0</v>
      </c>
      <c r="S397" s="184">
        <v>0</v>
      </c>
      <c r="T397" s="185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6" t="s">
        <v>243</v>
      </c>
      <c r="AT397" s="186" t="s">
        <v>147</v>
      </c>
      <c r="AU397" s="186" t="s">
        <v>83</v>
      </c>
      <c r="AY397" s="18" t="s">
        <v>144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8" t="s">
        <v>81</v>
      </c>
      <c r="BK397" s="187">
        <f>ROUND(I397*H397,2)</f>
        <v>0</v>
      </c>
      <c r="BL397" s="18" t="s">
        <v>243</v>
      </c>
      <c r="BM397" s="186" t="s">
        <v>782</v>
      </c>
    </row>
    <row r="398" spans="1:65" s="2" customFormat="1" ht="33" customHeight="1">
      <c r="A398" s="35"/>
      <c r="B398" s="36"/>
      <c r="C398" s="175" t="s">
        <v>783</v>
      </c>
      <c r="D398" s="175" t="s">
        <v>147</v>
      </c>
      <c r="E398" s="176" t="s">
        <v>784</v>
      </c>
      <c r="F398" s="177" t="s">
        <v>785</v>
      </c>
      <c r="G398" s="178" t="s">
        <v>150</v>
      </c>
      <c r="H398" s="179">
        <v>156.67</v>
      </c>
      <c r="I398" s="180"/>
      <c r="J398" s="181">
        <f>ROUND(I398*H398,2)</f>
        <v>0</v>
      </c>
      <c r="K398" s="177" t="s">
        <v>151</v>
      </c>
      <c r="L398" s="40"/>
      <c r="M398" s="182" t="s">
        <v>21</v>
      </c>
      <c r="N398" s="183" t="s">
        <v>44</v>
      </c>
      <c r="O398" s="65"/>
      <c r="P398" s="184">
        <f>O398*H398</f>
        <v>0</v>
      </c>
      <c r="Q398" s="184">
        <v>0.0002</v>
      </c>
      <c r="R398" s="184">
        <f>Q398*H398</f>
        <v>0.031334</v>
      </c>
      <c r="S398" s="184">
        <v>0</v>
      </c>
      <c r="T398" s="185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6" t="s">
        <v>243</v>
      </c>
      <c r="AT398" s="186" t="s">
        <v>147</v>
      </c>
      <c r="AU398" s="186" t="s">
        <v>83</v>
      </c>
      <c r="AY398" s="18" t="s">
        <v>144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8" t="s">
        <v>81</v>
      </c>
      <c r="BK398" s="187">
        <f>ROUND(I398*H398,2)</f>
        <v>0</v>
      </c>
      <c r="BL398" s="18" t="s">
        <v>243</v>
      </c>
      <c r="BM398" s="186" t="s">
        <v>786</v>
      </c>
    </row>
    <row r="399" spans="1:47" s="2" customFormat="1" ht="11.25">
      <c r="A399" s="35"/>
      <c r="B399" s="36"/>
      <c r="C399" s="37"/>
      <c r="D399" s="188" t="s">
        <v>154</v>
      </c>
      <c r="E399" s="37"/>
      <c r="F399" s="189" t="s">
        <v>787</v>
      </c>
      <c r="G399" s="37"/>
      <c r="H399" s="37"/>
      <c r="I399" s="190"/>
      <c r="J399" s="37"/>
      <c r="K399" s="37"/>
      <c r="L399" s="40"/>
      <c r="M399" s="191"/>
      <c r="N399" s="192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154</v>
      </c>
      <c r="AU399" s="18" t="s">
        <v>83</v>
      </c>
    </row>
    <row r="400" spans="1:65" s="2" customFormat="1" ht="37.9" customHeight="1">
      <c r="A400" s="35"/>
      <c r="B400" s="36"/>
      <c r="C400" s="175" t="s">
        <v>788</v>
      </c>
      <c r="D400" s="175" t="s">
        <v>147</v>
      </c>
      <c r="E400" s="176" t="s">
        <v>789</v>
      </c>
      <c r="F400" s="177" t="s">
        <v>790</v>
      </c>
      <c r="G400" s="178" t="s">
        <v>150</v>
      </c>
      <c r="H400" s="179">
        <v>156.67</v>
      </c>
      <c r="I400" s="180"/>
      <c r="J400" s="181">
        <f>ROUND(I400*H400,2)</f>
        <v>0</v>
      </c>
      <c r="K400" s="177" t="s">
        <v>151</v>
      </c>
      <c r="L400" s="40"/>
      <c r="M400" s="182" t="s">
        <v>21</v>
      </c>
      <c r="N400" s="183" t="s">
        <v>44</v>
      </c>
      <c r="O400" s="65"/>
      <c r="P400" s="184">
        <f>O400*H400</f>
        <v>0</v>
      </c>
      <c r="Q400" s="184">
        <v>0.00029</v>
      </c>
      <c r="R400" s="184">
        <f>Q400*H400</f>
        <v>0.0454343</v>
      </c>
      <c r="S400" s="184">
        <v>0</v>
      </c>
      <c r="T400" s="185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6" t="s">
        <v>243</v>
      </c>
      <c r="AT400" s="186" t="s">
        <v>147</v>
      </c>
      <c r="AU400" s="186" t="s">
        <v>83</v>
      </c>
      <c r="AY400" s="18" t="s">
        <v>144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8" t="s">
        <v>81</v>
      </c>
      <c r="BK400" s="187">
        <f>ROUND(I400*H400,2)</f>
        <v>0</v>
      </c>
      <c r="BL400" s="18" t="s">
        <v>243</v>
      </c>
      <c r="BM400" s="186" t="s">
        <v>791</v>
      </c>
    </row>
    <row r="401" spans="1:47" s="2" customFormat="1" ht="11.25">
      <c r="A401" s="35"/>
      <c r="B401" s="36"/>
      <c r="C401" s="37"/>
      <c r="D401" s="188" t="s">
        <v>154</v>
      </c>
      <c r="E401" s="37"/>
      <c r="F401" s="189" t="s">
        <v>792</v>
      </c>
      <c r="G401" s="37"/>
      <c r="H401" s="37"/>
      <c r="I401" s="190"/>
      <c r="J401" s="37"/>
      <c r="K401" s="37"/>
      <c r="L401" s="40"/>
      <c r="M401" s="191"/>
      <c r="N401" s="192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154</v>
      </c>
      <c r="AU401" s="18" t="s">
        <v>83</v>
      </c>
    </row>
    <row r="402" spans="2:51" s="13" customFormat="1" ht="11.25">
      <c r="B402" s="193"/>
      <c r="C402" s="194"/>
      <c r="D402" s="195" t="s">
        <v>156</v>
      </c>
      <c r="E402" s="196" t="s">
        <v>21</v>
      </c>
      <c r="F402" s="197" t="s">
        <v>98</v>
      </c>
      <c r="G402" s="194"/>
      <c r="H402" s="198">
        <v>27.9</v>
      </c>
      <c r="I402" s="199"/>
      <c r="J402" s="194"/>
      <c r="K402" s="194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156</v>
      </c>
      <c r="AU402" s="204" t="s">
        <v>83</v>
      </c>
      <c r="AV402" s="13" t="s">
        <v>83</v>
      </c>
      <c r="AW402" s="13" t="s">
        <v>34</v>
      </c>
      <c r="AX402" s="13" t="s">
        <v>73</v>
      </c>
      <c r="AY402" s="204" t="s">
        <v>144</v>
      </c>
    </row>
    <row r="403" spans="2:51" s="13" customFormat="1" ht="33.75">
      <c r="B403" s="193"/>
      <c r="C403" s="194"/>
      <c r="D403" s="195" t="s">
        <v>156</v>
      </c>
      <c r="E403" s="196" t="s">
        <v>21</v>
      </c>
      <c r="F403" s="197" t="s">
        <v>776</v>
      </c>
      <c r="G403" s="194"/>
      <c r="H403" s="198">
        <v>29.36</v>
      </c>
      <c r="I403" s="199"/>
      <c r="J403" s="194"/>
      <c r="K403" s="194"/>
      <c r="L403" s="200"/>
      <c r="M403" s="201"/>
      <c r="N403" s="202"/>
      <c r="O403" s="202"/>
      <c r="P403" s="202"/>
      <c r="Q403" s="202"/>
      <c r="R403" s="202"/>
      <c r="S403" s="202"/>
      <c r="T403" s="203"/>
      <c r="AT403" s="204" t="s">
        <v>156</v>
      </c>
      <c r="AU403" s="204" t="s">
        <v>83</v>
      </c>
      <c r="AV403" s="13" t="s">
        <v>83</v>
      </c>
      <c r="AW403" s="13" t="s">
        <v>34</v>
      </c>
      <c r="AX403" s="13" t="s">
        <v>73</v>
      </c>
      <c r="AY403" s="204" t="s">
        <v>144</v>
      </c>
    </row>
    <row r="404" spans="2:51" s="13" customFormat="1" ht="11.25">
      <c r="B404" s="193"/>
      <c r="C404" s="194"/>
      <c r="D404" s="195" t="s">
        <v>156</v>
      </c>
      <c r="E404" s="196" t="s">
        <v>21</v>
      </c>
      <c r="F404" s="197" t="s">
        <v>777</v>
      </c>
      <c r="G404" s="194"/>
      <c r="H404" s="198">
        <v>17.41</v>
      </c>
      <c r="I404" s="199"/>
      <c r="J404" s="194"/>
      <c r="K404" s="194"/>
      <c r="L404" s="200"/>
      <c r="M404" s="201"/>
      <c r="N404" s="202"/>
      <c r="O404" s="202"/>
      <c r="P404" s="202"/>
      <c r="Q404" s="202"/>
      <c r="R404" s="202"/>
      <c r="S404" s="202"/>
      <c r="T404" s="203"/>
      <c r="AT404" s="204" t="s">
        <v>156</v>
      </c>
      <c r="AU404" s="204" t="s">
        <v>83</v>
      </c>
      <c r="AV404" s="13" t="s">
        <v>83</v>
      </c>
      <c r="AW404" s="13" t="s">
        <v>34</v>
      </c>
      <c r="AX404" s="13" t="s">
        <v>73</v>
      </c>
      <c r="AY404" s="204" t="s">
        <v>144</v>
      </c>
    </row>
    <row r="405" spans="2:51" s="13" customFormat="1" ht="11.25">
      <c r="B405" s="193"/>
      <c r="C405" s="194"/>
      <c r="D405" s="195" t="s">
        <v>156</v>
      </c>
      <c r="E405" s="196" t="s">
        <v>21</v>
      </c>
      <c r="F405" s="197" t="s">
        <v>793</v>
      </c>
      <c r="G405" s="194"/>
      <c r="H405" s="198">
        <v>76.4</v>
      </c>
      <c r="I405" s="199"/>
      <c r="J405" s="194"/>
      <c r="K405" s="194"/>
      <c r="L405" s="200"/>
      <c r="M405" s="201"/>
      <c r="N405" s="202"/>
      <c r="O405" s="202"/>
      <c r="P405" s="202"/>
      <c r="Q405" s="202"/>
      <c r="R405" s="202"/>
      <c r="S405" s="202"/>
      <c r="T405" s="203"/>
      <c r="AT405" s="204" t="s">
        <v>156</v>
      </c>
      <c r="AU405" s="204" t="s">
        <v>83</v>
      </c>
      <c r="AV405" s="13" t="s">
        <v>83</v>
      </c>
      <c r="AW405" s="13" t="s">
        <v>34</v>
      </c>
      <c r="AX405" s="13" t="s">
        <v>73</v>
      </c>
      <c r="AY405" s="204" t="s">
        <v>144</v>
      </c>
    </row>
    <row r="406" spans="2:51" s="13" customFormat="1" ht="11.25">
      <c r="B406" s="193"/>
      <c r="C406" s="194"/>
      <c r="D406" s="195" t="s">
        <v>156</v>
      </c>
      <c r="E406" s="196" t="s">
        <v>21</v>
      </c>
      <c r="F406" s="197" t="s">
        <v>794</v>
      </c>
      <c r="G406" s="194"/>
      <c r="H406" s="198">
        <v>5.6</v>
      </c>
      <c r="I406" s="199"/>
      <c r="J406" s="194"/>
      <c r="K406" s="194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156</v>
      </c>
      <c r="AU406" s="204" t="s">
        <v>83</v>
      </c>
      <c r="AV406" s="13" t="s">
        <v>83</v>
      </c>
      <c r="AW406" s="13" t="s">
        <v>34</v>
      </c>
      <c r="AX406" s="13" t="s">
        <v>73</v>
      </c>
      <c r="AY406" s="204" t="s">
        <v>144</v>
      </c>
    </row>
    <row r="407" spans="2:51" s="14" customFormat="1" ht="11.25">
      <c r="B407" s="205"/>
      <c r="C407" s="206"/>
      <c r="D407" s="195" t="s">
        <v>156</v>
      </c>
      <c r="E407" s="207" t="s">
        <v>21</v>
      </c>
      <c r="F407" s="208" t="s">
        <v>255</v>
      </c>
      <c r="G407" s="206"/>
      <c r="H407" s="209">
        <v>156.67</v>
      </c>
      <c r="I407" s="210"/>
      <c r="J407" s="206"/>
      <c r="K407" s="206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156</v>
      </c>
      <c r="AU407" s="215" t="s">
        <v>83</v>
      </c>
      <c r="AV407" s="14" t="s">
        <v>145</v>
      </c>
      <c r="AW407" s="14" t="s">
        <v>34</v>
      </c>
      <c r="AX407" s="14" t="s">
        <v>81</v>
      </c>
      <c r="AY407" s="215" t="s">
        <v>144</v>
      </c>
    </row>
    <row r="408" spans="2:63" s="12" customFormat="1" ht="25.9" customHeight="1">
      <c r="B408" s="159"/>
      <c r="C408" s="160"/>
      <c r="D408" s="161" t="s">
        <v>72</v>
      </c>
      <c r="E408" s="162" t="s">
        <v>795</v>
      </c>
      <c r="F408" s="162" t="s">
        <v>796</v>
      </c>
      <c r="G408" s="160"/>
      <c r="H408" s="160"/>
      <c r="I408" s="163"/>
      <c r="J408" s="164">
        <f>BK408</f>
        <v>0</v>
      </c>
      <c r="K408" s="160"/>
      <c r="L408" s="165"/>
      <c r="M408" s="166"/>
      <c r="N408" s="167"/>
      <c r="O408" s="167"/>
      <c r="P408" s="168">
        <f>P409+P411+P413</f>
        <v>0</v>
      </c>
      <c r="Q408" s="167"/>
      <c r="R408" s="168">
        <f>R409+R411+R413</f>
        <v>0</v>
      </c>
      <c r="S408" s="167"/>
      <c r="T408" s="169">
        <f>T409+T411+T413</f>
        <v>0</v>
      </c>
      <c r="AR408" s="170" t="s">
        <v>174</v>
      </c>
      <c r="AT408" s="171" t="s">
        <v>72</v>
      </c>
      <c r="AU408" s="171" t="s">
        <v>73</v>
      </c>
      <c r="AY408" s="170" t="s">
        <v>144</v>
      </c>
      <c r="BK408" s="172">
        <f>BK409+BK411+BK413</f>
        <v>0</v>
      </c>
    </row>
    <row r="409" spans="2:63" s="12" customFormat="1" ht="22.9" customHeight="1">
      <c r="B409" s="159"/>
      <c r="C409" s="160"/>
      <c r="D409" s="161" t="s">
        <v>72</v>
      </c>
      <c r="E409" s="173" t="s">
        <v>797</v>
      </c>
      <c r="F409" s="173" t="s">
        <v>798</v>
      </c>
      <c r="G409" s="160"/>
      <c r="H409" s="160"/>
      <c r="I409" s="163"/>
      <c r="J409" s="174">
        <f>BK409</f>
        <v>0</v>
      </c>
      <c r="K409" s="160"/>
      <c r="L409" s="165"/>
      <c r="M409" s="166"/>
      <c r="N409" s="167"/>
      <c r="O409" s="167"/>
      <c r="P409" s="168">
        <f>P410</f>
        <v>0</v>
      </c>
      <c r="Q409" s="167"/>
      <c r="R409" s="168">
        <f>R410</f>
        <v>0</v>
      </c>
      <c r="S409" s="167"/>
      <c r="T409" s="169">
        <f>T410</f>
        <v>0</v>
      </c>
      <c r="AR409" s="170" t="s">
        <v>174</v>
      </c>
      <c r="AT409" s="171" t="s">
        <v>72</v>
      </c>
      <c r="AU409" s="171" t="s">
        <v>81</v>
      </c>
      <c r="AY409" s="170" t="s">
        <v>144</v>
      </c>
      <c r="BK409" s="172">
        <f>BK410</f>
        <v>0</v>
      </c>
    </row>
    <row r="410" spans="1:65" s="2" customFormat="1" ht="16.5" customHeight="1">
      <c r="A410" s="35"/>
      <c r="B410" s="36"/>
      <c r="C410" s="175" t="s">
        <v>799</v>
      </c>
      <c r="D410" s="175" t="s">
        <v>147</v>
      </c>
      <c r="E410" s="176" t="s">
        <v>800</v>
      </c>
      <c r="F410" s="177" t="s">
        <v>798</v>
      </c>
      <c r="G410" s="178" t="s">
        <v>781</v>
      </c>
      <c r="H410" s="179">
        <v>1</v>
      </c>
      <c r="I410" s="180"/>
      <c r="J410" s="181">
        <f>ROUND(I410*H410,2)</f>
        <v>0</v>
      </c>
      <c r="K410" s="177" t="s">
        <v>21</v>
      </c>
      <c r="L410" s="40"/>
      <c r="M410" s="182" t="s">
        <v>21</v>
      </c>
      <c r="N410" s="183" t="s">
        <v>44</v>
      </c>
      <c r="O410" s="65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6" t="s">
        <v>801</v>
      </c>
      <c r="AT410" s="186" t="s">
        <v>147</v>
      </c>
      <c r="AU410" s="186" t="s">
        <v>83</v>
      </c>
      <c r="AY410" s="18" t="s">
        <v>144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8" t="s">
        <v>81</v>
      </c>
      <c r="BK410" s="187">
        <f>ROUND(I410*H410,2)</f>
        <v>0</v>
      </c>
      <c r="BL410" s="18" t="s">
        <v>801</v>
      </c>
      <c r="BM410" s="186" t="s">
        <v>802</v>
      </c>
    </row>
    <row r="411" spans="2:63" s="12" customFormat="1" ht="22.9" customHeight="1">
      <c r="B411" s="159"/>
      <c r="C411" s="160"/>
      <c r="D411" s="161" t="s">
        <v>72</v>
      </c>
      <c r="E411" s="173" t="s">
        <v>803</v>
      </c>
      <c r="F411" s="173" t="s">
        <v>804</v>
      </c>
      <c r="G411" s="160"/>
      <c r="H411" s="160"/>
      <c r="I411" s="163"/>
      <c r="J411" s="174">
        <f>BK411</f>
        <v>0</v>
      </c>
      <c r="K411" s="160"/>
      <c r="L411" s="165"/>
      <c r="M411" s="166"/>
      <c r="N411" s="167"/>
      <c r="O411" s="167"/>
      <c r="P411" s="168">
        <f>P412</f>
        <v>0</v>
      </c>
      <c r="Q411" s="167"/>
      <c r="R411" s="168">
        <f>R412</f>
        <v>0</v>
      </c>
      <c r="S411" s="167"/>
      <c r="T411" s="169">
        <f>T412</f>
        <v>0</v>
      </c>
      <c r="AR411" s="170" t="s">
        <v>174</v>
      </c>
      <c r="AT411" s="171" t="s">
        <v>72</v>
      </c>
      <c r="AU411" s="171" t="s">
        <v>81</v>
      </c>
      <c r="AY411" s="170" t="s">
        <v>144</v>
      </c>
      <c r="BK411" s="172">
        <f>BK412</f>
        <v>0</v>
      </c>
    </row>
    <row r="412" spans="1:65" s="2" customFormat="1" ht="24.2" customHeight="1">
      <c r="A412" s="35"/>
      <c r="B412" s="36"/>
      <c r="C412" s="175" t="s">
        <v>805</v>
      </c>
      <c r="D412" s="175" t="s">
        <v>147</v>
      </c>
      <c r="E412" s="176" t="s">
        <v>806</v>
      </c>
      <c r="F412" s="177" t="s">
        <v>807</v>
      </c>
      <c r="G412" s="178" t="s">
        <v>781</v>
      </c>
      <c r="H412" s="179">
        <v>1</v>
      </c>
      <c r="I412" s="180"/>
      <c r="J412" s="181">
        <f>ROUND(I412*H412,2)</f>
        <v>0</v>
      </c>
      <c r="K412" s="177" t="s">
        <v>21</v>
      </c>
      <c r="L412" s="40"/>
      <c r="M412" s="182" t="s">
        <v>21</v>
      </c>
      <c r="N412" s="183" t="s">
        <v>44</v>
      </c>
      <c r="O412" s="65"/>
      <c r="P412" s="184">
        <f>O412*H412</f>
        <v>0</v>
      </c>
      <c r="Q412" s="184">
        <v>0</v>
      </c>
      <c r="R412" s="184">
        <f>Q412*H412</f>
        <v>0</v>
      </c>
      <c r="S412" s="184">
        <v>0</v>
      </c>
      <c r="T412" s="185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6" t="s">
        <v>801</v>
      </c>
      <c r="AT412" s="186" t="s">
        <v>147</v>
      </c>
      <c r="AU412" s="186" t="s">
        <v>83</v>
      </c>
      <c r="AY412" s="18" t="s">
        <v>144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8" t="s">
        <v>81</v>
      </c>
      <c r="BK412" s="187">
        <f>ROUND(I412*H412,2)</f>
        <v>0</v>
      </c>
      <c r="BL412" s="18" t="s">
        <v>801</v>
      </c>
      <c r="BM412" s="186" t="s">
        <v>808</v>
      </c>
    </row>
    <row r="413" spans="2:63" s="12" customFormat="1" ht="22.9" customHeight="1">
      <c r="B413" s="159"/>
      <c r="C413" s="160"/>
      <c r="D413" s="161" t="s">
        <v>72</v>
      </c>
      <c r="E413" s="173" t="s">
        <v>809</v>
      </c>
      <c r="F413" s="173" t="s">
        <v>810</v>
      </c>
      <c r="G413" s="160"/>
      <c r="H413" s="160"/>
      <c r="I413" s="163"/>
      <c r="J413" s="174">
        <f>BK413</f>
        <v>0</v>
      </c>
      <c r="K413" s="160"/>
      <c r="L413" s="165"/>
      <c r="M413" s="166"/>
      <c r="N413" s="167"/>
      <c r="O413" s="167"/>
      <c r="P413" s="168">
        <f>P414</f>
        <v>0</v>
      </c>
      <c r="Q413" s="167"/>
      <c r="R413" s="168">
        <f>R414</f>
        <v>0</v>
      </c>
      <c r="S413" s="167"/>
      <c r="T413" s="169">
        <f>T414</f>
        <v>0</v>
      </c>
      <c r="AR413" s="170" t="s">
        <v>174</v>
      </c>
      <c r="AT413" s="171" t="s">
        <v>72</v>
      </c>
      <c r="AU413" s="171" t="s">
        <v>81</v>
      </c>
      <c r="AY413" s="170" t="s">
        <v>144</v>
      </c>
      <c r="BK413" s="172">
        <f>BK414</f>
        <v>0</v>
      </c>
    </row>
    <row r="414" spans="1:65" s="2" customFormat="1" ht="37.9" customHeight="1">
      <c r="A414" s="35"/>
      <c r="B414" s="36"/>
      <c r="C414" s="175" t="s">
        <v>811</v>
      </c>
      <c r="D414" s="175" t="s">
        <v>147</v>
      </c>
      <c r="E414" s="176" t="s">
        <v>812</v>
      </c>
      <c r="F414" s="177" t="s">
        <v>813</v>
      </c>
      <c r="G414" s="178" t="s">
        <v>781</v>
      </c>
      <c r="H414" s="179">
        <v>1</v>
      </c>
      <c r="I414" s="180"/>
      <c r="J414" s="181">
        <f>ROUND(I414*H414,2)</f>
        <v>0</v>
      </c>
      <c r="K414" s="177" t="s">
        <v>21</v>
      </c>
      <c r="L414" s="40"/>
      <c r="M414" s="227" t="s">
        <v>21</v>
      </c>
      <c r="N414" s="228" t="s">
        <v>44</v>
      </c>
      <c r="O414" s="229"/>
      <c r="P414" s="230">
        <f>O414*H414</f>
        <v>0</v>
      </c>
      <c r="Q414" s="230">
        <v>0</v>
      </c>
      <c r="R414" s="230">
        <f>Q414*H414</f>
        <v>0</v>
      </c>
      <c r="S414" s="230">
        <v>0</v>
      </c>
      <c r="T414" s="231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6" t="s">
        <v>801</v>
      </c>
      <c r="AT414" s="186" t="s">
        <v>147</v>
      </c>
      <c r="AU414" s="186" t="s">
        <v>83</v>
      </c>
      <c r="AY414" s="18" t="s">
        <v>144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8" t="s">
        <v>81</v>
      </c>
      <c r="BK414" s="187">
        <f>ROUND(I414*H414,2)</f>
        <v>0</v>
      </c>
      <c r="BL414" s="18" t="s">
        <v>801</v>
      </c>
      <c r="BM414" s="186" t="s">
        <v>814</v>
      </c>
    </row>
    <row r="415" spans="1:31" s="2" customFormat="1" ht="6.95" customHeight="1">
      <c r="A415" s="35"/>
      <c r="B415" s="48"/>
      <c r="C415" s="49"/>
      <c r="D415" s="49"/>
      <c r="E415" s="49"/>
      <c r="F415" s="49"/>
      <c r="G415" s="49"/>
      <c r="H415" s="49"/>
      <c r="I415" s="49"/>
      <c r="J415" s="49"/>
      <c r="K415" s="49"/>
      <c r="L415" s="40"/>
      <c r="M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</row>
  </sheetData>
  <sheetProtection algorithmName="SHA-512" hashValue="WGIyv/lije9JFGZkmn0sJKr8fqVz29ZODOE3mDYyzGle2rfXvF6y9f6CIOOIOBa9eP5HbkKJL3hrHyUNpHKMbA==" saltValue="IdGAENKUZ4Z7TikUsBGIuvDk47jKYj/yIUYKgTZLII/2uN/UD/TiCPyCcMqlDDScOvD699GQMzyhD5K4TrUzPA==" spinCount="100000" sheet="1" objects="1" scenarios="1" formatColumns="0" formatRows="0" autoFilter="0"/>
  <autoFilter ref="C100:K414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hyperlinks>
    <hyperlink ref="F105" r:id="rId1" display="https://podminky.urs.cz/item/CS_URS_2022_01/310231055"/>
    <hyperlink ref="F108" r:id="rId2" display="https://podminky.urs.cz/item/CS_URS_2022_01/310321111"/>
    <hyperlink ref="F111" r:id="rId3" display="https://podminky.urs.cz/item/CS_URS_2022_01/317142420"/>
    <hyperlink ref="F113" r:id="rId4" display="https://podminky.urs.cz/item/CS_URS_2022_01/317234410"/>
    <hyperlink ref="F116" r:id="rId5" display="https://podminky.urs.cz/item/CS_URS_2022_01/317944321"/>
    <hyperlink ref="F119" r:id="rId6" display="https://podminky.urs.cz/item/CS_URS_2022_01/342272225"/>
    <hyperlink ref="F122" r:id="rId7" display="https://podminky.urs.cz/item/CS_URS_2022_01/342291121"/>
    <hyperlink ref="F126" r:id="rId8" display="https://podminky.urs.cz/item/CS_URS_2022_01/612131121"/>
    <hyperlink ref="F129" r:id="rId9" display="https://podminky.urs.cz/item/CS_URS_2022_01/612135101"/>
    <hyperlink ref="F132" r:id="rId10" display="https://podminky.urs.cz/item/CS_URS_2022_01/612142001"/>
    <hyperlink ref="F135" r:id="rId11" display="https://podminky.urs.cz/item/CS_URS_2022_01/612311131"/>
    <hyperlink ref="F138" r:id="rId12" display="https://podminky.urs.cz/item/CS_URS_2022_01/612315221"/>
    <hyperlink ref="F141" r:id="rId13" display="https://podminky.urs.cz/item/CS_URS_2022_01/612325215"/>
    <hyperlink ref="F144" r:id="rId14" display="https://podminky.urs.cz/item/CS_URS_2022_01/612325223"/>
    <hyperlink ref="F147" r:id="rId15" display="https://podminky.urs.cz/item/CS_URS_2022_01/612325225"/>
    <hyperlink ref="F150" r:id="rId16" display="https://podminky.urs.cz/item/CS_URS_2022_01/622385102"/>
    <hyperlink ref="F152" r:id="rId17" display="https://podminky.urs.cz/item/CS_URS_2022_01/631311115"/>
    <hyperlink ref="F157" r:id="rId18" display="https://podminky.urs.cz/item/CS_URS_2022_01/631311136"/>
    <hyperlink ref="F162" r:id="rId19" display="https://podminky.urs.cz/item/CS_URS_2022_01/631319173"/>
    <hyperlink ref="F164" r:id="rId20" display="https://podminky.urs.cz/item/CS_URS_2022_01/631319175"/>
    <hyperlink ref="F167" r:id="rId21" display="https://podminky.urs.cz/item/CS_URS_2022_01/631361821"/>
    <hyperlink ref="F170" r:id="rId22" display="https://podminky.urs.cz/item/CS_URS_2022_01/631362021"/>
    <hyperlink ref="F175" r:id="rId23" display="https://podminky.urs.cz/item/CS_URS_2022_01/642942111"/>
    <hyperlink ref="F178" r:id="rId24" display="https://podminky.urs.cz/item/CS_URS_2022_01/642944121"/>
    <hyperlink ref="F182" r:id="rId25" display="https://podminky.urs.cz/item/CS_URS_2022_01/871355221"/>
    <hyperlink ref="F186" r:id="rId26" display="https://podminky.urs.cz/item/CS_URS_2022_01/949101111"/>
    <hyperlink ref="F189" r:id="rId27" display="https://podminky.urs.cz/item/CS_URS_2022_01/952901111"/>
    <hyperlink ref="F192" r:id="rId28" display="https://podminky.urs.cz/item/CS_URS_2022_01/965042131"/>
    <hyperlink ref="F196" r:id="rId29" display="https://podminky.urs.cz/item/CS_URS_2022_01/965042231"/>
    <hyperlink ref="F200" r:id="rId30" display="https://podminky.urs.cz/item/CS_URS_2022_01/965049111"/>
    <hyperlink ref="F202" r:id="rId31" display="https://podminky.urs.cz/item/CS_URS_2022_01/965049112"/>
    <hyperlink ref="F204" r:id="rId32" display="https://podminky.urs.cz/item/CS_URS_2022_01/965081223"/>
    <hyperlink ref="F207" r:id="rId33" display="https://podminky.urs.cz/item/CS_URS_2022_01/968072455"/>
    <hyperlink ref="F210" r:id="rId34" display="https://podminky.urs.cz/item/CS_URS_2022_01/971033331"/>
    <hyperlink ref="F212" r:id="rId35" display="https://podminky.urs.cz/item/CS_URS_2022_01/971033341"/>
    <hyperlink ref="F215" r:id="rId36" display="https://podminky.urs.cz/item/CS_URS_2022_01/971033351"/>
    <hyperlink ref="F218" r:id="rId37" display="https://podminky.urs.cz/item/CS_URS_2022_01/971033451"/>
    <hyperlink ref="F220" r:id="rId38" display="https://podminky.urs.cz/item/CS_URS_2022_01/971033681"/>
    <hyperlink ref="F223" r:id="rId39" display="https://podminky.urs.cz/item/CS_URS_2022_01/971042351"/>
    <hyperlink ref="F225" r:id="rId40" display="https://podminky.urs.cz/item/CS_URS_2022_01/971042461"/>
    <hyperlink ref="F228" r:id="rId41" display="https://podminky.urs.cz/item/CS_URS_2022_01/974031144"/>
    <hyperlink ref="F231" r:id="rId42" display="https://podminky.urs.cz/item/CS_URS_2022_01/974031153"/>
    <hyperlink ref="F234" r:id="rId43" display="https://podminky.urs.cz/item/CS_URS_2022_01/974031285"/>
    <hyperlink ref="F236" r:id="rId44" display="https://podminky.urs.cz/item/CS_URS_2022_01/974031287"/>
    <hyperlink ref="F239" r:id="rId45" display="https://podminky.urs.cz/item/CS_URS_2022_01/977312112"/>
    <hyperlink ref="F242" r:id="rId46" display="https://podminky.urs.cz/item/CS_URS_2022_01/977312113"/>
    <hyperlink ref="F244" r:id="rId47" display="https://podminky.urs.cz/item/CS_URS_2022_01/978035117"/>
    <hyperlink ref="F247" r:id="rId48" display="https://podminky.urs.cz/item/CS_URS_2022_01/985311112"/>
    <hyperlink ref="F253" r:id="rId49" display="https://podminky.urs.cz/item/CS_URS_2022_01/997013211"/>
    <hyperlink ref="F255" r:id="rId50" display="https://podminky.urs.cz/item/CS_URS_2022_01/997013501"/>
    <hyperlink ref="F260" r:id="rId51" display="https://podminky.urs.cz/item/CS_URS_2022_01/998018001"/>
    <hyperlink ref="F264" r:id="rId52" display="https://podminky.urs.cz/item/CS_URS_2022_01/711111001"/>
    <hyperlink ref="F269" r:id="rId53" display="https://podminky.urs.cz/item/CS_URS_2022_01/711131811"/>
    <hyperlink ref="F271" r:id="rId54" display="https://podminky.urs.cz/item/CS_URS_2022_01/711141559"/>
    <hyperlink ref="F274" r:id="rId55" display="https://podminky.urs.cz/item/CS_URS_2022_01/711745567"/>
    <hyperlink ref="F282" r:id="rId56" display="https://podminky.urs.cz/item/CS_URS_2022_01/998711101"/>
    <hyperlink ref="F285" r:id="rId57" display="https://podminky.urs.cz/item/CS_URS_2022_01/721171903"/>
    <hyperlink ref="F287" r:id="rId58" display="https://podminky.urs.cz/item/CS_URS_2022_01/721173723"/>
    <hyperlink ref="F289" r:id="rId59" display="https://podminky.urs.cz/item/CS_URS_2022_01/721194104"/>
    <hyperlink ref="F293" r:id="rId60" display="https://podminky.urs.cz/item/CS_URS_2022_01/722173112"/>
    <hyperlink ref="F295" r:id="rId61" display="https://podminky.urs.cz/item/CS_URS_2022_01/722173312"/>
    <hyperlink ref="F297" r:id="rId62" display="https://podminky.urs.cz/item/CS_URS_2022_01/722181211"/>
    <hyperlink ref="F299" r:id="rId63" display="https://podminky.urs.cz/item/CS_URS_2022_01/722181231"/>
    <hyperlink ref="F301" r:id="rId64" display="https://podminky.urs.cz/item/CS_URS_2022_01/722190401"/>
    <hyperlink ref="F303" r:id="rId65" display="https://podminky.urs.cz/item/CS_URS_2022_01/722220121"/>
    <hyperlink ref="F305" r:id="rId66" display="https://podminky.urs.cz/item/CS_URS_2022_01/722290226"/>
    <hyperlink ref="F307" r:id="rId67" display="https://podminky.urs.cz/item/CS_URS_2022_01/722290234"/>
    <hyperlink ref="F310" r:id="rId68" display="https://podminky.urs.cz/item/CS_URS_2022_01/725211617"/>
    <hyperlink ref="F312" r:id="rId69" display="https://podminky.urs.cz/item/CS_URS_2022_01/725822611"/>
    <hyperlink ref="F314" r:id="rId70" display="https://podminky.urs.cz/item/CS_URS_2022_01/998725101"/>
    <hyperlink ref="F316" r:id="rId71" display="https://podminky.urs.cz/item/CS_URS_2022_01/998725181"/>
    <hyperlink ref="F319" r:id="rId72" display="https://podminky.urs.cz/item/CS_URS_2022_01/763131411"/>
    <hyperlink ref="F324" r:id="rId73" display="https://podminky.urs.cz/item/CS_URS_2022_01/763131761"/>
    <hyperlink ref="F326" r:id="rId74" display="https://podminky.urs.cz/item/CS_URS_2022_01/763164556"/>
    <hyperlink ref="F328" r:id="rId75" display="https://podminky.urs.cz/item/CS_URS_2022_01/998763100"/>
    <hyperlink ref="F330" r:id="rId76" display="https://podminky.urs.cz/item/CS_URS_2022_01/998763181"/>
    <hyperlink ref="F333" r:id="rId77" display="https://podminky.urs.cz/item/CS_URS_2022_01/766660001"/>
    <hyperlink ref="F339" r:id="rId78" display="https://podminky.urs.cz/item/CS_URS_2022_01/998766201"/>
    <hyperlink ref="F342" r:id="rId79" display="https://podminky.urs.cz/item/CS_URS_2022_01/771111011"/>
    <hyperlink ref="F345" r:id="rId80" display="https://podminky.urs.cz/item/CS_URS_2022_01/771121011"/>
    <hyperlink ref="F348" r:id="rId81" display="https://podminky.urs.cz/item/CS_URS_2022_01/771151012"/>
    <hyperlink ref="F351" r:id="rId82" display="https://podminky.urs.cz/item/CS_URS_2022_01/771574263"/>
    <hyperlink ref="F357" r:id="rId83" display="https://podminky.urs.cz/item/CS_URS_2022_01/771577111"/>
    <hyperlink ref="F361" r:id="rId84" display="https://podminky.urs.cz/item/CS_URS_2022_01/998771101"/>
    <hyperlink ref="F363" r:id="rId85" display="https://podminky.urs.cz/item/CS_URS_2022_01/998771181"/>
    <hyperlink ref="F366" r:id="rId86" display="https://podminky.urs.cz/item/CS_URS_2022_01/781474113"/>
    <hyperlink ref="F372" r:id="rId87" display="https://podminky.urs.cz/item/CS_URS_2022_01/781477111"/>
    <hyperlink ref="F374" r:id="rId88" display="https://podminky.urs.cz/item/CS_URS_2022_01/781477113"/>
    <hyperlink ref="F376" r:id="rId89" display="https://podminky.urs.cz/item/CS_URS_2022_01/781494111"/>
    <hyperlink ref="F380" r:id="rId90" display="https://podminky.urs.cz/item/CS_URS_2022_01/998781101"/>
    <hyperlink ref="F382" r:id="rId91" display="https://podminky.urs.cz/item/CS_URS_2022_01/998781181"/>
    <hyperlink ref="F385" r:id="rId92" display="https://podminky.urs.cz/item/CS_URS_2022_01/783314101"/>
    <hyperlink ref="F388" r:id="rId93" display="https://podminky.urs.cz/item/CS_URS_2022_01/783314203"/>
    <hyperlink ref="F393" r:id="rId94" display="https://podminky.urs.cz/item/CS_URS_2022_01/784111011"/>
    <hyperlink ref="F399" r:id="rId95" display="https://podminky.urs.cz/item/CS_URS_2022_01/784181101"/>
    <hyperlink ref="F401" r:id="rId96" display="https://podminky.urs.cz/item/CS_URS_2022_01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83</v>
      </c>
    </row>
    <row r="4" spans="2:46" s="1" customFormat="1" ht="24.95" customHeight="1">
      <c r="B4" s="21"/>
      <c r="D4" s="105" t="s">
        <v>100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7" t="str">
        <f>'Rekapitulace stavby'!K6</f>
        <v>Vrchlabí nám.Míru, č.p. 284 - úpravy soc.zařízení, I.etapa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7" t="s">
        <v>101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815</v>
      </c>
      <c r="F9" s="370"/>
      <c r="G9" s="370"/>
      <c r="H9" s="370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21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18. 4. 2022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>Město Vrchlabí</v>
      </c>
      <c r="F15" s="35"/>
      <c r="G15" s="35"/>
      <c r="H15" s="35"/>
      <c r="I15" s="107" t="s">
        <v>29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27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>Ing. J.Chaloupský, Trutnov</v>
      </c>
      <c r="F21" s="35"/>
      <c r="G21" s="35"/>
      <c r="H21" s="35"/>
      <c r="I21" s="107" t="s">
        <v>29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>Ing. Jiřičková</v>
      </c>
      <c r="F24" s="35"/>
      <c r="G24" s="35"/>
      <c r="H24" s="35"/>
      <c r="I24" s="107" t="s">
        <v>29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3" t="s">
        <v>21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ROUND(J84,2)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43</v>
      </c>
      <c r="E33" s="107" t="s">
        <v>44</v>
      </c>
      <c r="F33" s="119">
        <f>ROUND((SUM(BE84:BE115)),2)</f>
        <v>0</v>
      </c>
      <c r="G33" s="35"/>
      <c r="H33" s="35"/>
      <c r="I33" s="120">
        <v>0.21</v>
      </c>
      <c r="J33" s="119">
        <f>ROUND(((SUM(BE84:BE115))*I33),2)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45</v>
      </c>
      <c r="F34" s="119">
        <f>ROUND((SUM(BF84:BF115)),2)</f>
        <v>0</v>
      </c>
      <c r="G34" s="35"/>
      <c r="H34" s="35"/>
      <c r="I34" s="120">
        <v>0.15</v>
      </c>
      <c r="J34" s="119">
        <f>ROUND(((SUM(BF84:BF115))*I34),2)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46</v>
      </c>
      <c r="F35" s="119">
        <f>ROUND((SUM(BG84:BG115)),2)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47</v>
      </c>
      <c r="F36" s="119">
        <f>ROUND((SUM(BH84:BH115)),2)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48</v>
      </c>
      <c r="F37" s="119">
        <f>ROUND((SUM(BI84:BI115)),2)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103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Vrchlabí nám.Míru, č.p. 284 - úpravy soc.zařízení, I.etapa</v>
      </c>
      <c r="F48" s="375"/>
      <c r="G48" s="375"/>
      <c r="H48" s="375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101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D.1.4.-ÚT - Vytápění</v>
      </c>
      <c r="F50" s="376"/>
      <c r="G50" s="376"/>
      <c r="H50" s="376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 xml:space="preserve"> </v>
      </c>
      <c r="G52" s="37"/>
      <c r="H52" s="37"/>
      <c r="I52" s="30" t="s">
        <v>24</v>
      </c>
      <c r="J52" s="60" t="str">
        <f>IF(J12="","",J12)</f>
        <v>18. 4. 2022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26</v>
      </c>
      <c r="D54" s="37"/>
      <c r="E54" s="37"/>
      <c r="F54" s="28" t="str">
        <f>E15</f>
        <v>Město Vrchlabí</v>
      </c>
      <c r="G54" s="37"/>
      <c r="H54" s="37"/>
      <c r="I54" s="30" t="s">
        <v>32</v>
      </c>
      <c r="J54" s="33" t="str">
        <f>E21</f>
        <v>Ing. J.Chaloupský, Trutnov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Jiřičková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104</v>
      </c>
      <c r="D57" s="133"/>
      <c r="E57" s="133"/>
      <c r="F57" s="133"/>
      <c r="G57" s="133"/>
      <c r="H57" s="133"/>
      <c r="I57" s="133"/>
      <c r="J57" s="134" t="s">
        <v>105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106</v>
      </c>
    </row>
    <row r="60" spans="2:12" s="9" customFormat="1" ht="24.95" customHeight="1">
      <c r="B60" s="136"/>
      <c r="C60" s="137"/>
      <c r="D60" s="138" t="s">
        <v>114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816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817</v>
      </c>
      <c r="E62" s="145"/>
      <c r="F62" s="145"/>
      <c r="G62" s="145"/>
      <c r="H62" s="145"/>
      <c r="I62" s="145"/>
      <c r="J62" s="146">
        <f>J95</f>
        <v>0</v>
      </c>
      <c r="K62" s="143"/>
      <c r="L62" s="147"/>
    </row>
    <row r="63" spans="2:12" s="10" customFormat="1" ht="19.9" customHeight="1">
      <c r="B63" s="142"/>
      <c r="C63" s="143"/>
      <c r="D63" s="144" t="s">
        <v>818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2:12" s="9" customFormat="1" ht="24.95" customHeight="1">
      <c r="B64" s="136"/>
      <c r="C64" s="137"/>
      <c r="D64" s="138" t="s">
        <v>819</v>
      </c>
      <c r="E64" s="139"/>
      <c r="F64" s="139"/>
      <c r="G64" s="139"/>
      <c r="H64" s="139"/>
      <c r="I64" s="139"/>
      <c r="J64" s="140">
        <f>J113</f>
        <v>0</v>
      </c>
      <c r="K64" s="137"/>
      <c r="L64" s="141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129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4" t="str">
        <f>E7</f>
        <v>Vrchlabí nám.Míru, č.p. 284 - úpravy soc.zařízení, I.etapa</v>
      </c>
      <c r="F74" s="375"/>
      <c r="G74" s="375"/>
      <c r="H74" s="375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101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7" t="str">
        <f>E9</f>
        <v>D.1.4.-ÚT - Vytápění</v>
      </c>
      <c r="F76" s="376"/>
      <c r="G76" s="376"/>
      <c r="H76" s="376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22</v>
      </c>
      <c r="D78" s="37"/>
      <c r="E78" s="37"/>
      <c r="F78" s="28" t="str">
        <f>F12</f>
        <v xml:space="preserve"> </v>
      </c>
      <c r="G78" s="37"/>
      <c r="H78" s="37"/>
      <c r="I78" s="30" t="s">
        <v>24</v>
      </c>
      <c r="J78" s="60" t="str">
        <f>IF(J12="","",J12)</f>
        <v>18. 4. 2022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.7" customHeight="1">
      <c r="A80" s="35"/>
      <c r="B80" s="36"/>
      <c r="C80" s="30" t="s">
        <v>26</v>
      </c>
      <c r="D80" s="37"/>
      <c r="E80" s="37"/>
      <c r="F80" s="28" t="str">
        <f>E15</f>
        <v>Město Vrchlabí</v>
      </c>
      <c r="G80" s="37"/>
      <c r="H80" s="37"/>
      <c r="I80" s="30" t="s">
        <v>32</v>
      </c>
      <c r="J80" s="33" t="str">
        <f>E21</f>
        <v>Ing. J.Chaloupský, Trutnov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30</v>
      </c>
      <c r="D81" s="37"/>
      <c r="E81" s="37"/>
      <c r="F81" s="28" t="str">
        <f>IF(E18="","",E18)</f>
        <v>Vyplň údaj</v>
      </c>
      <c r="G81" s="37"/>
      <c r="H81" s="37"/>
      <c r="I81" s="30" t="s">
        <v>35</v>
      </c>
      <c r="J81" s="33" t="str">
        <f>E24</f>
        <v>Ing. Jiřičková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8"/>
      <c r="B83" s="149"/>
      <c r="C83" s="150" t="s">
        <v>130</v>
      </c>
      <c r="D83" s="151" t="s">
        <v>58</v>
      </c>
      <c r="E83" s="151" t="s">
        <v>54</v>
      </c>
      <c r="F83" s="151" t="s">
        <v>55</v>
      </c>
      <c r="G83" s="151" t="s">
        <v>131</v>
      </c>
      <c r="H83" s="151" t="s">
        <v>132</v>
      </c>
      <c r="I83" s="151" t="s">
        <v>133</v>
      </c>
      <c r="J83" s="151" t="s">
        <v>105</v>
      </c>
      <c r="K83" s="152" t="s">
        <v>134</v>
      </c>
      <c r="L83" s="153"/>
      <c r="M83" s="69" t="s">
        <v>21</v>
      </c>
      <c r="N83" s="70" t="s">
        <v>43</v>
      </c>
      <c r="O83" s="70" t="s">
        <v>135</v>
      </c>
      <c r="P83" s="70" t="s">
        <v>136</v>
      </c>
      <c r="Q83" s="70" t="s">
        <v>137</v>
      </c>
      <c r="R83" s="70" t="s">
        <v>138</v>
      </c>
      <c r="S83" s="70" t="s">
        <v>139</v>
      </c>
      <c r="T83" s="71" t="s">
        <v>140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5"/>
      <c r="B84" s="36"/>
      <c r="C84" s="76" t="s">
        <v>141</v>
      </c>
      <c r="D84" s="37"/>
      <c r="E84" s="37"/>
      <c r="F84" s="37"/>
      <c r="G84" s="37"/>
      <c r="H84" s="37"/>
      <c r="I84" s="37"/>
      <c r="J84" s="154">
        <f>BK84</f>
        <v>0</v>
      </c>
      <c r="K84" s="37"/>
      <c r="L84" s="40"/>
      <c r="M84" s="72"/>
      <c r="N84" s="155"/>
      <c r="O84" s="73"/>
      <c r="P84" s="156">
        <f>P85+P113</f>
        <v>0</v>
      </c>
      <c r="Q84" s="73"/>
      <c r="R84" s="156">
        <f>R85+R113</f>
        <v>0</v>
      </c>
      <c r="S84" s="73"/>
      <c r="T84" s="157">
        <f>T85+T113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72</v>
      </c>
      <c r="AU84" s="18" t="s">
        <v>106</v>
      </c>
      <c r="BK84" s="158">
        <f>BK85+BK113</f>
        <v>0</v>
      </c>
    </row>
    <row r="85" spans="2:63" s="12" customFormat="1" ht="25.9" customHeight="1">
      <c r="B85" s="159"/>
      <c r="C85" s="160"/>
      <c r="D85" s="161" t="s">
        <v>72</v>
      </c>
      <c r="E85" s="162" t="s">
        <v>475</v>
      </c>
      <c r="F85" s="162" t="s">
        <v>476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P86+P95+P102</f>
        <v>0</v>
      </c>
      <c r="Q85" s="167"/>
      <c r="R85" s="168">
        <f>R86+R95+R102</f>
        <v>0</v>
      </c>
      <c r="S85" s="167"/>
      <c r="T85" s="169">
        <f>T86+T95+T102</f>
        <v>0</v>
      </c>
      <c r="AR85" s="170" t="s">
        <v>83</v>
      </c>
      <c r="AT85" s="171" t="s">
        <v>72</v>
      </c>
      <c r="AU85" s="171" t="s">
        <v>73</v>
      </c>
      <c r="AY85" s="170" t="s">
        <v>144</v>
      </c>
      <c r="BK85" s="172">
        <f>BK86+BK95+BK102</f>
        <v>0</v>
      </c>
    </row>
    <row r="86" spans="2:63" s="12" customFormat="1" ht="22.9" customHeight="1">
      <c r="B86" s="159"/>
      <c r="C86" s="160"/>
      <c r="D86" s="161" t="s">
        <v>72</v>
      </c>
      <c r="E86" s="173" t="s">
        <v>820</v>
      </c>
      <c r="F86" s="173" t="s">
        <v>821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SUM(P87:P94)</f>
        <v>0</v>
      </c>
      <c r="Q86" s="167"/>
      <c r="R86" s="168">
        <f>SUM(R87:R94)</f>
        <v>0</v>
      </c>
      <c r="S86" s="167"/>
      <c r="T86" s="169">
        <f>SUM(T87:T94)</f>
        <v>0</v>
      </c>
      <c r="AR86" s="170" t="s">
        <v>83</v>
      </c>
      <c r="AT86" s="171" t="s">
        <v>72</v>
      </c>
      <c r="AU86" s="171" t="s">
        <v>81</v>
      </c>
      <c r="AY86" s="170" t="s">
        <v>144</v>
      </c>
      <c r="BK86" s="172">
        <f>SUM(BK87:BK94)</f>
        <v>0</v>
      </c>
    </row>
    <row r="87" spans="1:65" s="2" customFormat="1" ht="24.2" customHeight="1">
      <c r="A87" s="35"/>
      <c r="B87" s="36"/>
      <c r="C87" s="175" t="s">
        <v>81</v>
      </c>
      <c r="D87" s="175" t="s">
        <v>147</v>
      </c>
      <c r="E87" s="176" t="s">
        <v>822</v>
      </c>
      <c r="F87" s="177" t="s">
        <v>823</v>
      </c>
      <c r="G87" s="178" t="s">
        <v>191</v>
      </c>
      <c r="H87" s="179">
        <v>20</v>
      </c>
      <c r="I87" s="180"/>
      <c r="J87" s="181">
        <f>ROUND(I87*H87,2)</f>
        <v>0</v>
      </c>
      <c r="K87" s="177" t="s">
        <v>151</v>
      </c>
      <c r="L87" s="40"/>
      <c r="M87" s="182" t="s">
        <v>21</v>
      </c>
      <c r="N87" s="183" t="s">
        <v>44</v>
      </c>
      <c r="O87" s="65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243</v>
      </c>
      <c r="AT87" s="186" t="s">
        <v>147</v>
      </c>
      <c r="AU87" s="186" t="s">
        <v>83</v>
      </c>
      <c r="AY87" s="18" t="s">
        <v>144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81</v>
      </c>
      <c r="BK87" s="187">
        <f>ROUND(I87*H87,2)</f>
        <v>0</v>
      </c>
      <c r="BL87" s="18" t="s">
        <v>243</v>
      </c>
      <c r="BM87" s="186" t="s">
        <v>83</v>
      </c>
    </row>
    <row r="88" spans="1:47" s="2" customFormat="1" ht="11.25">
      <c r="A88" s="35"/>
      <c r="B88" s="36"/>
      <c r="C88" s="37"/>
      <c r="D88" s="188" t="s">
        <v>154</v>
      </c>
      <c r="E88" s="37"/>
      <c r="F88" s="189" t="s">
        <v>824</v>
      </c>
      <c r="G88" s="37"/>
      <c r="H88" s="37"/>
      <c r="I88" s="190"/>
      <c r="J88" s="37"/>
      <c r="K88" s="37"/>
      <c r="L88" s="40"/>
      <c r="M88" s="191"/>
      <c r="N88" s="192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154</v>
      </c>
      <c r="AU88" s="18" t="s">
        <v>83</v>
      </c>
    </row>
    <row r="89" spans="1:65" s="2" customFormat="1" ht="24.2" customHeight="1">
      <c r="A89" s="35"/>
      <c r="B89" s="36"/>
      <c r="C89" s="175" t="s">
        <v>83</v>
      </c>
      <c r="D89" s="175" t="s">
        <v>147</v>
      </c>
      <c r="E89" s="176" t="s">
        <v>825</v>
      </c>
      <c r="F89" s="177" t="s">
        <v>826</v>
      </c>
      <c r="G89" s="178" t="s">
        <v>166</v>
      </c>
      <c r="H89" s="179">
        <v>4</v>
      </c>
      <c r="I89" s="180"/>
      <c r="J89" s="181">
        <f>ROUND(I89*H89,2)</f>
        <v>0</v>
      </c>
      <c r="K89" s="177" t="s">
        <v>151</v>
      </c>
      <c r="L89" s="40"/>
      <c r="M89" s="182" t="s">
        <v>21</v>
      </c>
      <c r="N89" s="183" t="s">
        <v>44</v>
      </c>
      <c r="O89" s="65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243</v>
      </c>
      <c r="AT89" s="186" t="s">
        <v>147</v>
      </c>
      <c r="AU89" s="186" t="s">
        <v>83</v>
      </c>
      <c r="AY89" s="18" t="s">
        <v>144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8" t="s">
        <v>81</v>
      </c>
      <c r="BK89" s="187">
        <f>ROUND(I89*H89,2)</f>
        <v>0</v>
      </c>
      <c r="BL89" s="18" t="s">
        <v>243</v>
      </c>
      <c r="BM89" s="186" t="s">
        <v>152</v>
      </c>
    </row>
    <row r="90" spans="1:47" s="2" customFormat="1" ht="11.25">
      <c r="A90" s="35"/>
      <c r="B90" s="36"/>
      <c r="C90" s="37"/>
      <c r="D90" s="188" t="s">
        <v>154</v>
      </c>
      <c r="E90" s="37"/>
      <c r="F90" s="189" t="s">
        <v>827</v>
      </c>
      <c r="G90" s="37"/>
      <c r="H90" s="37"/>
      <c r="I90" s="190"/>
      <c r="J90" s="37"/>
      <c r="K90" s="37"/>
      <c r="L90" s="40"/>
      <c r="M90" s="191"/>
      <c r="N90" s="192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154</v>
      </c>
      <c r="AU90" s="18" t="s">
        <v>83</v>
      </c>
    </row>
    <row r="91" spans="1:65" s="2" customFormat="1" ht="24.2" customHeight="1">
      <c r="A91" s="35"/>
      <c r="B91" s="36"/>
      <c r="C91" s="175" t="s">
        <v>145</v>
      </c>
      <c r="D91" s="175" t="s">
        <v>147</v>
      </c>
      <c r="E91" s="176" t="s">
        <v>828</v>
      </c>
      <c r="F91" s="177" t="s">
        <v>829</v>
      </c>
      <c r="G91" s="178" t="s">
        <v>191</v>
      </c>
      <c r="H91" s="179">
        <v>20</v>
      </c>
      <c r="I91" s="180"/>
      <c r="J91" s="181">
        <f>ROUND(I91*H91,2)</f>
        <v>0</v>
      </c>
      <c r="K91" s="177" t="s">
        <v>151</v>
      </c>
      <c r="L91" s="40"/>
      <c r="M91" s="182" t="s">
        <v>21</v>
      </c>
      <c r="N91" s="183" t="s">
        <v>44</v>
      </c>
      <c r="O91" s="65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243</v>
      </c>
      <c r="AT91" s="186" t="s">
        <v>147</v>
      </c>
      <c r="AU91" s="186" t="s">
        <v>83</v>
      </c>
      <c r="AY91" s="18" t="s">
        <v>144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81</v>
      </c>
      <c r="BK91" s="187">
        <f>ROUND(I91*H91,2)</f>
        <v>0</v>
      </c>
      <c r="BL91" s="18" t="s">
        <v>243</v>
      </c>
      <c r="BM91" s="186" t="s">
        <v>181</v>
      </c>
    </row>
    <row r="92" spans="1:47" s="2" customFormat="1" ht="11.25">
      <c r="A92" s="35"/>
      <c r="B92" s="36"/>
      <c r="C92" s="37"/>
      <c r="D92" s="188" t="s">
        <v>154</v>
      </c>
      <c r="E92" s="37"/>
      <c r="F92" s="189" t="s">
        <v>830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154</v>
      </c>
      <c r="AU92" s="18" t="s">
        <v>83</v>
      </c>
    </row>
    <row r="93" spans="1:65" s="2" customFormat="1" ht="44.25" customHeight="1">
      <c r="A93" s="35"/>
      <c r="B93" s="36"/>
      <c r="C93" s="175" t="s">
        <v>152</v>
      </c>
      <c r="D93" s="175" t="s">
        <v>147</v>
      </c>
      <c r="E93" s="176" t="s">
        <v>831</v>
      </c>
      <c r="F93" s="177" t="s">
        <v>832</v>
      </c>
      <c r="G93" s="178" t="s">
        <v>177</v>
      </c>
      <c r="H93" s="179">
        <v>0.01</v>
      </c>
      <c r="I93" s="180"/>
      <c r="J93" s="181">
        <f>ROUND(I93*H93,2)</f>
        <v>0</v>
      </c>
      <c r="K93" s="177" t="s">
        <v>151</v>
      </c>
      <c r="L93" s="40"/>
      <c r="M93" s="182" t="s">
        <v>21</v>
      </c>
      <c r="N93" s="183" t="s">
        <v>44</v>
      </c>
      <c r="O93" s="65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243</v>
      </c>
      <c r="AT93" s="186" t="s">
        <v>147</v>
      </c>
      <c r="AU93" s="186" t="s">
        <v>83</v>
      </c>
      <c r="AY93" s="18" t="s">
        <v>144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81</v>
      </c>
      <c r="BK93" s="187">
        <f>ROUND(I93*H93,2)</f>
        <v>0</v>
      </c>
      <c r="BL93" s="18" t="s">
        <v>243</v>
      </c>
      <c r="BM93" s="186" t="s">
        <v>196</v>
      </c>
    </row>
    <row r="94" spans="1:47" s="2" customFormat="1" ht="11.25">
      <c r="A94" s="35"/>
      <c r="B94" s="36"/>
      <c r="C94" s="37"/>
      <c r="D94" s="188" t="s">
        <v>154</v>
      </c>
      <c r="E94" s="37"/>
      <c r="F94" s="189" t="s">
        <v>833</v>
      </c>
      <c r="G94" s="37"/>
      <c r="H94" s="37"/>
      <c r="I94" s="190"/>
      <c r="J94" s="37"/>
      <c r="K94" s="37"/>
      <c r="L94" s="40"/>
      <c r="M94" s="191"/>
      <c r="N94" s="192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154</v>
      </c>
      <c r="AU94" s="18" t="s">
        <v>83</v>
      </c>
    </row>
    <row r="95" spans="2:63" s="12" customFormat="1" ht="22.9" customHeight="1">
      <c r="B95" s="159"/>
      <c r="C95" s="160"/>
      <c r="D95" s="161" t="s">
        <v>72</v>
      </c>
      <c r="E95" s="173" t="s">
        <v>834</v>
      </c>
      <c r="F95" s="173" t="s">
        <v>835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SUM(P96:P101)</f>
        <v>0</v>
      </c>
      <c r="Q95" s="167"/>
      <c r="R95" s="168">
        <f>SUM(R96:R101)</f>
        <v>0</v>
      </c>
      <c r="S95" s="167"/>
      <c r="T95" s="169">
        <f>SUM(T96:T101)</f>
        <v>0</v>
      </c>
      <c r="AR95" s="170" t="s">
        <v>83</v>
      </c>
      <c r="AT95" s="171" t="s">
        <v>72</v>
      </c>
      <c r="AU95" s="171" t="s">
        <v>81</v>
      </c>
      <c r="AY95" s="170" t="s">
        <v>144</v>
      </c>
      <c r="BK95" s="172">
        <f>SUM(BK96:BK101)</f>
        <v>0</v>
      </c>
    </row>
    <row r="96" spans="1:65" s="2" customFormat="1" ht="37.9" customHeight="1">
      <c r="A96" s="35"/>
      <c r="B96" s="36"/>
      <c r="C96" s="175" t="s">
        <v>174</v>
      </c>
      <c r="D96" s="175" t="s">
        <v>147</v>
      </c>
      <c r="E96" s="176" t="s">
        <v>836</v>
      </c>
      <c r="F96" s="177" t="s">
        <v>837</v>
      </c>
      <c r="G96" s="178" t="s">
        <v>166</v>
      </c>
      <c r="H96" s="179">
        <v>2</v>
      </c>
      <c r="I96" s="180"/>
      <c r="J96" s="181">
        <f>ROUND(I96*H96,2)</f>
        <v>0</v>
      </c>
      <c r="K96" s="177" t="s">
        <v>151</v>
      </c>
      <c r="L96" s="40"/>
      <c r="M96" s="182" t="s">
        <v>21</v>
      </c>
      <c r="N96" s="183" t="s">
        <v>44</v>
      </c>
      <c r="O96" s="65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243</v>
      </c>
      <c r="AT96" s="186" t="s">
        <v>147</v>
      </c>
      <c r="AU96" s="186" t="s">
        <v>83</v>
      </c>
      <c r="AY96" s="18" t="s">
        <v>144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81</v>
      </c>
      <c r="BK96" s="187">
        <f>ROUND(I96*H96,2)</f>
        <v>0</v>
      </c>
      <c r="BL96" s="18" t="s">
        <v>243</v>
      </c>
      <c r="BM96" s="186" t="s">
        <v>208</v>
      </c>
    </row>
    <row r="97" spans="1:47" s="2" customFormat="1" ht="11.25">
      <c r="A97" s="35"/>
      <c r="B97" s="36"/>
      <c r="C97" s="37"/>
      <c r="D97" s="188" t="s">
        <v>154</v>
      </c>
      <c r="E97" s="37"/>
      <c r="F97" s="189" t="s">
        <v>838</v>
      </c>
      <c r="G97" s="37"/>
      <c r="H97" s="37"/>
      <c r="I97" s="190"/>
      <c r="J97" s="37"/>
      <c r="K97" s="37"/>
      <c r="L97" s="40"/>
      <c r="M97" s="191"/>
      <c r="N97" s="192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154</v>
      </c>
      <c r="AU97" s="18" t="s">
        <v>83</v>
      </c>
    </row>
    <row r="98" spans="1:65" s="2" customFormat="1" ht="33" customHeight="1">
      <c r="A98" s="35"/>
      <c r="B98" s="36"/>
      <c r="C98" s="175" t="s">
        <v>181</v>
      </c>
      <c r="D98" s="175" t="s">
        <v>147</v>
      </c>
      <c r="E98" s="176" t="s">
        <v>839</v>
      </c>
      <c r="F98" s="177" t="s">
        <v>840</v>
      </c>
      <c r="G98" s="178" t="s">
        <v>166</v>
      </c>
      <c r="H98" s="179">
        <v>2</v>
      </c>
      <c r="I98" s="180"/>
      <c r="J98" s="181">
        <f>ROUND(I98*H98,2)</f>
        <v>0</v>
      </c>
      <c r="K98" s="177" t="s">
        <v>151</v>
      </c>
      <c r="L98" s="40"/>
      <c r="M98" s="182" t="s">
        <v>21</v>
      </c>
      <c r="N98" s="183" t="s">
        <v>44</v>
      </c>
      <c r="O98" s="65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243</v>
      </c>
      <c r="AT98" s="186" t="s">
        <v>147</v>
      </c>
      <c r="AU98" s="186" t="s">
        <v>83</v>
      </c>
      <c r="AY98" s="18" t="s">
        <v>144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8" t="s">
        <v>81</v>
      </c>
      <c r="BK98" s="187">
        <f>ROUND(I98*H98,2)</f>
        <v>0</v>
      </c>
      <c r="BL98" s="18" t="s">
        <v>243</v>
      </c>
      <c r="BM98" s="186" t="s">
        <v>220</v>
      </c>
    </row>
    <row r="99" spans="1:47" s="2" customFormat="1" ht="11.25">
      <c r="A99" s="35"/>
      <c r="B99" s="36"/>
      <c r="C99" s="37"/>
      <c r="D99" s="188" t="s">
        <v>154</v>
      </c>
      <c r="E99" s="37"/>
      <c r="F99" s="189" t="s">
        <v>841</v>
      </c>
      <c r="G99" s="37"/>
      <c r="H99" s="37"/>
      <c r="I99" s="190"/>
      <c r="J99" s="37"/>
      <c r="K99" s="37"/>
      <c r="L99" s="40"/>
      <c r="M99" s="191"/>
      <c r="N99" s="192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154</v>
      </c>
      <c r="AU99" s="18" t="s">
        <v>83</v>
      </c>
    </row>
    <row r="100" spans="1:65" s="2" customFormat="1" ht="37.9" customHeight="1">
      <c r="A100" s="35"/>
      <c r="B100" s="36"/>
      <c r="C100" s="175" t="s">
        <v>188</v>
      </c>
      <c r="D100" s="175" t="s">
        <v>147</v>
      </c>
      <c r="E100" s="176" t="s">
        <v>842</v>
      </c>
      <c r="F100" s="177" t="s">
        <v>843</v>
      </c>
      <c r="G100" s="178" t="s">
        <v>177</v>
      </c>
      <c r="H100" s="179">
        <v>0.002</v>
      </c>
      <c r="I100" s="180"/>
      <c r="J100" s="181">
        <f>ROUND(I100*H100,2)</f>
        <v>0</v>
      </c>
      <c r="K100" s="177" t="s">
        <v>151</v>
      </c>
      <c r="L100" s="40"/>
      <c r="M100" s="182" t="s">
        <v>21</v>
      </c>
      <c r="N100" s="183" t="s">
        <v>44</v>
      </c>
      <c r="O100" s="65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243</v>
      </c>
      <c r="AT100" s="186" t="s">
        <v>147</v>
      </c>
      <c r="AU100" s="186" t="s">
        <v>83</v>
      </c>
      <c r="AY100" s="18" t="s">
        <v>144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81</v>
      </c>
      <c r="BK100" s="187">
        <f>ROUND(I100*H100,2)</f>
        <v>0</v>
      </c>
      <c r="BL100" s="18" t="s">
        <v>243</v>
      </c>
      <c r="BM100" s="186" t="s">
        <v>232</v>
      </c>
    </row>
    <row r="101" spans="1:47" s="2" customFormat="1" ht="11.25">
      <c r="A101" s="35"/>
      <c r="B101" s="36"/>
      <c r="C101" s="37"/>
      <c r="D101" s="188" t="s">
        <v>154</v>
      </c>
      <c r="E101" s="37"/>
      <c r="F101" s="189" t="s">
        <v>844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154</v>
      </c>
      <c r="AU101" s="18" t="s">
        <v>83</v>
      </c>
    </row>
    <row r="102" spans="2:63" s="12" customFormat="1" ht="22.9" customHeight="1">
      <c r="B102" s="159"/>
      <c r="C102" s="160"/>
      <c r="D102" s="161" t="s">
        <v>72</v>
      </c>
      <c r="E102" s="173" t="s">
        <v>845</v>
      </c>
      <c r="F102" s="173" t="s">
        <v>846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SUM(P103:P112)</f>
        <v>0</v>
      </c>
      <c r="Q102" s="167"/>
      <c r="R102" s="168">
        <f>SUM(R103:R112)</f>
        <v>0</v>
      </c>
      <c r="S102" s="167"/>
      <c r="T102" s="169">
        <f>SUM(T103:T112)</f>
        <v>0</v>
      </c>
      <c r="AR102" s="170" t="s">
        <v>83</v>
      </c>
      <c r="AT102" s="171" t="s">
        <v>72</v>
      </c>
      <c r="AU102" s="171" t="s">
        <v>81</v>
      </c>
      <c r="AY102" s="170" t="s">
        <v>144</v>
      </c>
      <c r="BK102" s="172">
        <f>SUM(BK103:BK112)</f>
        <v>0</v>
      </c>
    </row>
    <row r="103" spans="1:65" s="2" customFormat="1" ht="37.9" customHeight="1">
      <c r="A103" s="35"/>
      <c r="B103" s="36"/>
      <c r="C103" s="175" t="s">
        <v>196</v>
      </c>
      <c r="D103" s="175" t="s">
        <v>147</v>
      </c>
      <c r="E103" s="176" t="s">
        <v>847</v>
      </c>
      <c r="F103" s="177" t="s">
        <v>848</v>
      </c>
      <c r="G103" s="178" t="s">
        <v>166</v>
      </c>
      <c r="H103" s="179">
        <v>4</v>
      </c>
      <c r="I103" s="180"/>
      <c r="J103" s="181">
        <f>ROUND(I103*H103,2)</f>
        <v>0</v>
      </c>
      <c r="K103" s="177" t="s">
        <v>151</v>
      </c>
      <c r="L103" s="40"/>
      <c r="M103" s="182" t="s">
        <v>21</v>
      </c>
      <c r="N103" s="183" t="s">
        <v>44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243</v>
      </c>
      <c r="AT103" s="186" t="s">
        <v>147</v>
      </c>
      <c r="AU103" s="186" t="s">
        <v>83</v>
      </c>
      <c r="AY103" s="18" t="s">
        <v>144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81</v>
      </c>
      <c r="BK103" s="187">
        <f>ROUND(I103*H103,2)</f>
        <v>0</v>
      </c>
      <c r="BL103" s="18" t="s">
        <v>243</v>
      </c>
      <c r="BM103" s="186" t="s">
        <v>243</v>
      </c>
    </row>
    <row r="104" spans="1:47" s="2" customFormat="1" ht="11.25">
      <c r="A104" s="35"/>
      <c r="B104" s="36"/>
      <c r="C104" s="37"/>
      <c r="D104" s="188" t="s">
        <v>154</v>
      </c>
      <c r="E104" s="37"/>
      <c r="F104" s="189" t="s">
        <v>849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154</v>
      </c>
      <c r="AU104" s="18" t="s">
        <v>83</v>
      </c>
    </row>
    <row r="105" spans="1:65" s="2" customFormat="1" ht="49.15" customHeight="1">
      <c r="A105" s="35"/>
      <c r="B105" s="36"/>
      <c r="C105" s="175" t="s">
        <v>202</v>
      </c>
      <c r="D105" s="175" t="s">
        <v>147</v>
      </c>
      <c r="E105" s="176" t="s">
        <v>850</v>
      </c>
      <c r="F105" s="177" t="s">
        <v>851</v>
      </c>
      <c r="G105" s="178" t="s">
        <v>166</v>
      </c>
      <c r="H105" s="179">
        <v>1</v>
      </c>
      <c r="I105" s="180"/>
      <c r="J105" s="181">
        <f>ROUND(I105*H105,2)</f>
        <v>0</v>
      </c>
      <c r="K105" s="177" t="s">
        <v>151</v>
      </c>
      <c r="L105" s="40"/>
      <c r="M105" s="182" t="s">
        <v>21</v>
      </c>
      <c r="N105" s="183" t="s">
        <v>44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243</v>
      </c>
      <c r="AT105" s="186" t="s">
        <v>147</v>
      </c>
      <c r="AU105" s="186" t="s">
        <v>83</v>
      </c>
      <c r="AY105" s="18" t="s">
        <v>144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81</v>
      </c>
      <c r="BK105" s="187">
        <f>ROUND(I105*H105,2)</f>
        <v>0</v>
      </c>
      <c r="BL105" s="18" t="s">
        <v>243</v>
      </c>
      <c r="BM105" s="186" t="s">
        <v>256</v>
      </c>
    </row>
    <row r="106" spans="1:47" s="2" customFormat="1" ht="11.25">
      <c r="A106" s="35"/>
      <c r="B106" s="36"/>
      <c r="C106" s="37"/>
      <c r="D106" s="188" t="s">
        <v>154</v>
      </c>
      <c r="E106" s="37"/>
      <c r="F106" s="189" t="s">
        <v>852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154</v>
      </c>
      <c r="AU106" s="18" t="s">
        <v>83</v>
      </c>
    </row>
    <row r="107" spans="1:65" s="2" customFormat="1" ht="49.15" customHeight="1">
      <c r="A107" s="35"/>
      <c r="B107" s="36"/>
      <c r="C107" s="175" t="s">
        <v>208</v>
      </c>
      <c r="D107" s="175" t="s">
        <v>147</v>
      </c>
      <c r="E107" s="176" t="s">
        <v>853</v>
      </c>
      <c r="F107" s="177" t="s">
        <v>854</v>
      </c>
      <c r="G107" s="178" t="s">
        <v>166</v>
      </c>
      <c r="H107" s="179">
        <v>1</v>
      </c>
      <c r="I107" s="180"/>
      <c r="J107" s="181">
        <f>ROUND(I107*H107,2)</f>
        <v>0</v>
      </c>
      <c r="K107" s="177" t="s">
        <v>151</v>
      </c>
      <c r="L107" s="40"/>
      <c r="M107" s="182" t="s">
        <v>21</v>
      </c>
      <c r="N107" s="183" t="s">
        <v>44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243</v>
      </c>
      <c r="AT107" s="186" t="s">
        <v>147</v>
      </c>
      <c r="AU107" s="186" t="s">
        <v>83</v>
      </c>
      <c r="AY107" s="18" t="s">
        <v>144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81</v>
      </c>
      <c r="BK107" s="187">
        <f>ROUND(I107*H107,2)</f>
        <v>0</v>
      </c>
      <c r="BL107" s="18" t="s">
        <v>243</v>
      </c>
      <c r="BM107" s="186" t="s">
        <v>268</v>
      </c>
    </row>
    <row r="108" spans="1:47" s="2" customFormat="1" ht="11.25">
      <c r="A108" s="35"/>
      <c r="B108" s="36"/>
      <c r="C108" s="37"/>
      <c r="D108" s="188" t="s">
        <v>154</v>
      </c>
      <c r="E108" s="37"/>
      <c r="F108" s="189" t="s">
        <v>855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154</v>
      </c>
      <c r="AU108" s="18" t="s">
        <v>83</v>
      </c>
    </row>
    <row r="109" spans="1:65" s="2" customFormat="1" ht="16.5" customHeight="1">
      <c r="A109" s="35"/>
      <c r="B109" s="36"/>
      <c r="C109" s="175" t="s">
        <v>214</v>
      </c>
      <c r="D109" s="175" t="s">
        <v>147</v>
      </c>
      <c r="E109" s="176" t="s">
        <v>856</v>
      </c>
      <c r="F109" s="177" t="s">
        <v>857</v>
      </c>
      <c r="G109" s="178" t="s">
        <v>166</v>
      </c>
      <c r="H109" s="179">
        <v>2</v>
      </c>
      <c r="I109" s="180"/>
      <c r="J109" s="181">
        <f>ROUND(I109*H109,2)</f>
        <v>0</v>
      </c>
      <c r="K109" s="177" t="s">
        <v>151</v>
      </c>
      <c r="L109" s="40"/>
      <c r="M109" s="182" t="s">
        <v>21</v>
      </c>
      <c r="N109" s="183" t="s">
        <v>44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243</v>
      </c>
      <c r="AT109" s="186" t="s">
        <v>147</v>
      </c>
      <c r="AU109" s="186" t="s">
        <v>83</v>
      </c>
      <c r="AY109" s="18" t="s">
        <v>144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81</v>
      </c>
      <c r="BK109" s="187">
        <f>ROUND(I109*H109,2)</f>
        <v>0</v>
      </c>
      <c r="BL109" s="18" t="s">
        <v>243</v>
      </c>
      <c r="BM109" s="186" t="s">
        <v>279</v>
      </c>
    </row>
    <row r="110" spans="1:47" s="2" customFormat="1" ht="11.25">
      <c r="A110" s="35"/>
      <c r="B110" s="36"/>
      <c r="C110" s="37"/>
      <c r="D110" s="188" t="s">
        <v>154</v>
      </c>
      <c r="E110" s="37"/>
      <c r="F110" s="189" t="s">
        <v>858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154</v>
      </c>
      <c r="AU110" s="18" t="s">
        <v>83</v>
      </c>
    </row>
    <row r="111" spans="1:65" s="2" customFormat="1" ht="44.25" customHeight="1">
      <c r="A111" s="35"/>
      <c r="B111" s="36"/>
      <c r="C111" s="175" t="s">
        <v>220</v>
      </c>
      <c r="D111" s="175" t="s">
        <v>147</v>
      </c>
      <c r="E111" s="176" t="s">
        <v>859</v>
      </c>
      <c r="F111" s="177" t="s">
        <v>860</v>
      </c>
      <c r="G111" s="178" t="s">
        <v>177</v>
      </c>
      <c r="H111" s="179">
        <v>0.046</v>
      </c>
      <c r="I111" s="180"/>
      <c r="J111" s="181">
        <f>ROUND(I111*H111,2)</f>
        <v>0</v>
      </c>
      <c r="K111" s="177" t="s">
        <v>151</v>
      </c>
      <c r="L111" s="40"/>
      <c r="M111" s="182" t="s">
        <v>21</v>
      </c>
      <c r="N111" s="183" t="s">
        <v>44</v>
      </c>
      <c r="O111" s="65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243</v>
      </c>
      <c r="AT111" s="186" t="s">
        <v>147</v>
      </c>
      <c r="AU111" s="186" t="s">
        <v>83</v>
      </c>
      <c r="AY111" s="18" t="s">
        <v>144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81</v>
      </c>
      <c r="BK111" s="187">
        <f>ROUND(I111*H111,2)</f>
        <v>0</v>
      </c>
      <c r="BL111" s="18" t="s">
        <v>243</v>
      </c>
      <c r="BM111" s="186" t="s">
        <v>291</v>
      </c>
    </row>
    <row r="112" spans="1:47" s="2" customFormat="1" ht="11.25">
      <c r="A112" s="35"/>
      <c r="B112" s="36"/>
      <c r="C112" s="37"/>
      <c r="D112" s="188" t="s">
        <v>154</v>
      </c>
      <c r="E112" s="37"/>
      <c r="F112" s="189" t="s">
        <v>861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154</v>
      </c>
      <c r="AU112" s="18" t="s">
        <v>83</v>
      </c>
    </row>
    <row r="113" spans="2:63" s="12" customFormat="1" ht="25.9" customHeight="1">
      <c r="B113" s="159"/>
      <c r="C113" s="160"/>
      <c r="D113" s="161" t="s">
        <v>72</v>
      </c>
      <c r="E113" s="162" t="s">
        <v>862</v>
      </c>
      <c r="F113" s="162" t="s">
        <v>863</v>
      </c>
      <c r="G113" s="160"/>
      <c r="H113" s="160"/>
      <c r="I113" s="163"/>
      <c r="J113" s="164">
        <f>BK113</f>
        <v>0</v>
      </c>
      <c r="K113" s="160"/>
      <c r="L113" s="165"/>
      <c r="M113" s="166"/>
      <c r="N113" s="167"/>
      <c r="O113" s="167"/>
      <c r="P113" s="168">
        <f>SUM(P114:P115)</f>
        <v>0</v>
      </c>
      <c r="Q113" s="167"/>
      <c r="R113" s="168">
        <f>SUM(R114:R115)</f>
        <v>0</v>
      </c>
      <c r="S113" s="167"/>
      <c r="T113" s="169">
        <f>SUM(T114:T115)</f>
        <v>0</v>
      </c>
      <c r="AR113" s="170" t="s">
        <v>152</v>
      </c>
      <c r="AT113" s="171" t="s">
        <v>72</v>
      </c>
      <c r="AU113" s="171" t="s">
        <v>73</v>
      </c>
      <c r="AY113" s="170" t="s">
        <v>144</v>
      </c>
      <c r="BK113" s="172">
        <f>SUM(BK114:BK115)</f>
        <v>0</v>
      </c>
    </row>
    <row r="114" spans="1:65" s="2" customFormat="1" ht="24.2" customHeight="1">
      <c r="A114" s="35"/>
      <c r="B114" s="36"/>
      <c r="C114" s="175" t="s">
        <v>226</v>
      </c>
      <c r="D114" s="175" t="s">
        <v>147</v>
      </c>
      <c r="E114" s="176" t="s">
        <v>864</v>
      </c>
      <c r="F114" s="177" t="s">
        <v>865</v>
      </c>
      <c r="G114" s="178" t="s">
        <v>866</v>
      </c>
      <c r="H114" s="179">
        <v>10</v>
      </c>
      <c r="I114" s="180"/>
      <c r="J114" s="181">
        <f>ROUND(I114*H114,2)</f>
        <v>0</v>
      </c>
      <c r="K114" s="177" t="s">
        <v>151</v>
      </c>
      <c r="L114" s="40"/>
      <c r="M114" s="182" t="s">
        <v>21</v>
      </c>
      <c r="N114" s="183" t="s">
        <v>44</v>
      </c>
      <c r="O114" s="65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867</v>
      </c>
      <c r="AT114" s="186" t="s">
        <v>147</v>
      </c>
      <c r="AU114" s="186" t="s">
        <v>81</v>
      </c>
      <c r="AY114" s="18" t="s">
        <v>144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81</v>
      </c>
      <c r="BK114" s="187">
        <f>ROUND(I114*H114,2)</f>
        <v>0</v>
      </c>
      <c r="BL114" s="18" t="s">
        <v>867</v>
      </c>
      <c r="BM114" s="186" t="s">
        <v>301</v>
      </c>
    </row>
    <row r="115" spans="1:47" s="2" customFormat="1" ht="11.25">
      <c r="A115" s="35"/>
      <c r="B115" s="36"/>
      <c r="C115" s="37"/>
      <c r="D115" s="188" t="s">
        <v>154</v>
      </c>
      <c r="E115" s="37"/>
      <c r="F115" s="189" t="s">
        <v>868</v>
      </c>
      <c r="G115" s="37"/>
      <c r="H115" s="37"/>
      <c r="I115" s="190"/>
      <c r="J115" s="37"/>
      <c r="K115" s="37"/>
      <c r="L115" s="40"/>
      <c r="M115" s="232"/>
      <c r="N115" s="233"/>
      <c r="O115" s="229"/>
      <c r="P115" s="229"/>
      <c r="Q115" s="229"/>
      <c r="R115" s="229"/>
      <c r="S115" s="229"/>
      <c r="T115" s="234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154</v>
      </c>
      <c r="AU115" s="18" t="s">
        <v>81</v>
      </c>
    </row>
    <row r="116" spans="1:31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b4FRsOSKCXPXuwVY4fiEjMkfR6tpZEjFLJvI+7lbcPL3ztEIQvtKO8/unKShXcp4OQ0Z/roa02t9rk86hsUxVA==" saltValue="LHdEjPO69BV7oLjixIk0b1d/k/lCLN7u4m8YHqrL6WGHwyosQt5OZbG/97FhfyncYS5D6Jsm+v7gmj6W0EWBKw==" spinCount="100000" sheet="1" objects="1" scenarios="1" formatColumns="0" formatRows="0" autoFilter="0"/>
  <autoFilter ref="C83:K11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733222202"/>
    <hyperlink ref="F90" r:id="rId2" display="https://podminky.urs.cz/item/CS_URS_2022_01/733224222"/>
    <hyperlink ref="F92" r:id="rId3" display="https://podminky.urs.cz/item/CS_URS_2022_01/733291101"/>
    <hyperlink ref="F94" r:id="rId4" display="https://podminky.urs.cz/item/CS_URS_2022_01/998733101"/>
    <hyperlink ref="F97" r:id="rId5" display="https://podminky.urs.cz/item/CS_URS_2022_01/734221682"/>
    <hyperlink ref="F99" r:id="rId6" display="https://podminky.urs.cz/item/CS_URS_2022_01/734261402"/>
    <hyperlink ref="F101" r:id="rId7" display="https://podminky.urs.cz/item/CS_URS_2022_01/998734101"/>
    <hyperlink ref="F104" r:id="rId8" display="https://podminky.urs.cz/item/CS_URS_2022_01/735000912"/>
    <hyperlink ref="F106" r:id="rId9" display="https://podminky.urs.cz/item/CS_URS_2022_01/735152272"/>
    <hyperlink ref="F108" r:id="rId10" display="https://podminky.urs.cz/item/CS_URS_2022_01/735152478"/>
    <hyperlink ref="F110" r:id="rId11" display="https://podminky.urs.cz/item/CS_URS_2022_01/735191905"/>
    <hyperlink ref="F112" r:id="rId12" display="https://podminky.urs.cz/item/CS_URS_2022_01/998735101"/>
    <hyperlink ref="F115" r:id="rId13" display="https://podminky.urs.cz/item/CS_URS_2022_01/HZS2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83</v>
      </c>
    </row>
    <row r="4" spans="2:46" s="1" customFormat="1" ht="24.95" customHeight="1">
      <c r="B4" s="21"/>
      <c r="D4" s="105" t="s">
        <v>100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7" t="str">
        <f>'Rekapitulace stavby'!K6</f>
        <v>Vrchlabí nám.Míru, č.p. 284 - úpravy soc.zařízení, I.etapa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7" t="s">
        <v>101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869</v>
      </c>
      <c r="F9" s="370"/>
      <c r="G9" s="370"/>
      <c r="H9" s="370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21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18. 4. 2022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>Město Vrchlabí</v>
      </c>
      <c r="F15" s="35"/>
      <c r="G15" s="35"/>
      <c r="H15" s="35"/>
      <c r="I15" s="107" t="s">
        <v>29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27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>Ing. J.Chaloupský, Trutnov</v>
      </c>
      <c r="F21" s="35"/>
      <c r="G21" s="35"/>
      <c r="H21" s="35"/>
      <c r="I21" s="107" t="s">
        <v>29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>Ing. Jiřičková</v>
      </c>
      <c r="F24" s="35"/>
      <c r="G24" s="35"/>
      <c r="H24" s="35"/>
      <c r="I24" s="107" t="s">
        <v>29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3" t="s">
        <v>21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ROUND(J82,2)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43</v>
      </c>
      <c r="E33" s="107" t="s">
        <v>44</v>
      </c>
      <c r="F33" s="119">
        <f>ROUND((SUM(BE82:BE106)),2)</f>
        <v>0</v>
      </c>
      <c r="G33" s="35"/>
      <c r="H33" s="35"/>
      <c r="I33" s="120">
        <v>0.21</v>
      </c>
      <c r="J33" s="119">
        <f>ROUND(((SUM(BE82:BE106))*I33),2)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45</v>
      </c>
      <c r="F34" s="119">
        <f>ROUND((SUM(BF82:BF106)),2)</f>
        <v>0</v>
      </c>
      <c r="G34" s="35"/>
      <c r="H34" s="35"/>
      <c r="I34" s="120">
        <v>0.15</v>
      </c>
      <c r="J34" s="119">
        <f>ROUND(((SUM(BF82:BF106))*I34),2)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46</v>
      </c>
      <c r="F35" s="119">
        <f>ROUND((SUM(BG82:BG106)),2)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47</v>
      </c>
      <c r="F36" s="119">
        <f>ROUND((SUM(BH82:BH106)),2)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48</v>
      </c>
      <c r="F37" s="119">
        <f>ROUND((SUM(BI82:BI106)),2)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103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Vrchlabí nám.Míru, č.p. 284 - úpravy soc.zařízení, I.etapa</v>
      </c>
      <c r="F48" s="375"/>
      <c r="G48" s="375"/>
      <c r="H48" s="375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101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D.1.4.-VZT - Větrání</v>
      </c>
      <c r="F50" s="376"/>
      <c r="G50" s="376"/>
      <c r="H50" s="376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 xml:space="preserve"> </v>
      </c>
      <c r="G52" s="37"/>
      <c r="H52" s="37"/>
      <c r="I52" s="30" t="s">
        <v>24</v>
      </c>
      <c r="J52" s="60" t="str">
        <f>IF(J12="","",J12)</f>
        <v>18. 4. 2022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26</v>
      </c>
      <c r="D54" s="37"/>
      <c r="E54" s="37"/>
      <c r="F54" s="28" t="str">
        <f>E15</f>
        <v>Město Vrchlabí</v>
      </c>
      <c r="G54" s="37"/>
      <c r="H54" s="37"/>
      <c r="I54" s="30" t="s">
        <v>32</v>
      </c>
      <c r="J54" s="33" t="str">
        <f>E21</f>
        <v>Ing. J.Chaloupský, Trutnov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Jiřičková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104</v>
      </c>
      <c r="D57" s="133"/>
      <c r="E57" s="133"/>
      <c r="F57" s="133"/>
      <c r="G57" s="133"/>
      <c r="H57" s="133"/>
      <c r="I57" s="133"/>
      <c r="J57" s="134" t="s">
        <v>105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106</v>
      </c>
    </row>
    <row r="60" spans="2:12" s="9" customFormat="1" ht="24.95" customHeight="1">
      <c r="B60" s="136"/>
      <c r="C60" s="137"/>
      <c r="D60" s="138" t="s">
        <v>114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870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9" customFormat="1" ht="24.95" customHeight="1">
      <c r="B62" s="136"/>
      <c r="C62" s="137"/>
      <c r="D62" s="138" t="s">
        <v>819</v>
      </c>
      <c r="E62" s="139"/>
      <c r="F62" s="139"/>
      <c r="G62" s="139"/>
      <c r="H62" s="139"/>
      <c r="I62" s="139"/>
      <c r="J62" s="140">
        <f>J104</f>
        <v>0</v>
      </c>
      <c r="K62" s="137"/>
      <c r="L62" s="141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129</v>
      </c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74" t="str">
        <f>E7</f>
        <v>Vrchlabí nám.Míru, č.p. 284 - úpravy soc.zařízení, I.etapa</v>
      </c>
      <c r="F72" s="375"/>
      <c r="G72" s="375"/>
      <c r="H72" s="375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101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7" t="str">
        <f>E9</f>
        <v>D.1.4.-VZT - Větrání</v>
      </c>
      <c r="F74" s="376"/>
      <c r="G74" s="376"/>
      <c r="H74" s="376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22</v>
      </c>
      <c r="D76" s="37"/>
      <c r="E76" s="37"/>
      <c r="F76" s="28" t="str">
        <f>F12</f>
        <v xml:space="preserve"> </v>
      </c>
      <c r="G76" s="37"/>
      <c r="H76" s="37"/>
      <c r="I76" s="30" t="s">
        <v>24</v>
      </c>
      <c r="J76" s="60" t="str">
        <f>IF(J12="","",J12)</f>
        <v>18. 4. 2022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26</v>
      </c>
      <c r="D78" s="37"/>
      <c r="E78" s="37"/>
      <c r="F78" s="28" t="str">
        <f>E15</f>
        <v>Město Vrchlabí</v>
      </c>
      <c r="G78" s="37"/>
      <c r="H78" s="37"/>
      <c r="I78" s="30" t="s">
        <v>32</v>
      </c>
      <c r="J78" s="33" t="str">
        <f>E21</f>
        <v>Ing. J.Chaloupský, Trutnov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35</v>
      </c>
      <c r="J79" s="33" t="str">
        <f>E24</f>
        <v>Ing. Jiřičková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8"/>
      <c r="B81" s="149"/>
      <c r="C81" s="150" t="s">
        <v>130</v>
      </c>
      <c r="D81" s="151" t="s">
        <v>58</v>
      </c>
      <c r="E81" s="151" t="s">
        <v>54</v>
      </c>
      <c r="F81" s="151" t="s">
        <v>55</v>
      </c>
      <c r="G81" s="151" t="s">
        <v>131</v>
      </c>
      <c r="H81" s="151" t="s">
        <v>132</v>
      </c>
      <c r="I81" s="151" t="s">
        <v>133</v>
      </c>
      <c r="J81" s="151" t="s">
        <v>105</v>
      </c>
      <c r="K81" s="152" t="s">
        <v>134</v>
      </c>
      <c r="L81" s="153"/>
      <c r="M81" s="69" t="s">
        <v>21</v>
      </c>
      <c r="N81" s="70" t="s">
        <v>43</v>
      </c>
      <c r="O81" s="70" t="s">
        <v>135</v>
      </c>
      <c r="P81" s="70" t="s">
        <v>136</v>
      </c>
      <c r="Q81" s="70" t="s">
        <v>137</v>
      </c>
      <c r="R81" s="70" t="s">
        <v>138</v>
      </c>
      <c r="S81" s="70" t="s">
        <v>139</v>
      </c>
      <c r="T81" s="71" t="s">
        <v>140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5"/>
      <c r="B82" s="36"/>
      <c r="C82" s="76" t="s">
        <v>141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P83+P104</f>
        <v>0</v>
      </c>
      <c r="Q82" s="73"/>
      <c r="R82" s="156">
        <f>R83+R104</f>
        <v>0</v>
      </c>
      <c r="S82" s="73"/>
      <c r="T82" s="157">
        <f>T83+T104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106</v>
      </c>
      <c r="BK82" s="158">
        <f>BK83+BK104</f>
        <v>0</v>
      </c>
    </row>
    <row r="83" spans="2:63" s="12" customFormat="1" ht="25.9" customHeight="1">
      <c r="B83" s="159"/>
      <c r="C83" s="160"/>
      <c r="D83" s="161" t="s">
        <v>72</v>
      </c>
      <c r="E83" s="162" t="s">
        <v>475</v>
      </c>
      <c r="F83" s="162" t="s">
        <v>476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</v>
      </c>
      <c r="S83" s="167"/>
      <c r="T83" s="169">
        <f>T84</f>
        <v>0</v>
      </c>
      <c r="AR83" s="170" t="s">
        <v>83</v>
      </c>
      <c r="AT83" s="171" t="s">
        <v>72</v>
      </c>
      <c r="AU83" s="171" t="s">
        <v>73</v>
      </c>
      <c r="AY83" s="170" t="s">
        <v>144</v>
      </c>
      <c r="BK83" s="172">
        <f>BK84</f>
        <v>0</v>
      </c>
    </row>
    <row r="84" spans="2:63" s="12" customFormat="1" ht="22.9" customHeight="1">
      <c r="B84" s="159"/>
      <c r="C84" s="160"/>
      <c r="D84" s="161" t="s">
        <v>72</v>
      </c>
      <c r="E84" s="173" t="s">
        <v>871</v>
      </c>
      <c r="F84" s="173" t="s">
        <v>872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SUM(P85:P103)</f>
        <v>0</v>
      </c>
      <c r="Q84" s="167"/>
      <c r="R84" s="168">
        <f>SUM(R85:R103)</f>
        <v>0</v>
      </c>
      <c r="S84" s="167"/>
      <c r="T84" s="169">
        <f>SUM(T85:T103)</f>
        <v>0</v>
      </c>
      <c r="AR84" s="170" t="s">
        <v>83</v>
      </c>
      <c r="AT84" s="171" t="s">
        <v>72</v>
      </c>
      <c r="AU84" s="171" t="s">
        <v>81</v>
      </c>
      <c r="AY84" s="170" t="s">
        <v>144</v>
      </c>
      <c r="BK84" s="172">
        <f>SUM(BK85:BK103)</f>
        <v>0</v>
      </c>
    </row>
    <row r="85" spans="1:65" s="2" customFormat="1" ht="24.2" customHeight="1">
      <c r="A85" s="35"/>
      <c r="B85" s="36"/>
      <c r="C85" s="175" t="s">
        <v>81</v>
      </c>
      <c r="D85" s="175" t="s">
        <v>147</v>
      </c>
      <c r="E85" s="176" t="s">
        <v>873</v>
      </c>
      <c r="F85" s="177" t="s">
        <v>874</v>
      </c>
      <c r="G85" s="178" t="s">
        <v>166</v>
      </c>
      <c r="H85" s="179">
        <v>2</v>
      </c>
      <c r="I85" s="180"/>
      <c r="J85" s="181">
        <f>ROUND(I85*H85,2)</f>
        <v>0</v>
      </c>
      <c r="K85" s="177" t="s">
        <v>151</v>
      </c>
      <c r="L85" s="40"/>
      <c r="M85" s="182" t="s">
        <v>21</v>
      </c>
      <c r="N85" s="183" t="s">
        <v>44</v>
      </c>
      <c r="O85" s="65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243</v>
      </c>
      <c r="AT85" s="186" t="s">
        <v>147</v>
      </c>
      <c r="AU85" s="186" t="s">
        <v>83</v>
      </c>
      <c r="AY85" s="18" t="s">
        <v>144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8" t="s">
        <v>81</v>
      </c>
      <c r="BK85" s="187">
        <f>ROUND(I85*H85,2)</f>
        <v>0</v>
      </c>
      <c r="BL85" s="18" t="s">
        <v>243</v>
      </c>
      <c r="BM85" s="186" t="s">
        <v>83</v>
      </c>
    </row>
    <row r="86" spans="1:47" s="2" customFormat="1" ht="11.25">
      <c r="A86" s="35"/>
      <c r="B86" s="36"/>
      <c r="C86" s="37"/>
      <c r="D86" s="188" t="s">
        <v>154</v>
      </c>
      <c r="E86" s="37"/>
      <c r="F86" s="189" t="s">
        <v>875</v>
      </c>
      <c r="G86" s="37"/>
      <c r="H86" s="37"/>
      <c r="I86" s="190"/>
      <c r="J86" s="37"/>
      <c r="K86" s="37"/>
      <c r="L86" s="40"/>
      <c r="M86" s="191"/>
      <c r="N86" s="192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154</v>
      </c>
      <c r="AU86" s="18" t="s">
        <v>83</v>
      </c>
    </row>
    <row r="87" spans="1:65" s="2" customFormat="1" ht="24.2" customHeight="1">
      <c r="A87" s="35"/>
      <c r="B87" s="36"/>
      <c r="C87" s="216" t="s">
        <v>83</v>
      </c>
      <c r="D87" s="216" t="s">
        <v>292</v>
      </c>
      <c r="E87" s="217" t="s">
        <v>876</v>
      </c>
      <c r="F87" s="218" t="s">
        <v>877</v>
      </c>
      <c r="G87" s="219" t="s">
        <v>166</v>
      </c>
      <c r="H87" s="220">
        <v>2</v>
      </c>
      <c r="I87" s="221"/>
      <c r="J87" s="222">
        <f>ROUND(I87*H87,2)</f>
        <v>0</v>
      </c>
      <c r="K87" s="218" t="s">
        <v>151</v>
      </c>
      <c r="L87" s="223"/>
      <c r="M87" s="224" t="s">
        <v>21</v>
      </c>
      <c r="N87" s="225" t="s">
        <v>44</v>
      </c>
      <c r="O87" s="65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337</v>
      </c>
      <c r="AT87" s="186" t="s">
        <v>292</v>
      </c>
      <c r="AU87" s="186" t="s">
        <v>83</v>
      </c>
      <c r="AY87" s="18" t="s">
        <v>144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81</v>
      </c>
      <c r="BK87" s="187">
        <f>ROUND(I87*H87,2)</f>
        <v>0</v>
      </c>
      <c r="BL87" s="18" t="s">
        <v>243</v>
      </c>
      <c r="BM87" s="186" t="s">
        <v>152</v>
      </c>
    </row>
    <row r="88" spans="1:65" s="2" customFormat="1" ht="24.2" customHeight="1">
      <c r="A88" s="35"/>
      <c r="B88" s="36"/>
      <c r="C88" s="175" t="s">
        <v>145</v>
      </c>
      <c r="D88" s="175" t="s">
        <v>147</v>
      </c>
      <c r="E88" s="176" t="s">
        <v>878</v>
      </c>
      <c r="F88" s="177" t="s">
        <v>879</v>
      </c>
      <c r="G88" s="178" t="s">
        <v>166</v>
      </c>
      <c r="H88" s="179">
        <v>10</v>
      </c>
      <c r="I88" s="180"/>
      <c r="J88" s="181">
        <f>ROUND(I88*H88,2)</f>
        <v>0</v>
      </c>
      <c r="K88" s="177" t="s">
        <v>151</v>
      </c>
      <c r="L88" s="40"/>
      <c r="M88" s="182" t="s">
        <v>21</v>
      </c>
      <c r="N88" s="183" t="s">
        <v>44</v>
      </c>
      <c r="O88" s="65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243</v>
      </c>
      <c r="AT88" s="186" t="s">
        <v>147</v>
      </c>
      <c r="AU88" s="186" t="s">
        <v>83</v>
      </c>
      <c r="AY88" s="18" t="s">
        <v>144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8" t="s">
        <v>81</v>
      </c>
      <c r="BK88" s="187">
        <f>ROUND(I88*H88,2)</f>
        <v>0</v>
      </c>
      <c r="BL88" s="18" t="s">
        <v>243</v>
      </c>
      <c r="BM88" s="186" t="s">
        <v>181</v>
      </c>
    </row>
    <row r="89" spans="1:47" s="2" customFormat="1" ht="11.25">
      <c r="A89" s="35"/>
      <c r="B89" s="36"/>
      <c r="C89" s="37"/>
      <c r="D89" s="188" t="s">
        <v>154</v>
      </c>
      <c r="E89" s="37"/>
      <c r="F89" s="189" t="s">
        <v>880</v>
      </c>
      <c r="G89" s="37"/>
      <c r="H89" s="37"/>
      <c r="I89" s="190"/>
      <c r="J89" s="37"/>
      <c r="K89" s="37"/>
      <c r="L89" s="40"/>
      <c r="M89" s="191"/>
      <c r="N89" s="192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154</v>
      </c>
      <c r="AU89" s="18" t="s">
        <v>83</v>
      </c>
    </row>
    <row r="90" spans="1:65" s="2" customFormat="1" ht="24.2" customHeight="1">
      <c r="A90" s="35"/>
      <c r="B90" s="36"/>
      <c r="C90" s="216" t="s">
        <v>152</v>
      </c>
      <c r="D90" s="216" t="s">
        <v>292</v>
      </c>
      <c r="E90" s="217" t="s">
        <v>881</v>
      </c>
      <c r="F90" s="218" t="s">
        <v>882</v>
      </c>
      <c r="G90" s="219" t="s">
        <v>166</v>
      </c>
      <c r="H90" s="220">
        <v>10</v>
      </c>
      <c r="I90" s="221"/>
      <c r="J90" s="222">
        <f>ROUND(I90*H90,2)</f>
        <v>0</v>
      </c>
      <c r="K90" s="218" t="s">
        <v>151</v>
      </c>
      <c r="L90" s="223"/>
      <c r="M90" s="224" t="s">
        <v>21</v>
      </c>
      <c r="N90" s="225" t="s">
        <v>44</v>
      </c>
      <c r="O90" s="65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337</v>
      </c>
      <c r="AT90" s="186" t="s">
        <v>292</v>
      </c>
      <c r="AU90" s="186" t="s">
        <v>83</v>
      </c>
      <c r="AY90" s="18" t="s">
        <v>144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81</v>
      </c>
      <c r="BK90" s="187">
        <f>ROUND(I90*H90,2)</f>
        <v>0</v>
      </c>
      <c r="BL90" s="18" t="s">
        <v>243</v>
      </c>
      <c r="BM90" s="186" t="s">
        <v>196</v>
      </c>
    </row>
    <row r="91" spans="1:65" s="2" customFormat="1" ht="37.9" customHeight="1">
      <c r="A91" s="35"/>
      <c r="B91" s="36"/>
      <c r="C91" s="175" t="s">
        <v>174</v>
      </c>
      <c r="D91" s="175" t="s">
        <v>147</v>
      </c>
      <c r="E91" s="176" t="s">
        <v>883</v>
      </c>
      <c r="F91" s="177" t="s">
        <v>884</v>
      </c>
      <c r="G91" s="178" t="s">
        <v>166</v>
      </c>
      <c r="H91" s="179">
        <v>2</v>
      </c>
      <c r="I91" s="180"/>
      <c r="J91" s="181">
        <f>ROUND(I91*H91,2)</f>
        <v>0</v>
      </c>
      <c r="K91" s="177" t="s">
        <v>151</v>
      </c>
      <c r="L91" s="40"/>
      <c r="M91" s="182" t="s">
        <v>21</v>
      </c>
      <c r="N91" s="183" t="s">
        <v>44</v>
      </c>
      <c r="O91" s="65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243</v>
      </c>
      <c r="AT91" s="186" t="s">
        <v>147</v>
      </c>
      <c r="AU91" s="186" t="s">
        <v>83</v>
      </c>
      <c r="AY91" s="18" t="s">
        <v>144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81</v>
      </c>
      <c r="BK91" s="187">
        <f>ROUND(I91*H91,2)</f>
        <v>0</v>
      </c>
      <c r="BL91" s="18" t="s">
        <v>243</v>
      </c>
      <c r="BM91" s="186" t="s">
        <v>208</v>
      </c>
    </row>
    <row r="92" spans="1:47" s="2" customFormat="1" ht="11.25">
      <c r="A92" s="35"/>
      <c r="B92" s="36"/>
      <c r="C92" s="37"/>
      <c r="D92" s="188" t="s">
        <v>154</v>
      </c>
      <c r="E92" s="37"/>
      <c r="F92" s="189" t="s">
        <v>885</v>
      </c>
      <c r="G92" s="37"/>
      <c r="H92" s="37"/>
      <c r="I92" s="190"/>
      <c r="J92" s="37"/>
      <c r="K92" s="37"/>
      <c r="L92" s="40"/>
      <c r="M92" s="191"/>
      <c r="N92" s="192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154</v>
      </c>
      <c r="AU92" s="18" t="s">
        <v>83</v>
      </c>
    </row>
    <row r="93" spans="1:65" s="2" customFormat="1" ht="24.2" customHeight="1">
      <c r="A93" s="35"/>
      <c r="B93" s="36"/>
      <c r="C93" s="216" t="s">
        <v>181</v>
      </c>
      <c r="D93" s="216" t="s">
        <v>292</v>
      </c>
      <c r="E93" s="217" t="s">
        <v>886</v>
      </c>
      <c r="F93" s="218" t="s">
        <v>887</v>
      </c>
      <c r="G93" s="219" t="s">
        <v>166</v>
      </c>
      <c r="H93" s="220">
        <v>2</v>
      </c>
      <c r="I93" s="221"/>
      <c r="J93" s="222">
        <f>ROUND(I93*H93,2)</f>
        <v>0</v>
      </c>
      <c r="K93" s="218" t="s">
        <v>151</v>
      </c>
      <c r="L93" s="223"/>
      <c r="M93" s="224" t="s">
        <v>21</v>
      </c>
      <c r="N93" s="225" t="s">
        <v>44</v>
      </c>
      <c r="O93" s="65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337</v>
      </c>
      <c r="AT93" s="186" t="s">
        <v>292</v>
      </c>
      <c r="AU93" s="186" t="s">
        <v>83</v>
      </c>
      <c r="AY93" s="18" t="s">
        <v>144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81</v>
      </c>
      <c r="BK93" s="187">
        <f>ROUND(I93*H93,2)</f>
        <v>0</v>
      </c>
      <c r="BL93" s="18" t="s">
        <v>243</v>
      </c>
      <c r="BM93" s="186" t="s">
        <v>220</v>
      </c>
    </row>
    <row r="94" spans="1:65" s="2" customFormat="1" ht="37.9" customHeight="1">
      <c r="A94" s="35"/>
      <c r="B94" s="36"/>
      <c r="C94" s="175" t="s">
        <v>188</v>
      </c>
      <c r="D94" s="175" t="s">
        <v>147</v>
      </c>
      <c r="E94" s="176" t="s">
        <v>888</v>
      </c>
      <c r="F94" s="177" t="s">
        <v>889</v>
      </c>
      <c r="G94" s="178" t="s">
        <v>191</v>
      </c>
      <c r="H94" s="179">
        <v>50</v>
      </c>
      <c r="I94" s="180"/>
      <c r="J94" s="181">
        <f>ROUND(I94*H94,2)</f>
        <v>0</v>
      </c>
      <c r="K94" s="177" t="s">
        <v>151</v>
      </c>
      <c r="L94" s="40"/>
      <c r="M94" s="182" t="s">
        <v>21</v>
      </c>
      <c r="N94" s="183" t="s">
        <v>44</v>
      </c>
      <c r="O94" s="65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243</v>
      </c>
      <c r="AT94" s="186" t="s">
        <v>147</v>
      </c>
      <c r="AU94" s="186" t="s">
        <v>83</v>
      </c>
      <c r="AY94" s="18" t="s">
        <v>144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81</v>
      </c>
      <c r="BK94" s="187">
        <f>ROUND(I94*H94,2)</f>
        <v>0</v>
      </c>
      <c r="BL94" s="18" t="s">
        <v>243</v>
      </c>
      <c r="BM94" s="186" t="s">
        <v>232</v>
      </c>
    </row>
    <row r="95" spans="1:47" s="2" customFormat="1" ht="11.25">
      <c r="A95" s="35"/>
      <c r="B95" s="36"/>
      <c r="C95" s="37"/>
      <c r="D95" s="188" t="s">
        <v>154</v>
      </c>
      <c r="E95" s="37"/>
      <c r="F95" s="189" t="s">
        <v>890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154</v>
      </c>
      <c r="AU95" s="18" t="s">
        <v>83</v>
      </c>
    </row>
    <row r="96" spans="1:65" s="2" customFormat="1" ht="37.9" customHeight="1">
      <c r="A96" s="35"/>
      <c r="B96" s="36"/>
      <c r="C96" s="175" t="s">
        <v>196</v>
      </c>
      <c r="D96" s="175" t="s">
        <v>147</v>
      </c>
      <c r="E96" s="176" t="s">
        <v>891</v>
      </c>
      <c r="F96" s="177" t="s">
        <v>892</v>
      </c>
      <c r="G96" s="178" t="s">
        <v>191</v>
      </c>
      <c r="H96" s="179">
        <v>5</v>
      </c>
      <c r="I96" s="180"/>
      <c r="J96" s="181">
        <f>ROUND(I96*H96,2)</f>
        <v>0</v>
      </c>
      <c r="K96" s="177" t="s">
        <v>151</v>
      </c>
      <c r="L96" s="40"/>
      <c r="M96" s="182" t="s">
        <v>21</v>
      </c>
      <c r="N96" s="183" t="s">
        <v>44</v>
      </c>
      <c r="O96" s="65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243</v>
      </c>
      <c r="AT96" s="186" t="s">
        <v>147</v>
      </c>
      <c r="AU96" s="186" t="s">
        <v>83</v>
      </c>
      <c r="AY96" s="18" t="s">
        <v>144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81</v>
      </c>
      <c r="BK96" s="187">
        <f>ROUND(I96*H96,2)</f>
        <v>0</v>
      </c>
      <c r="BL96" s="18" t="s">
        <v>243</v>
      </c>
      <c r="BM96" s="186" t="s">
        <v>243</v>
      </c>
    </row>
    <row r="97" spans="1:47" s="2" customFormat="1" ht="11.25">
      <c r="A97" s="35"/>
      <c r="B97" s="36"/>
      <c r="C97" s="37"/>
      <c r="D97" s="188" t="s">
        <v>154</v>
      </c>
      <c r="E97" s="37"/>
      <c r="F97" s="189" t="s">
        <v>893</v>
      </c>
      <c r="G97" s="37"/>
      <c r="H97" s="37"/>
      <c r="I97" s="190"/>
      <c r="J97" s="37"/>
      <c r="K97" s="37"/>
      <c r="L97" s="40"/>
      <c r="M97" s="191"/>
      <c r="N97" s="192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154</v>
      </c>
      <c r="AU97" s="18" t="s">
        <v>83</v>
      </c>
    </row>
    <row r="98" spans="1:65" s="2" customFormat="1" ht="33" customHeight="1">
      <c r="A98" s="35"/>
      <c r="B98" s="36"/>
      <c r="C98" s="175" t="s">
        <v>202</v>
      </c>
      <c r="D98" s="175" t="s">
        <v>147</v>
      </c>
      <c r="E98" s="176" t="s">
        <v>894</v>
      </c>
      <c r="F98" s="177" t="s">
        <v>895</v>
      </c>
      <c r="G98" s="178" t="s">
        <v>191</v>
      </c>
      <c r="H98" s="179">
        <v>50</v>
      </c>
      <c r="I98" s="180"/>
      <c r="J98" s="181">
        <f>ROUND(I98*H98,2)</f>
        <v>0</v>
      </c>
      <c r="K98" s="177" t="s">
        <v>151</v>
      </c>
      <c r="L98" s="40"/>
      <c r="M98" s="182" t="s">
        <v>21</v>
      </c>
      <c r="N98" s="183" t="s">
        <v>44</v>
      </c>
      <c r="O98" s="65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243</v>
      </c>
      <c r="AT98" s="186" t="s">
        <v>147</v>
      </c>
      <c r="AU98" s="186" t="s">
        <v>83</v>
      </c>
      <c r="AY98" s="18" t="s">
        <v>144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8" t="s">
        <v>81</v>
      </c>
      <c r="BK98" s="187">
        <f>ROUND(I98*H98,2)</f>
        <v>0</v>
      </c>
      <c r="BL98" s="18" t="s">
        <v>243</v>
      </c>
      <c r="BM98" s="186" t="s">
        <v>256</v>
      </c>
    </row>
    <row r="99" spans="1:47" s="2" customFormat="1" ht="11.25">
      <c r="A99" s="35"/>
      <c r="B99" s="36"/>
      <c r="C99" s="37"/>
      <c r="D99" s="188" t="s">
        <v>154</v>
      </c>
      <c r="E99" s="37"/>
      <c r="F99" s="189" t="s">
        <v>896</v>
      </c>
      <c r="G99" s="37"/>
      <c r="H99" s="37"/>
      <c r="I99" s="190"/>
      <c r="J99" s="37"/>
      <c r="K99" s="37"/>
      <c r="L99" s="40"/>
      <c r="M99" s="191"/>
      <c r="N99" s="192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154</v>
      </c>
      <c r="AU99" s="18" t="s">
        <v>83</v>
      </c>
    </row>
    <row r="100" spans="1:65" s="2" customFormat="1" ht="24.2" customHeight="1">
      <c r="A100" s="35"/>
      <c r="B100" s="36"/>
      <c r="C100" s="175" t="s">
        <v>208</v>
      </c>
      <c r="D100" s="175" t="s">
        <v>147</v>
      </c>
      <c r="E100" s="176" t="s">
        <v>897</v>
      </c>
      <c r="F100" s="177" t="s">
        <v>898</v>
      </c>
      <c r="G100" s="178" t="s">
        <v>166</v>
      </c>
      <c r="H100" s="179">
        <v>9</v>
      </c>
      <c r="I100" s="180"/>
      <c r="J100" s="181">
        <f>ROUND(I100*H100,2)</f>
        <v>0</v>
      </c>
      <c r="K100" s="177" t="s">
        <v>151</v>
      </c>
      <c r="L100" s="40"/>
      <c r="M100" s="182" t="s">
        <v>21</v>
      </c>
      <c r="N100" s="183" t="s">
        <v>44</v>
      </c>
      <c r="O100" s="65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243</v>
      </c>
      <c r="AT100" s="186" t="s">
        <v>147</v>
      </c>
      <c r="AU100" s="186" t="s">
        <v>83</v>
      </c>
      <c r="AY100" s="18" t="s">
        <v>144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81</v>
      </c>
      <c r="BK100" s="187">
        <f>ROUND(I100*H100,2)</f>
        <v>0</v>
      </c>
      <c r="BL100" s="18" t="s">
        <v>243</v>
      </c>
      <c r="BM100" s="186" t="s">
        <v>268</v>
      </c>
    </row>
    <row r="101" spans="1:47" s="2" customFormat="1" ht="11.25">
      <c r="A101" s="35"/>
      <c r="B101" s="36"/>
      <c r="C101" s="37"/>
      <c r="D101" s="188" t="s">
        <v>154</v>
      </c>
      <c r="E101" s="37"/>
      <c r="F101" s="189" t="s">
        <v>899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154</v>
      </c>
      <c r="AU101" s="18" t="s">
        <v>83</v>
      </c>
    </row>
    <row r="102" spans="1:65" s="2" customFormat="1" ht="49.15" customHeight="1">
      <c r="A102" s="35"/>
      <c r="B102" s="36"/>
      <c r="C102" s="175" t="s">
        <v>214</v>
      </c>
      <c r="D102" s="175" t="s">
        <v>147</v>
      </c>
      <c r="E102" s="176" t="s">
        <v>900</v>
      </c>
      <c r="F102" s="177" t="s">
        <v>901</v>
      </c>
      <c r="G102" s="178" t="s">
        <v>177</v>
      </c>
      <c r="H102" s="179">
        <v>0.192</v>
      </c>
      <c r="I102" s="180"/>
      <c r="J102" s="181">
        <f>ROUND(I102*H102,2)</f>
        <v>0</v>
      </c>
      <c r="K102" s="177" t="s">
        <v>151</v>
      </c>
      <c r="L102" s="40"/>
      <c r="M102" s="182" t="s">
        <v>21</v>
      </c>
      <c r="N102" s="183" t="s">
        <v>44</v>
      </c>
      <c r="O102" s="65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243</v>
      </c>
      <c r="AT102" s="186" t="s">
        <v>147</v>
      </c>
      <c r="AU102" s="186" t="s">
        <v>83</v>
      </c>
      <c r="AY102" s="18" t="s">
        <v>144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" t="s">
        <v>81</v>
      </c>
      <c r="BK102" s="187">
        <f>ROUND(I102*H102,2)</f>
        <v>0</v>
      </c>
      <c r="BL102" s="18" t="s">
        <v>243</v>
      </c>
      <c r="BM102" s="186" t="s">
        <v>279</v>
      </c>
    </row>
    <row r="103" spans="1:47" s="2" customFormat="1" ht="11.25">
      <c r="A103" s="35"/>
      <c r="B103" s="36"/>
      <c r="C103" s="37"/>
      <c r="D103" s="188" t="s">
        <v>154</v>
      </c>
      <c r="E103" s="37"/>
      <c r="F103" s="189" t="s">
        <v>902</v>
      </c>
      <c r="G103" s="37"/>
      <c r="H103" s="37"/>
      <c r="I103" s="190"/>
      <c r="J103" s="37"/>
      <c r="K103" s="37"/>
      <c r="L103" s="40"/>
      <c r="M103" s="191"/>
      <c r="N103" s="192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154</v>
      </c>
      <c r="AU103" s="18" t="s">
        <v>83</v>
      </c>
    </row>
    <row r="104" spans="2:63" s="12" customFormat="1" ht="25.9" customHeight="1">
      <c r="B104" s="159"/>
      <c r="C104" s="160"/>
      <c r="D104" s="161" t="s">
        <v>72</v>
      </c>
      <c r="E104" s="162" t="s">
        <v>862</v>
      </c>
      <c r="F104" s="162" t="s">
        <v>863</v>
      </c>
      <c r="G104" s="160"/>
      <c r="H104" s="160"/>
      <c r="I104" s="163"/>
      <c r="J104" s="16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152</v>
      </c>
      <c r="AT104" s="171" t="s">
        <v>72</v>
      </c>
      <c r="AU104" s="171" t="s">
        <v>73</v>
      </c>
      <c r="AY104" s="170" t="s">
        <v>144</v>
      </c>
      <c r="BK104" s="172">
        <f>SUM(BK105:BK106)</f>
        <v>0</v>
      </c>
    </row>
    <row r="105" spans="1:65" s="2" customFormat="1" ht="37.9" customHeight="1">
      <c r="A105" s="35"/>
      <c r="B105" s="36"/>
      <c r="C105" s="175" t="s">
        <v>220</v>
      </c>
      <c r="D105" s="175" t="s">
        <v>147</v>
      </c>
      <c r="E105" s="176" t="s">
        <v>903</v>
      </c>
      <c r="F105" s="177" t="s">
        <v>904</v>
      </c>
      <c r="G105" s="178" t="s">
        <v>866</v>
      </c>
      <c r="H105" s="179">
        <v>10</v>
      </c>
      <c r="I105" s="180"/>
      <c r="J105" s="181">
        <f>ROUND(I105*H105,2)</f>
        <v>0</v>
      </c>
      <c r="K105" s="177" t="s">
        <v>151</v>
      </c>
      <c r="L105" s="40"/>
      <c r="M105" s="182" t="s">
        <v>21</v>
      </c>
      <c r="N105" s="183" t="s">
        <v>44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867</v>
      </c>
      <c r="AT105" s="186" t="s">
        <v>147</v>
      </c>
      <c r="AU105" s="186" t="s">
        <v>81</v>
      </c>
      <c r="AY105" s="18" t="s">
        <v>144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81</v>
      </c>
      <c r="BK105" s="187">
        <f>ROUND(I105*H105,2)</f>
        <v>0</v>
      </c>
      <c r="BL105" s="18" t="s">
        <v>867</v>
      </c>
      <c r="BM105" s="186" t="s">
        <v>291</v>
      </c>
    </row>
    <row r="106" spans="1:47" s="2" customFormat="1" ht="11.25">
      <c r="A106" s="35"/>
      <c r="B106" s="36"/>
      <c r="C106" s="37"/>
      <c r="D106" s="188" t="s">
        <v>154</v>
      </c>
      <c r="E106" s="37"/>
      <c r="F106" s="189" t="s">
        <v>905</v>
      </c>
      <c r="G106" s="37"/>
      <c r="H106" s="37"/>
      <c r="I106" s="190"/>
      <c r="J106" s="37"/>
      <c r="K106" s="37"/>
      <c r="L106" s="40"/>
      <c r="M106" s="232"/>
      <c r="N106" s="233"/>
      <c r="O106" s="229"/>
      <c r="P106" s="229"/>
      <c r="Q106" s="229"/>
      <c r="R106" s="229"/>
      <c r="S106" s="229"/>
      <c r="T106" s="234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154</v>
      </c>
      <c r="AU106" s="18" t="s">
        <v>81</v>
      </c>
    </row>
    <row r="107" spans="1:31" s="2" customFormat="1" ht="6.95" customHeight="1">
      <c r="A107" s="35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0"/>
      <c r="M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</sheetData>
  <sheetProtection algorithmName="SHA-512" hashValue="IgxtAf86MSoWxIxUa+OG/6pv3szXwMiaTZzEXI3003l8TtSoQSHmaRcHvTMDoqb4mALDQy4K1sOUmKtm3DHp+g==" saltValue="MtElrlp6yrPa0HtcDpUG7dMZUPrCMDVuZ79oCApsi9UNLU8tyHB+ZK+fJkOzCN0t6CvqlNbiMhvK60/OTZgnEg==" spinCount="100000" sheet="1" objects="1" scenarios="1" formatColumns="0" formatRows="0" autoFilter="0"/>
  <autoFilter ref="C81:K10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751111271"/>
    <hyperlink ref="F89" r:id="rId2" display="https://podminky.urs.cz/item/CS_URS_2022_01/751322011"/>
    <hyperlink ref="F92" r:id="rId3" display="https://podminky.urs.cz/item/CS_URS_2022_01/751398041"/>
    <hyperlink ref="F95" r:id="rId4" display="https://podminky.urs.cz/item/CS_URS_2022_01/751510042"/>
    <hyperlink ref="F97" r:id="rId5" display="https://podminky.urs.cz/item/CS_URS_2022_01/751510870"/>
    <hyperlink ref="F99" r:id="rId6" display="https://podminky.urs.cz/item/CS_URS_2022_01/751572102"/>
    <hyperlink ref="F101" r:id="rId7" display="https://podminky.urs.cz/item/CS_URS_2022_01/751691111"/>
    <hyperlink ref="F103" r:id="rId8" display="https://podminky.urs.cz/item/CS_URS_2022_01/998751101"/>
    <hyperlink ref="F106" r:id="rId9" display="https://podminky.urs.cz/item/CS_URS_2022_01/HZS3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92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83</v>
      </c>
    </row>
    <row r="4" spans="2:46" s="1" customFormat="1" ht="24.95" customHeight="1">
      <c r="B4" s="21"/>
      <c r="D4" s="105" t="s">
        <v>100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7" t="str">
        <f>'Rekapitulace stavby'!K6</f>
        <v>Vrchlabí nám.Míru, č.p. 284 - úpravy soc.zařízení, I.etapa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7" t="s">
        <v>101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906</v>
      </c>
      <c r="F9" s="370"/>
      <c r="G9" s="370"/>
      <c r="H9" s="370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21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18. 4. 2022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>Město Vrchlabí</v>
      </c>
      <c r="F15" s="35"/>
      <c r="G15" s="35"/>
      <c r="H15" s="35"/>
      <c r="I15" s="107" t="s">
        <v>29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27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>Ing. J.Chaloupský, Trutnov</v>
      </c>
      <c r="F21" s="35"/>
      <c r="G21" s="35"/>
      <c r="H21" s="35"/>
      <c r="I21" s="107" t="s">
        <v>29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>Ing. Jiřičková</v>
      </c>
      <c r="F24" s="35"/>
      <c r="G24" s="35"/>
      <c r="H24" s="35"/>
      <c r="I24" s="107" t="s">
        <v>29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3" t="s">
        <v>21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ROUND(J87,2)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43</v>
      </c>
      <c r="E33" s="107" t="s">
        <v>44</v>
      </c>
      <c r="F33" s="119">
        <f>ROUND((SUM(BE87:BE199)),2)</f>
        <v>0</v>
      </c>
      <c r="G33" s="35"/>
      <c r="H33" s="35"/>
      <c r="I33" s="120">
        <v>0.21</v>
      </c>
      <c r="J33" s="119">
        <f>ROUND(((SUM(BE87:BE199))*I33),2)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45</v>
      </c>
      <c r="F34" s="119">
        <f>ROUND((SUM(BF87:BF199)),2)</f>
        <v>0</v>
      </c>
      <c r="G34" s="35"/>
      <c r="H34" s="35"/>
      <c r="I34" s="120">
        <v>0.15</v>
      </c>
      <c r="J34" s="119">
        <f>ROUND(((SUM(BF87:BF199))*I34),2)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46</v>
      </c>
      <c r="F35" s="119">
        <f>ROUND((SUM(BG87:BG199)),2)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47</v>
      </c>
      <c r="F36" s="119">
        <f>ROUND((SUM(BH87:BH199)),2)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48</v>
      </c>
      <c r="F37" s="119">
        <f>ROUND((SUM(BI87:BI199)),2)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103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Vrchlabí nám.Míru, č.p. 284 - úpravy soc.zařízení, I.etapa</v>
      </c>
      <c r="F48" s="375"/>
      <c r="G48" s="375"/>
      <c r="H48" s="375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101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D.1.4.-ZTi - Zdravotní te...</v>
      </c>
      <c r="F50" s="376"/>
      <c r="G50" s="376"/>
      <c r="H50" s="376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 xml:space="preserve"> </v>
      </c>
      <c r="G52" s="37"/>
      <c r="H52" s="37"/>
      <c r="I52" s="30" t="s">
        <v>24</v>
      </c>
      <c r="J52" s="60" t="str">
        <f>IF(J12="","",J12)</f>
        <v>18. 4. 2022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26</v>
      </c>
      <c r="D54" s="37"/>
      <c r="E54" s="37"/>
      <c r="F54" s="28" t="str">
        <f>E15</f>
        <v>Město Vrchlabí</v>
      </c>
      <c r="G54" s="37"/>
      <c r="H54" s="37"/>
      <c r="I54" s="30" t="s">
        <v>32</v>
      </c>
      <c r="J54" s="33" t="str">
        <f>E21</f>
        <v>Ing. J.Chaloupský, Trutnov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Jiřičková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104</v>
      </c>
      <c r="D57" s="133"/>
      <c r="E57" s="133"/>
      <c r="F57" s="133"/>
      <c r="G57" s="133"/>
      <c r="H57" s="133"/>
      <c r="I57" s="133"/>
      <c r="J57" s="134" t="s">
        <v>105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106</v>
      </c>
    </row>
    <row r="60" spans="2:12" s="9" customFormat="1" ht="24.95" customHeight="1">
      <c r="B60" s="136"/>
      <c r="C60" s="137"/>
      <c r="D60" s="138" t="s">
        <v>107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907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908</v>
      </c>
      <c r="E62" s="145"/>
      <c r="F62" s="145"/>
      <c r="G62" s="145"/>
      <c r="H62" s="145"/>
      <c r="I62" s="145"/>
      <c r="J62" s="146">
        <f>J117</f>
        <v>0</v>
      </c>
      <c r="K62" s="143"/>
      <c r="L62" s="147"/>
    </row>
    <row r="63" spans="2:12" s="9" customFormat="1" ht="24.95" customHeight="1">
      <c r="B63" s="136"/>
      <c r="C63" s="137"/>
      <c r="D63" s="138" t="s">
        <v>114</v>
      </c>
      <c r="E63" s="139"/>
      <c r="F63" s="139"/>
      <c r="G63" s="139"/>
      <c r="H63" s="139"/>
      <c r="I63" s="139"/>
      <c r="J63" s="140">
        <f>J124</f>
        <v>0</v>
      </c>
      <c r="K63" s="137"/>
      <c r="L63" s="141"/>
    </row>
    <row r="64" spans="2:12" s="10" customFormat="1" ht="19.9" customHeight="1">
      <c r="B64" s="142"/>
      <c r="C64" s="143"/>
      <c r="D64" s="144" t="s">
        <v>116</v>
      </c>
      <c r="E64" s="145"/>
      <c r="F64" s="145"/>
      <c r="G64" s="145"/>
      <c r="H64" s="145"/>
      <c r="I64" s="145"/>
      <c r="J64" s="146">
        <f>J125</f>
        <v>0</v>
      </c>
      <c r="K64" s="143"/>
      <c r="L64" s="147"/>
    </row>
    <row r="65" spans="2:12" s="10" customFormat="1" ht="19.9" customHeight="1">
      <c r="B65" s="142"/>
      <c r="C65" s="143"/>
      <c r="D65" s="144" t="s">
        <v>117</v>
      </c>
      <c r="E65" s="145"/>
      <c r="F65" s="145"/>
      <c r="G65" s="145"/>
      <c r="H65" s="145"/>
      <c r="I65" s="145"/>
      <c r="J65" s="146">
        <f>J154</f>
        <v>0</v>
      </c>
      <c r="K65" s="143"/>
      <c r="L65" s="147"/>
    </row>
    <row r="66" spans="2:12" s="10" customFormat="1" ht="19.9" customHeight="1">
      <c r="B66" s="142"/>
      <c r="C66" s="143"/>
      <c r="D66" s="144" t="s">
        <v>118</v>
      </c>
      <c r="E66" s="145"/>
      <c r="F66" s="145"/>
      <c r="G66" s="145"/>
      <c r="H66" s="145"/>
      <c r="I66" s="145"/>
      <c r="J66" s="146">
        <f>J180</f>
        <v>0</v>
      </c>
      <c r="K66" s="143"/>
      <c r="L66" s="147"/>
    </row>
    <row r="67" spans="2:12" s="9" customFormat="1" ht="24.95" customHeight="1">
      <c r="B67" s="136"/>
      <c r="C67" s="137"/>
      <c r="D67" s="138" t="s">
        <v>819</v>
      </c>
      <c r="E67" s="139"/>
      <c r="F67" s="139"/>
      <c r="G67" s="139"/>
      <c r="H67" s="139"/>
      <c r="I67" s="139"/>
      <c r="J67" s="140">
        <f>J197</f>
        <v>0</v>
      </c>
      <c r="K67" s="137"/>
      <c r="L67" s="141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129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74" t="str">
        <f>E7</f>
        <v>Vrchlabí nám.Míru, č.p. 284 - úpravy soc.zařízení, I.etapa</v>
      </c>
      <c r="F77" s="375"/>
      <c r="G77" s="375"/>
      <c r="H77" s="375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101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7" t="str">
        <f>E9</f>
        <v>D.1.4.-ZTi - Zdravotní te...</v>
      </c>
      <c r="F79" s="376"/>
      <c r="G79" s="376"/>
      <c r="H79" s="376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22</v>
      </c>
      <c r="D81" s="37"/>
      <c r="E81" s="37"/>
      <c r="F81" s="28" t="str">
        <f>F12</f>
        <v xml:space="preserve"> </v>
      </c>
      <c r="G81" s="37"/>
      <c r="H81" s="37"/>
      <c r="I81" s="30" t="s">
        <v>24</v>
      </c>
      <c r="J81" s="60" t="str">
        <f>IF(J12="","",J12)</f>
        <v>18. 4. 2022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7" customHeight="1">
      <c r="A83" s="35"/>
      <c r="B83" s="36"/>
      <c r="C83" s="30" t="s">
        <v>26</v>
      </c>
      <c r="D83" s="37"/>
      <c r="E83" s="37"/>
      <c r="F83" s="28" t="str">
        <f>E15</f>
        <v>Město Vrchlabí</v>
      </c>
      <c r="G83" s="37"/>
      <c r="H83" s="37"/>
      <c r="I83" s="30" t="s">
        <v>32</v>
      </c>
      <c r="J83" s="33" t="str">
        <f>E21</f>
        <v>Ing. J.Chaloupský, Trutnov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30</v>
      </c>
      <c r="D84" s="37"/>
      <c r="E84" s="37"/>
      <c r="F84" s="28" t="str">
        <f>IF(E18="","",E18)</f>
        <v>Vyplň údaj</v>
      </c>
      <c r="G84" s="37"/>
      <c r="H84" s="37"/>
      <c r="I84" s="30" t="s">
        <v>35</v>
      </c>
      <c r="J84" s="33" t="str">
        <f>E24</f>
        <v>Ing. Jiřičková</v>
      </c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8"/>
      <c r="B86" s="149"/>
      <c r="C86" s="150" t="s">
        <v>130</v>
      </c>
      <c r="D86" s="151" t="s">
        <v>58</v>
      </c>
      <c r="E86" s="151" t="s">
        <v>54</v>
      </c>
      <c r="F86" s="151" t="s">
        <v>55</v>
      </c>
      <c r="G86" s="151" t="s">
        <v>131</v>
      </c>
      <c r="H86" s="151" t="s">
        <v>132</v>
      </c>
      <c r="I86" s="151" t="s">
        <v>133</v>
      </c>
      <c r="J86" s="151" t="s">
        <v>105</v>
      </c>
      <c r="K86" s="152" t="s">
        <v>134</v>
      </c>
      <c r="L86" s="153"/>
      <c r="M86" s="69" t="s">
        <v>21</v>
      </c>
      <c r="N86" s="70" t="s">
        <v>43</v>
      </c>
      <c r="O86" s="70" t="s">
        <v>135</v>
      </c>
      <c r="P86" s="70" t="s">
        <v>136</v>
      </c>
      <c r="Q86" s="70" t="s">
        <v>137</v>
      </c>
      <c r="R86" s="70" t="s">
        <v>138</v>
      </c>
      <c r="S86" s="70" t="s">
        <v>139</v>
      </c>
      <c r="T86" s="71" t="s">
        <v>140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5"/>
      <c r="B87" s="36"/>
      <c r="C87" s="76" t="s">
        <v>141</v>
      </c>
      <c r="D87" s="37"/>
      <c r="E87" s="37"/>
      <c r="F87" s="37"/>
      <c r="G87" s="37"/>
      <c r="H87" s="37"/>
      <c r="I87" s="37"/>
      <c r="J87" s="154">
        <f>BK87</f>
        <v>0</v>
      </c>
      <c r="K87" s="37"/>
      <c r="L87" s="40"/>
      <c r="M87" s="72"/>
      <c r="N87" s="155"/>
      <c r="O87" s="73"/>
      <c r="P87" s="156">
        <f>P88+P124+P197</f>
        <v>0</v>
      </c>
      <c r="Q87" s="73"/>
      <c r="R87" s="156">
        <f>R88+R124+R197</f>
        <v>0</v>
      </c>
      <c r="S87" s="73"/>
      <c r="T87" s="157">
        <f>T88+T124+T197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72</v>
      </c>
      <c r="AU87" s="18" t="s">
        <v>106</v>
      </c>
      <c r="BK87" s="158">
        <f>BK88+BK124+BK197</f>
        <v>0</v>
      </c>
    </row>
    <row r="88" spans="2:63" s="12" customFormat="1" ht="25.9" customHeight="1">
      <c r="B88" s="159"/>
      <c r="C88" s="160"/>
      <c r="D88" s="161" t="s">
        <v>72</v>
      </c>
      <c r="E88" s="162" t="s">
        <v>142</v>
      </c>
      <c r="F88" s="162" t="s">
        <v>143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P89+P117</f>
        <v>0</v>
      </c>
      <c r="Q88" s="167"/>
      <c r="R88" s="168">
        <f>R89+R117</f>
        <v>0</v>
      </c>
      <c r="S88" s="167"/>
      <c r="T88" s="169">
        <f>T89+T117</f>
        <v>0</v>
      </c>
      <c r="AR88" s="170" t="s">
        <v>81</v>
      </c>
      <c r="AT88" s="171" t="s">
        <v>72</v>
      </c>
      <c r="AU88" s="171" t="s">
        <v>73</v>
      </c>
      <c r="AY88" s="170" t="s">
        <v>144</v>
      </c>
      <c r="BK88" s="172">
        <f>BK89+BK117</f>
        <v>0</v>
      </c>
    </row>
    <row r="89" spans="2:63" s="12" customFormat="1" ht="22.9" customHeight="1">
      <c r="B89" s="159"/>
      <c r="C89" s="160"/>
      <c r="D89" s="161" t="s">
        <v>72</v>
      </c>
      <c r="E89" s="173" t="s">
        <v>81</v>
      </c>
      <c r="F89" s="173" t="s">
        <v>909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SUM(P90:P116)</f>
        <v>0</v>
      </c>
      <c r="Q89" s="167"/>
      <c r="R89" s="168">
        <f>SUM(R90:R116)</f>
        <v>0</v>
      </c>
      <c r="S89" s="167"/>
      <c r="T89" s="169">
        <f>SUM(T90:T116)</f>
        <v>0</v>
      </c>
      <c r="AR89" s="170" t="s">
        <v>81</v>
      </c>
      <c r="AT89" s="171" t="s">
        <v>72</v>
      </c>
      <c r="AU89" s="171" t="s">
        <v>81</v>
      </c>
      <c r="AY89" s="170" t="s">
        <v>144</v>
      </c>
      <c r="BK89" s="172">
        <f>SUM(BK90:BK116)</f>
        <v>0</v>
      </c>
    </row>
    <row r="90" spans="1:65" s="2" customFormat="1" ht="24.2" customHeight="1">
      <c r="A90" s="35"/>
      <c r="B90" s="36"/>
      <c r="C90" s="175" t="s">
        <v>81</v>
      </c>
      <c r="D90" s="175" t="s">
        <v>147</v>
      </c>
      <c r="E90" s="176" t="s">
        <v>910</v>
      </c>
      <c r="F90" s="177" t="s">
        <v>911</v>
      </c>
      <c r="G90" s="178" t="s">
        <v>160</v>
      </c>
      <c r="H90" s="179">
        <v>6</v>
      </c>
      <c r="I90" s="180"/>
      <c r="J90" s="181">
        <f>ROUND(I90*H90,2)</f>
        <v>0</v>
      </c>
      <c r="K90" s="177" t="s">
        <v>21</v>
      </c>
      <c r="L90" s="40"/>
      <c r="M90" s="182" t="s">
        <v>21</v>
      </c>
      <c r="N90" s="183" t="s">
        <v>44</v>
      </c>
      <c r="O90" s="65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152</v>
      </c>
      <c r="AT90" s="186" t="s">
        <v>147</v>
      </c>
      <c r="AU90" s="186" t="s">
        <v>83</v>
      </c>
      <c r="AY90" s="18" t="s">
        <v>144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81</v>
      </c>
      <c r="BK90" s="187">
        <f>ROUND(I90*H90,2)</f>
        <v>0</v>
      </c>
      <c r="BL90" s="18" t="s">
        <v>152</v>
      </c>
      <c r="BM90" s="186" t="s">
        <v>912</v>
      </c>
    </row>
    <row r="91" spans="2:51" s="13" customFormat="1" ht="11.25">
      <c r="B91" s="193"/>
      <c r="C91" s="194"/>
      <c r="D91" s="195" t="s">
        <v>156</v>
      </c>
      <c r="E91" s="196" t="s">
        <v>21</v>
      </c>
      <c r="F91" s="197" t="s">
        <v>913</v>
      </c>
      <c r="G91" s="194"/>
      <c r="H91" s="198">
        <v>6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156</v>
      </c>
      <c r="AU91" s="204" t="s">
        <v>83</v>
      </c>
      <c r="AV91" s="13" t="s">
        <v>83</v>
      </c>
      <c r="AW91" s="13" t="s">
        <v>34</v>
      </c>
      <c r="AX91" s="13" t="s">
        <v>73</v>
      </c>
      <c r="AY91" s="204" t="s">
        <v>144</v>
      </c>
    </row>
    <row r="92" spans="2:51" s="15" customFormat="1" ht="11.25">
      <c r="B92" s="235"/>
      <c r="C92" s="236"/>
      <c r="D92" s="195" t="s">
        <v>156</v>
      </c>
      <c r="E92" s="237" t="s">
        <v>21</v>
      </c>
      <c r="F92" s="238" t="s">
        <v>914</v>
      </c>
      <c r="G92" s="236"/>
      <c r="H92" s="239">
        <v>6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156</v>
      </c>
      <c r="AU92" s="245" t="s">
        <v>83</v>
      </c>
      <c r="AV92" s="15" t="s">
        <v>152</v>
      </c>
      <c r="AW92" s="15" t="s">
        <v>34</v>
      </c>
      <c r="AX92" s="15" t="s">
        <v>81</v>
      </c>
      <c r="AY92" s="245" t="s">
        <v>144</v>
      </c>
    </row>
    <row r="93" spans="1:65" s="2" customFormat="1" ht="24.2" customHeight="1">
      <c r="A93" s="35"/>
      <c r="B93" s="36"/>
      <c r="C93" s="175" t="s">
        <v>83</v>
      </c>
      <c r="D93" s="175" t="s">
        <v>147</v>
      </c>
      <c r="E93" s="176" t="s">
        <v>915</v>
      </c>
      <c r="F93" s="177" t="s">
        <v>916</v>
      </c>
      <c r="G93" s="178" t="s">
        <v>160</v>
      </c>
      <c r="H93" s="179">
        <v>6</v>
      </c>
      <c r="I93" s="180"/>
      <c r="J93" s="181">
        <f>ROUND(I93*H93,2)</f>
        <v>0</v>
      </c>
      <c r="K93" s="177" t="s">
        <v>21</v>
      </c>
      <c r="L93" s="40"/>
      <c r="M93" s="182" t="s">
        <v>21</v>
      </c>
      <c r="N93" s="183" t="s">
        <v>44</v>
      </c>
      <c r="O93" s="65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152</v>
      </c>
      <c r="AT93" s="186" t="s">
        <v>147</v>
      </c>
      <c r="AU93" s="186" t="s">
        <v>83</v>
      </c>
      <c r="AY93" s="18" t="s">
        <v>144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81</v>
      </c>
      <c r="BK93" s="187">
        <f>ROUND(I93*H93,2)</f>
        <v>0</v>
      </c>
      <c r="BL93" s="18" t="s">
        <v>152</v>
      </c>
      <c r="BM93" s="186" t="s">
        <v>917</v>
      </c>
    </row>
    <row r="94" spans="2:51" s="13" customFormat="1" ht="11.25">
      <c r="B94" s="193"/>
      <c r="C94" s="194"/>
      <c r="D94" s="195" t="s">
        <v>156</v>
      </c>
      <c r="E94" s="196" t="s">
        <v>21</v>
      </c>
      <c r="F94" s="197" t="s">
        <v>913</v>
      </c>
      <c r="G94" s="194"/>
      <c r="H94" s="198">
        <v>6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156</v>
      </c>
      <c r="AU94" s="204" t="s">
        <v>83</v>
      </c>
      <c r="AV94" s="13" t="s">
        <v>83</v>
      </c>
      <c r="AW94" s="13" t="s">
        <v>34</v>
      </c>
      <c r="AX94" s="13" t="s">
        <v>73</v>
      </c>
      <c r="AY94" s="204" t="s">
        <v>144</v>
      </c>
    </row>
    <row r="95" spans="2:51" s="15" customFormat="1" ht="11.25">
      <c r="B95" s="235"/>
      <c r="C95" s="236"/>
      <c r="D95" s="195" t="s">
        <v>156</v>
      </c>
      <c r="E95" s="237" t="s">
        <v>21</v>
      </c>
      <c r="F95" s="238" t="s">
        <v>914</v>
      </c>
      <c r="G95" s="236"/>
      <c r="H95" s="239">
        <v>6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156</v>
      </c>
      <c r="AU95" s="245" t="s">
        <v>83</v>
      </c>
      <c r="AV95" s="15" t="s">
        <v>152</v>
      </c>
      <c r="AW95" s="15" t="s">
        <v>34</v>
      </c>
      <c r="AX95" s="15" t="s">
        <v>81</v>
      </c>
      <c r="AY95" s="245" t="s">
        <v>144</v>
      </c>
    </row>
    <row r="96" spans="1:65" s="2" customFormat="1" ht="24.2" customHeight="1">
      <c r="A96" s="35"/>
      <c r="B96" s="36"/>
      <c r="C96" s="175" t="s">
        <v>145</v>
      </c>
      <c r="D96" s="175" t="s">
        <v>147</v>
      </c>
      <c r="E96" s="176" t="s">
        <v>918</v>
      </c>
      <c r="F96" s="177" t="s">
        <v>919</v>
      </c>
      <c r="G96" s="178" t="s">
        <v>160</v>
      </c>
      <c r="H96" s="179">
        <v>6</v>
      </c>
      <c r="I96" s="180"/>
      <c r="J96" s="181">
        <f>ROUND(I96*H96,2)</f>
        <v>0</v>
      </c>
      <c r="K96" s="177" t="s">
        <v>21</v>
      </c>
      <c r="L96" s="40"/>
      <c r="M96" s="182" t="s">
        <v>21</v>
      </c>
      <c r="N96" s="183" t="s">
        <v>44</v>
      </c>
      <c r="O96" s="65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152</v>
      </c>
      <c r="AT96" s="186" t="s">
        <v>147</v>
      </c>
      <c r="AU96" s="186" t="s">
        <v>83</v>
      </c>
      <c r="AY96" s="18" t="s">
        <v>144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81</v>
      </c>
      <c r="BK96" s="187">
        <f>ROUND(I96*H96,2)</f>
        <v>0</v>
      </c>
      <c r="BL96" s="18" t="s">
        <v>152</v>
      </c>
      <c r="BM96" s="186" t="s">
        <v>920</v>
      </c>
    </row>
    <row r="97" spans="2:51" s="13" customFormat="1" ht="11.25">
      <c r="B97" s="193"/>
      <c r="C97" s="194"/>
      <c r="D97" s="195" t="s">
        <v>156</v>
      </c>
      <c r="E97" s="196" t="s">
        <v>21</v>
      </c>
      <c r="F97" s="197" t="s">
        <v>913</v>
      </c>
      <c r="G97" s="194"/>
      <c r="H97" s="198">
        <v>6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156</v>
      </c>
      <c r="AU97" s="204" t="s">
        <v>83</v>
      </c>
      <c r="AV97" s="13" t="s">
        <v>83</v>
      </c>
      <c r="AW97" s="13" t="s">
        <v>34</v>
      </c>
      <c r="AX97" s="13" t="s">
        <v>73</v>
      </c>
      <c r="AY97" s="204" t="s">
        <v>144</v>
      </c>
    </row>
    <row r="98" spans="2:51" s="15" customFormat="1" ht="11.25">
      <c r="B98" s="235"/>
      <c r="C98" s="236"/>
      <c r="D98" s="195" t="s">
        <v>156</v>
      </c>
      <c r="E98" s="237" t="s">
        <v>21</v>
      </c>
      <c r="F98" s="238" t="s">
        <v>914</v>
      </c>
      <c r="G98" s="236"/>
      <c r="H98" s="239">
        <v>6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156</v>
      </c>
      <c r="AU98" s="245" t="s">
        <v>83</v>
      </c>
      <c r="AV98" s="15" t="s">
        <v>152</v>
      </c>
      <c r="AW98" s="15" t="s">
        <v>34</v>
      </c>
      <c r="AX98" s="15" t="s">
        <v>81</v>
      </c>
      <c r="AY98" s="245" t="s">
        <v>144</v>
      </c>
    </row>
    <row r="99" spans="1:65" s="2" customFormat="1" ht="24.2" customHeight="1">
      <c r="A99" s="35"/>
      <c r="B99" s="36"/>
      <c r="C99" s="175" t="s">
        <v>152</v>
      </c>
      <c r="D99" s="175" t="s">
        <v>147</v>
      </c>
      <c r="E99" s="176" t="s">
        <v>921</v>
      </c>
      <c r="F99" s="177" t="s">
        <v>922</v>
      </c>
      <c r="G99" s="178" t="s">
        <v>160</v>
      </c>
      <c r="H99" s="179">
        <v>6</v>
      </c>
      <c r="I99" s="180"/>
      <c r="J99" s="181">
        <f>ROUND(I99*H99,2)</f>
        <v>0</v>
      </c>
      <c r="K99" s="177" t="s">
        <v>21</v>
      </c>
      <c r="L99" s="40"/>
      <c r="M99" s="182" t="s">
        <v>21</v>
      </c>
      <c r="N99" s="183" t="s">
        <v>44</v>
      </c>
      <c r="O99" s="65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152</v>
      </c>
      <c r="AT99" s="186" t="s">
        <v>147</v>
      </c>
      <c r="AU99" s="186" t="s">
        <v>83</v>
      </c>
      <c r="AY99" s="18" t="s">
        <v>144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81</v>
      </c>
      <c r="BK99" s="187">
        <f>ROUND(I99*H99,2)</f>
        <v>0</v>
      </c>
      <c r="BL99" s="18" t="s">
        <v>152</v>
      </c>
      <c r="BM99" s="186" t="s">
        <v>923</v>
      </c>
    </row>
    <row r="100" spans="2:51" s="13" customFormat="1" ht="11.25">
      <c r="B100" s="193"/>
      <c r="C100" s="194"/>
      <c r="D100" s="195" t="s">
        <v>156</v>
      </c>
      <c r="E100" s="196" t="s">
        <v>21</v>
      </c>
      <c r="F100" s="197" t="s">
        <v>913</v>
      </c>
      <c r="G100" s="194"/>
      <c r="H100" s="198">
        <v>6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156</v>
      </c>
      <c r="AU100" s="204" t="s">
        <v>83</v>
      </c>
      <c r="AV100" s="13" t="s">
        <v>83</v>
      </c>
      <c r="AW100" s="13" t="s">
        <v>34</v>
      </c>
      <c r="AX100" s="13" t="s">
        <v>73</v>
      </c>
      <c r="AY100" s="204" t="s">
        <v>144</v>
      </c>
    </row>
    <row r="101" spans="2:51" s="15" customFormat="1" ht="11.25">
      <c r="B101" s="235"/>
      <c r="C101" s="236"/>
      <c r="D101" s="195" t="s">
        <v>156</v>
      </c>
      <c r="E101" s="237" t="s">
        <v>21</v>
      </c>
      <c r="F101" s="238" t="s">
        <v>914</v>
      </c>
      <c r="G101" s="236"/>
      <c r="H101" s="239">
        <v>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156</v>
      </c>
      <c r="AU101" s="245" t="s">
        <v>83</v>
      </c>
      <c r="AV101" s="15" t="s">
        <v>152</v>
      </c>
      <c r="AW101" s="15" t="s">
        <v>34</v>
      </c>
      <c r="AX101" s="15" t="s">
        <v>81</v>
      </c>
      <c r="AY101" s="245" t="s">
        <v>144</v>
      </c>
    </row>
    <row r="102" spans="1:65" s="2" customFormat="1" ht="33" customHeight="1">
      <c r="A102" s="35"/>
      <c r="B102" s="36"/>
      <c r="C102" s="175" t="s">
        <v>174</v>
      </c>
      <c r="D102" s="175" t="s">
        <v>147</v>
      </c>
      <c r="E102" s="176" t="s">
        <v>924</v>
      </c>
      <c r="F102" s="177" t="s">
        <v>925</v>
      </c>
      <c r="G102" s="178" t="s">
        <v>160</v>
      </c>
      <c r="H102" s="179">
        <v>6</v>
      </c>
      <c r="I102" s="180"/>
      <c r="J102" s="181">
        <f>ROUND(I102*H102,2)</f>
        <v>0</v>
      </c>
      <c r="K102" s="177" t="s">
        <v>21</v>
      </c>
      <c r="L102" s="40"/>
      <c r="M102" s="182" t="s">
        <v>21</v>
      </c>
      <c r="N102" s="183" t="s">
        <v>44</v>
      </c>
      <c r="O102" s="65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152</v>
      </c>
      <c r="AT102" s="186" t="s">
        <v>147</v>
      </c>
      <c r="AU102" s="186" t="s">
        <v>83</v>
      </c>
      <c r="AY102" s="18" t="s">
        <v>144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" t="s">
        <v>81</v>
      </c>
      <c r="BK102" s="187">
        <f>ROUND(I102*H102,2)</f>
        <v>0</v>
      </c>
      <c r="BL102" s="18" t="s">
        <v>152</v>
      </c>
      <c r="BM102" s="186" t="s">
        <v>926</v>
      </c>
    </row>
    <row r="103" spans="2:51" s="13" customFormat="1" ht="11.25">
      <c r="B103" s="193"/>
      <c r="C103" s="194"/>
      <c r="D103" s="195" t="s">
        <v>156</v>
      </c>
      <c r="E103" s="196" t="s">
        <v>21</v>
      </c>
      <c r="F103" s="197" t="s">
        <v>913</v>
      </c>
      <c r="G103" s="194"/>
      <c r="H103" s="198">
        <v>6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156</v>
      </c>
      <c r="AU103" s="204" t="s">
        <v>83</v>
      </c>
      <c r="AV103" s="13" t="s">
        <v>83</v>
      </c>
      <c r="AW103" s="13" t="s">
        <v>34</v>
      </c>
      <c r="AX103" s="13" t="s">
        <v>73</v>
      </c>
      <c r="AY103" s="204" t="s">
        <v>144</v>
      </c>
    </row>
    <row r="104" spans="2:51" s="15" customFormat="1" ht="11.25">
      <c r="B104" s="235"/>
      <c r="C104" s="236"/>
      <c r="D104" s="195" t="s">
        <v>156</v>
      </c>
      <c r="E104" s="237" t="s">
        <v>21</v>
      </c>
      <c r="F104" s="238" t="s">
        <v>914</v>
      </c>
      <c r="G104" s="236"/>
      <c r="H104" s="239">
        <v>6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156</v>
      </c>
      <c r="AU104" s="245" t="s">
        <v>83</v>
      </c>
      <c r="AV104" s="15" t="s">
        <v>152</v>
      </c>
      <c r="AW104" s="15" t="s">
        <v>34</v>
      </c>
      <c r="AX104" s="15" t="s">
        <v>81</v>
      </c>
      <c r="AY104" s="245" t="s">
        <v>144</v>
      </c>
    </row>
    <row r="105" spans="1:65" s="2" customFormat="1" ht="16.5" customHeight="1">
      <c r="A105" s="35"/>
      <c r="B105" s="36"/>
      <c r="C105" s="175" t="s">
        <v>181</v>
      </c>
      <c r="D105" s="175" t="s">
        <v>147</v>
      </c>
      <c r="E105" s="176" t="s">
        <v>927</v>
      </c>
      <c r="F105" s="177" t="s">
        <v>928</v>
      </c>
      <c r="G105" s="178" t="s">
        <v>160</v>
      </c>
      <c r="H105" s="179">
        <v>6</v>
      </c>
      <c r="I105" s="180"/>
      <c r="J105" s="181">
        <f>ROUND(I105*H105,2)</f>
        <v>0</v>
      </c>
      <c r="K105" s="177" t="s">
        <v>21</v>
      </c>
      <c r="L105" s="40"/>
      <c r="M105" s="182" t="s">
        <v>21</v>
      </c>
      <c r="N105" s="183" t="s">
        <v>44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152</v>
      </c>
      <c r="AT105" s="186" t="s">
        <v>147</v>
      </c>
      <c r="AU105" s="186" t="s">
        <v>83</v>
      </c>
      <c r="AY105" s="18" t="s">
        <v>144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81</v>
      </c>
      <c r="BK105" s="187">
        <f>ROUND(I105*H105,2)</f>
        <v>0</v>
      </c>
      <c r="BL105" s="18" t="s">
        <v>152</v>
      </c>
      <c r="BM105" s="186" t="s">
        <v>929</v>
      </c>
    </row>
    <row r="106" spans="2:51" s="13" customFormat="1" ht="11.25">
      <c r="B106" s="193"/>
      <c r="C106" s="194"/>
      <c r="D106" s="195" t="s">
        <v>156</v>
      </c>
      <c r="E106" s="196" t="s">
        <v>21</v>
      </c>
      <c r="F106" s="197" t="s">
        <v>913</v>
      </c>
      <c r="G106" s="194"/>
      <c r="H106" s="198">
        <v>6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156</v>
      </c>
      <c r="AU106" s="204" t="s">
        <v>83</v>
      </c>
      <c r="AV106" s="13" t="s">
        <v>83</v>
      </c>
      <c r="AW106" s="13" t="s">
        <v>34</v>
      </c>
      <c r="AX106" s="13" t="s">
        <v>73</v>
      </c>
      <c r="AY106" s="204" t="s">
        <v>144</v>
      </c>
    </row>
    <row r="107" spans="2:51" s="15" customFormat="1" ht="11.25">
      <c r="B107" s="235"/>
      <c r="C107" s="236"/>
      <c r="D107" s="195" t="s">
        <v>156</v>
      </c>
      <c r="E107" s="237" t="s">
        <v>21</v>
      </c>
      <c r="F107" s="238" t="s">
        <v>914</v>
      </c>
      <c r="G107" s="236"/>
      <c r="H107" s="239">
        <v>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156</v>
      </c>
      <c r="AU107" s="245" t="s">
        <v>83</v>
      </c>
      <c r="AV107" s="15" t="s">
        <v>152</v>
      </c>
      <c r="AW107" s="15" t="s">
        <v>34</v>
      </c>
      <c r="AX107" s="15" t="s">
        <v>81</v>
      </c>
      <c r="AY107" s="245" t="s">
        <v>144</v>
      </c>
    </row>
    <row r="108" spans="1:65" s="2" customFormat="1" ht="24.2" customHeight="1">
      <c r="A108" s="35"/>
      <c r="B108" s="36"/>
      <c r="C108" s="175" t="s">
        <v>188</v>
      </c>
      <c r="D108" s="175" t="s">
        <v>147</v>
      </c>
      <c r="E108" s="176" t="s">
        <v>930</v>
      </c>
      <c r="F108" s="177" t="s">
        <v>931</v>
      </c>
      <c r="G108" s="178" t="s">
        <v>177</v>
      </c>
      <c r="H108" s="179">
        <v>8.4</v>
      </c>
      <c r="I108" s="180"/>
      <c r="J108" s="181">
        <f>ROUND(I108*H108,2)</f>
        <v>0</v>
      </c>
      <c r="K108" s="177" t="s">
        <v>21</v>
      </c>
      <c r="L108" s="40"/>
      <c r="M108" s="182" t="s">
        <v>21</v>
      </c>
      <c r="N108" s="183" t="s">
        <v>44</v>
      </c>
      <c r="O108" s="65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152</v>
      </c>
      <c r="AT108" s="186" t="s">
        <v>147</v>
      </c>
      <c r="AU108" s="186" t="s">
        <v>83</v>
      </c>
      <c r="AY108" s="18" t="s">
        <v>144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" t="s">
        <v>81</v>
      </c>
      <c r="BK108" s="187">
        <f>ROUND(I108*H108,2)</f>
        <v>0</v>
      </c>
      <c r="BL108" s="18" t="s">
        <v>152</v>
      </c>
      <c r="BM108" s="186" t="s">
        <v>932</v>
      </c>
    </row>
    <row r="109" spans="2:51" s="13" customFormat="1" ht="11.25">
      <c r="B109" s="193"/>
      <c r="C109" s="194"/>
      <c r="D109" s="195" t="s">
        <v>156</v>
      </c>
      <c r="E109" s="196" t="s">
        <v>21</v>
      </c>
      <c r="F109" s="197" t="s">
        <v>933</v>
      </c>
      <c r="G109" s="194"/>
      <c r="H109" s="198">
        <v>8.4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156</v>
      </c>
      <c r="AU109" s="204" t="s">
        <v>83</v>
      </c>
      <c r="AV109" s="13" t="s">
        <v>83</v>
      </c>
      <c r="AW109" s="13" t="s">
        <v>34</v>
      </c>
      <c r="AX109" s="13" t="s">
        <v>73</v>
      </c>
      <c r="AY109" s="204" t="s">
        <v>144</v>
      </c>
    </row>
    <row r="110" spans="2:51" s="15" customFormat="1" ht="11.25">
      <c r="B110" s="235"/>
      <c r="C110" s="236"/>
      <c r="D110" s="195" t="s">
        <v>156</v>
      </c>
      <c r="E110" s="237" t="s">
        <v>21</v>
      </c>
      <c r="F110" s="238" t="s">
        <v>914</v>
      </c>
      <c r="G110" s="236"/>
      <c r="H110" s="239">
        <v>8.4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156</v>
      </c>
      <c r="AU110" s="245" t="s">
        <v>83</v>
      </c>
      <c r="AV110" s="15" t="s">
        <v>152</v>
      </c>
      <c r="AW110" s="15" t="s">
        <v>34</v>
      </c>
      <c r="AX110" s="15" t="s">
        <v>81</v>
      </c>
      <c r="AY110" s="245" t="s">
        <v>144</v>
      </c>
    </row>
    <row r="111" spans="1:65" s="2" customFormat="1" ht="24.2" customHeight="1">
      <c r="A111" s="35"/>
      <c r="B111" s="36"/>
      <c r="C111" s="175" t="s">
        <v>196</v>
      </c>
      <c r="D111" s="175" t="s">
        <v>147</v>
      </c>
      <c r="E111" s="176" t="s">
        <v>934</v>
      </c>
      <c r="F111" s="177" t="s">
        <v>935</v>
      </c>
      <c r="G111" s="178" t="s">
        <v>160</v>
      </c>
      <c r="H111" s="179">
        <v>6</v>
      </c>
      <c r="I111" s="180"/>
      <c r="J111" s="181">
        <f>ROUND(I111*H111,2)</f>
        <v>0</v>
      </c>
      <c r="K111" s="177" t="s">
        <v>21</v>
      </c>
      <c r="L111" s="40"/>
      <c r="M111" s="182" t="s">
        <v>21</v>
      </c>
      <c r="N111" s="183" t="s">
        <v>44</v>
      </c>
      <c r="O111" s="65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152</v>
      </c>
      <c r="AT111" s="186" t="s">
        <v>147</v>
      </c>
      <c r="AU111" s="186" t="s">
        <v>83</v>
      </c>
      <c r="AY111" s="18" t="s">
        <v>144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81</v>
      </c>
      <c r="BK111" s="187">
        <f>ROUND(I111*H111,2)</f>
        <v>0</v>
      </c>
      <c r="BL111" s="18" t="s">
        <v>152</v>
      </c>
      <c r="BM111" s="186" t="s">
        <v>936</v>
      </c>
    </row>
    <row r="112" spans="2:51" s="13" customFormat="1" ht="11.25">
      <c r="B112" s="193"/>
      <c r="C112" s="194"/>
      <c r="D112" s="195" t="s">
        <v>156</v>
      </c>
      <c r="E112" s="196" t="s">
        <v>21</v>
      </c>
      <c r="F112" s="197" t="s">
        <v>913</v>
      </c>
      <c r="G112" s="194"/>
      <c r="H112" s="198">
        <v>6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156</v>
      </c>
      <c r="AU112" s="204" t="s">
        <v>83</v>
      </c>
      <c r="AV112" s="13" t="s">
        <v>83</v>
      </c>
      <c r="AW112" s="13" t="s">
        <v>34</v>
      </c>
      <c r="AX112" s="13" t="s">
        <v>73</v>
      </c>
      <c r="AY112" s="204" t="s">
        <v>144</v>
      </c>
    </row>
    <row r="113" spans="2:51" s="15" customFormat="1" ht="11.25">
      <c r="B113" s="235"/>
      <c r="C113" s="236"/>
      <c r="D113" s="195" t="s">
        <v>156</v>
      </c>
      <c r="E113" s="237" t="s">
        <v>21</v>
      </c>
      <c r="F113" s="238" t="s">
        <v>914</v>
      </c>
      <c r="G113" s="236"/>
      <c r="H113" s="239">
        <v>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156</v>
      </c>
      <c r="AU113" s="245" t="s">
        <v>83</v>
      </c>
      <c r="AV113" s="15" t="s">
        <v>152</v>
      </c>
      <c r="AW113" s="15" t="s">
        <v>34</v>
      </c>
      <c r="AX113" s="15" t="s">
        <v>81</v>
      </c>
      <c r="AY113" s="245" t="s">
        <v>144</v>
      </c>
    </row>
    <row r="114" spans="1:65" s="2" customFormat="1" ht="24.2" customHeight="1">
      <c r="A114" s="35"/>
      <c r="B114" s="36"/>
      <c r="C114" s="175" t="s">
        <v>202</v>
      </c>
      <c r="D114" s="175" t="s">
        <v>147</v>
      </c>
      <c r="E114" s="176" t="s">
        <v>937</v>
      </c>
      <c r="F114" s="177" t="s">
        <v>938</v>
      </c>
      <c r="G114" s="178" t="s">
        <v>160</v>
      </c>
      <c r="H114" s="179">
        <v>6</v>
      </c>
      <c r="I114" s="180"/>
      <c r="J114" s="181">
        <f>ROUND(I114*H114,2)</f>
        <v>0</v>
      </c>
      <c r="K114" s="177" t="s">
        <v>21</v>
      </c>
      <c r="L114" s="40"/>
      <c r="M114" s="182" t="s">
        <v>21</v>
      </c>
      <c r="N114" s="183" t="s">
        <v>44</v>
      </c>
      <c r="O114" s="65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152</v>
      </c>
      <c r="AT114" s="186" t="s">
        <v>147</v>
      </c>
      <c r="AU114" s="186" t="s">
        <v>83</v>
      </c>
      <c r="AY114" s="18" t="s">
        <v>144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81</v>
      </c>
      <c r="BK114" s="187">
        <f>ROUND(I114*H114,2)</f>
        <v>0</v>
      </c>
      <c r="BL114" s="18" t="s">
        <v>152</v>
      </c>
      <c r="BM114" s="186" t="s">
        <v>939</v>
      </c>
    </row>
    <row r="115" spans="2:51" s="13" customFormat="1" ht="11.25">
      <c r="B115" s="193"/>
      <c r="C115" s="194"/>
      <c r="D115" s="195" t="s">
        <v>156</v>
      </c>
      <c r="E115" s="196" t="s">
        <v>21</v>
      </c>
      <c r="F115" s="197" t="s">
        <v>913</v>
      </c>
      <c r="G115" s="194"/>
      <c r="H115" s="198">
        <v>6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156</v>
      </c>
      <c r="AU115" s="204" t="s">
        <v>83</v>
      </c>
      <c r="AV115" s="13" t="s">
        <v>83</v>
      </c>
      <c r="AW115" s="13" t="s">
        <v>34</v>
      </c>
      <c r="AX115" s="13" t="s">
        <v>73</v>
      </c>
      <c r="AY115" s="204" t="s">
        <v>144</v>
      </c>
    </row>
    <row r="116" spans="2:51" s="15" customFormat="1" ht="11.25">
      <c r="B116" s="235"/>
      <c r="C116" s="236"/>
      <c r="D116" s="195" t="s">
        <v>156</v>
      </c>
      <c r="E116" s="237" t="s">
        <v>21</v>
      </c>
      <c r="F116" s="238" t="s">
        <v>914</v>
      </c>
      <c r="G116" s="236"/>
      <c r="H116" s="239">
        <v>6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156</v>
      </c>
      <c r="AU116" s="245" t="s">
        <v>83</v>
      </c>
      <c r="AV116" s="15" t="s">
        <v>152</v>
      </c>
      <c r="AW116" s="15" t="s">
        <v>34</v>
      </c>
      <c r="AX116" s="15" t="s">
        <v>81</v>
      </c>
      <c r="AY116" s="245" t="s">
        <v>144</v>
      </c>
    </row>
    <row r="117" spans="2:63" s="12" customFormat="1" ht="22.9" customHeight="1">
      <c r="B117" s="159"/>
      <c r="C117" s="160"/>
      <c r="D117" s="161" t="s">
        <v>72</v>
      </c>
      <c r="E117" s="173" t="s">
        <v>152</v>
      </c>
      <c r="F117" s="173" t="s">
        <v>940</v>
      </c>
      <c r="G117" s="160"/>
      <c r="H117" s="160"/>
      <c r="I117" s="163"/>
      <c r="J117" s="174">
        <f>BK117</f>
        <v>0</v>
      </c>
      <c r="K117" s="160"/>
      <c r="L117" s="165"/>
      <c r="M117" s="166"/>
      <c r="N117" s="167"/>
      <c r="O117" s="167"/>
      <c r="P117" s="168">
        <f>SUM(P118:P123)</f>
        <v>0</v>
      </c>
      <c r="Q117" s="167"/>
      <c r="R117" s="168">
        <f>SUM(R118:R123)</f>
        <v>0</v>
      </c>
      <c r="S117" s="167"/>
      <c r="T117" s="169">
        <f>SUM(T118:T123)</f>
        <v>0</v>
      </c>
      <c r="AR117" s="170" t="s">
        <v>81</v>
      </c>
      <c r="AT117" s="171" t="s">
        <v>72</v>
      </c>
      <c r="AU117" s="171" t="s">
        <v>81</v>
      </c>
      <c r="AY117" s="170" t="s">
        <v>144</v>
      </c>
      <c r="BK117" s="172">
        <f>SUM(BK118:BK123)</f>
        <v>0</v>
      </c>
    </row>
    <row r="118" spans="1:65" s="2" customFormat="1" ht="24.2" customHeight="1">
      <c r="A118" s="35"/>
      <c r="B118" s="36"/>
      <c r="C118" s="175" t="s">
        <v>208</v>
      </c>
      <c r="D118" s="175" t="s">
        <v>147</v>
      </c>
      <c r="E118" s="176" t="s">
        <v>941</v>
      </c>
      <c r="F118" s="177" t="s">
        <v>942</v>
      </c>
      <c r="G118" s="178" t="s">
        <v>160</v>
      </c>
      <c r="H118" s="179">
        <v>6</v>
      </c>
      <c r="I118" s="180"/>
      <c r="J118" s="181">
        <f>ROUND(I118*H118,2)</f>
        <v>0</v>
      </c>
      <c r="K118" s="177" t="s">
        <v>21</v>
      </c>
      <c r="L118" s="40"/>
      <c r="M118" s="182" t="s">
        <v>21</v>
      </c>
      <c r="N118" s="183" t="s">
        <v>44</v>
      </c>
      <c r="O118" s="65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152</v>
      </c>
      <c r="AT118" s="186" t="s">
        <v>147</v>
      </c>
      <c r="AU118" s="186" t="s">
        <v>83</v>
      </c>
      <c r="AY118" s="18" t="s">
        <v>144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81</v>
      </c>
      <c r="BK118" s="187">
        <f>ROUND(I118*H118,2)</f>
        <v>0</v>
      </c>
      <c r="BL118" s="18" t="s">
        <v>152</v>
      </c>
      <c r="BM118" s="186" t="s">
        <v>943</v>
      </c>
    </row>
    <row r="119" spans="2:51" s="13" customFormat="1" ht="11.25">
      <c r="B119" s="193"/>
      <c r="C119" s="194"/>
      <c r="D119" s="195" t="s">
        <v>156</v>
      </c>
      <c r="E119" s="196" t="s">
        <v>21</v>
      </c>
      <c r="F119" s="197" t="s">
        <v>944</v>
      </c>
      <c r="G119" s="194"/>
      <c r="H119" s="198">
        <v>6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156</v>
      </c>
      <c r="AU119" s="204" t="s">
        <v>83</v>
      </c>
      <c r="AV119" s="13" t="s">
        <v>83</v>
      </c>
      <c r="AW119" s="13" t="s">
        <v>34</v>
      </c>
      <c r="AX119" s="13" t="s">
        <v>73</v>
      </c>
      <c r="AY119" s="204" t="s">
        <v>144</v>
      </c>
    </row>
    <row r="120" spans="2:51" s="15" customFormat="1" ht="11.25">
      <c r="B120" s="235"/>
      <c r="C120" s="236"/>
      <c r="D120" s="195" t="s">
        <v>156</v>
      </c>
      <c r="E120" s="237" t="s">
        <v>21</v>
      </c>
      <c r="F120" s="238" t="s">
        <v>914</v>
      </c>
      <c r="G120" s="236"/>
      <c r="H120" s="239">
        <v>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156</v>
      </c>
      <c r="AU120" s="245" t="s">
        <v>83</v>
      </c>
      <c r="AV120" s="15" t="s">
        <v>152</v>
      </c>
      <c r="AW120" s="15" t="s">
        <v>34</v>
      </c>
      <c r="AX120" s="15" t="s">
        <v>81</v>
      </c>
      <c r="AY120" s="245" t="s">
        <v>144</v>
      </c>
    </row>
    <row r="121" spans="1:65" s="2" customFormat="1" ht="16.5" customHeight="1">
      <c r="A121" s="35"/>
      <c r="B121" s="36"/>
      <c r="C121" s="216" t="s">
        <v>214</v>
      </c>
      <c r="D121" s="216" t="s">
        <v>292</v>
      </c>
      <c r="E121" s="217" t="s">
        <v>945</v>
      </c>
      <c r="F121" s="218" t="s">
        <v>946</v>
      </c>
      <c r="G121" s="219" t="s">
        <v>177</v>
      </c>
      <c r="H121" s="220">
        <v>9.924</v>
      </c>
      <c r="I121" s="221"/>
      <c r="J121" s="222">
        <f>ROUND(I121*H121,2)</f>
        <v>0</v>
      </c>
      <c r="K121" s="218" t="s">
        <v>21</v>
      </c>
      <c r="L121" s="223"/>
      <c r="M121" s="224" t="s">
        <v>21</v>
      </c>
      <c r="N121" s="225" t="s">
        <v>44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196</v>
      </c>
      <c r="AT121" s="186" t="s">
        <v>292</v>
      </c>
      <c r="AU121" s="186" t="s">
        <v>83</v>
      </c>
      <c r="AY121" s="18" t="s">
        <v>144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81</v>
      </c>
      <c r="BK121" s="187">
        <f>ROUND(I121*H121,2)</f>
        <v>0</v>
      </c>
      <c r="BL121" s="18" t="s">
        <v>152</v>
      </c>
      <c r="BM121" s="186" t="s">
        <v>947</v>
      </c>
    </row>
    <row r="122" spans="2:51" s="13" customFormat="1" ht="11.25">
      <c r="B122" s="193"/>
      <c r="C122" s="194"/>
      <c r="D122" s="195" t="s">
        <v>156</v>
      </c>
      <c r="E122" s="196" t="s">
        <v>21</v>
      </c>
      <c r="F122" s="197" t="s">
        <v>948</v>
      </c>
      <c r="G122" s="194"/>
      <c r="H122" s="198">
        <v>9.924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156</v>
      </c>
      <c r="AU122" s="204" t="s">
        <v>83</v>
      </c>
      <c r="AV122" s="13" t="s">
        <v>83</v>
      </c>
      <c r="AW122" s="13" t="s">
        <v>34</v>
      </c>
      <c r="AX122" s="13" t="s">
        <v>73</v>
      </c>
      <c r="AY122" s="204" t="s">
        <v>144</v>
      </c>
    </row>
    <row r="123" spans="2:51" s="15" customFormat="1" ht="11.25">
      <c r="B123" s="235"/>
      <c r="C123" s="236"/>
      <c r="D123" s="195" t="s">
        <v>156</v>
      </c>
      <c r="E123" s="237" t="s">
        <v>21</v>
      </c>
      <c r="F123" s="238" t="s">
        <v>914</v>
      </c>
      <c r="G123" s="236"/>
      <c r="H123" s="239">
        <v>9.924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156</v>
      </c>
      <c r="AU123" s="245" t="s">
        <v>83</v>
      </c>
      <c r="AV123" s="15" t="s">
        <v>152</v>
      </c>
      <c r="AW123" s="15" t="s">
        <v>34</v>
      </c>
      <c r="AX123" s="15" t="s">
        <v>81</v>
      </c>
      <c r="AY123" s="245" t="s">
        <v>144</v>
      </c>
    </row>
    <row r="124" spans="2:63" s="12" customFormat="1" ht="25.9" customHeight="1">
      <c r="B124" s="159"/>
      <c r="C124" s="160"/>
      <c r="D124" s="161" t="s">
        <v>72</v>
      </c>
      <c r="E124" s="162" t="s">
        <v>475</v>
      </c>
      <c r="F124" s="162" t="s">
        <v>476</v>
      </c>
      <c r="G124" s="160"/>
      <c r="H124" s="160"/>
      <c r="I124" s="163"/>
      <c r="J124" s="164">
        <f>BK124</f>
        <v>0</v>
      </c>
      <c r="K124" s="160"/>
      <c r="L124" s="165"/>
      <c r="M124" s="166"/>
      <c r="N124" s="167"/>
      <c r="O124" s="167"/>
      <c r="P124" s="168">
        <f>P125+P154+P180</f>
        <v>0</v>
      </c>
      <c r="Q124" s="167"/>
      <c r="R124" s="168">
        <f>R125+R154+R180</f>
        <v>0</v>
      </c>
      <c r="S124" s="167"/>
      <c r="T124" s="169">
        <f>T125+T154+T180</f>
        <v>0</v>
      </c>
      <c r="AR124" s="170" t="s">
        <v>83</v>
      </c>
      <c r="AT124" s="171" t="s">
        <v>72</v>
      </c>
      <c r="AU124" s="171" t="s">
        <v>73</v>
      </c>
      <c r="AY124" s="170" t="s">
        <v>144</v>
      </c>
      <c r="BK124" s="172">
        <f>BK125+BK154+BK180</f>
        <v>0</v>
      </c>
    </row>
    <row r="125" spans="2:63" s="12" customFormat="1" ht="22.9" customHeight="1">
      <c r="B125" s="159"/>
      <c r="C125" s="160"/>
      <c r="D125" s="161" t="s">
        <v>72</v>
      </c>
      <c r="E125" s="173" t="s">
        <v>522</v>
      </c>
      <c r="F125" s="173" t="s">
        <v>523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SUM(P126:P153)</f>
        <v>0</v>
      </c>
      <c r="Q125" s="167"/>
      <c r="R125" s="168">
        <f>SUM(R126:R153)</f>
        <v>0</v>
      </c>
      <c r="S125" s="167"/>
      <c r="T125" s="169">
        <f>SUM(T126:T153)</f>
        <v>0</v>
      </c>
      <c r="AR125" s="170" t="s">
        <v>83</v>
      </c>
      <c r="AT125" s="171" t="s">
        <v>72</v>
      </c>
      <c r="AU125" s="171" t="s">
        <v>81</v>
      </c>
      <c r="AY125" s="170" t="s">
        <v>144</v>
      </c>
      <c r="BK125" s="172">
        <f>SUM(BK126:BK153)</f>
        <v>0</v>
      </c>
    </row>
    <row r="126" spans="1:65" s="2" customFormat="1" ht="24.2" customHeight="1">
      <c r="A126" s="35"/>
      <c r="B126" s="36"/>
      <c r="C126" s="175" t="s">
        <v>220</v>
      </c>
      <c r="D126" s="175" t="s">
        <v>147</v>
      </c>
      <c r="E126" s="176" t="s">
        <v>949</v>
      </c>
      <c r="F126" s="177" t="s">
        <v>950</v>
      </c>
      <c r="G126" s="178" t="s">
        <v>166</v>
      </c>
      <c r="H126" s="179">
        <v>1</v>
      </c>
      <c r="I126" s="180"/>
      <c r="J126" s="181">
        <f>ROUND(I126*H126,2)</f>
        <v>0</v>
      </c>
      <c r="K126" s="177" t="s">
        <v>151</v>
      </c>
      <c r="L126" s="40"/>
      <c r="M126" s="182" t="s">
        <v>21</v>
      </c>
      <c r="N126" s="183" t="s">
        <v>44</v>
      </c>
      <c r="O126" s="65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243</v>
      </c>
      <c r="AT126" s="186" t="s">
        <v>147</v>
      </c>
      <c r="AU126" s="186" t="s">
        <v>83</v>
      </c>
      <c r="AY126" s="18" t="s">
        <v>144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81</v>
      </c>
      <c r="BK126" s="187">
        <f>ROUND(I126*H126,2)</f>
        <v>0</v>
      </c>
      <c r="BL126" s="18" t="s">
        <v>243</v>
      </c>
      <c r="BM126" s="186" t="s">
        <v>951</v>
      </c>
    </row>
    <row r="127" spans="1:47" s="2" customFormat="1" ht="11.25">
      <c r="A127" s="35"/>
      <c r="B127" s="36"/>
      <c r="C127" s="37"/>
      <c r="D127" s="188" t="s">
        <v>154</v>
      </c>
      <c r="E127" s="37"/>
      <c r="F127" s="189" t="s">
        <v>952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154</v>
      </c>
      <c r="AU127" s="18" t="s">
        <v>83</v>
      </c>
    </row>
    <row r="128" spans="1:65" s="2" customFormat="1" ht="24.2" customHeight="1">
      <c r="A128" s="35"/>
      <c r="B128" s="36"/>
      <c r="C128" s="175" t="s">
        <v>226</v>
      </c>
      <c r="D128" s="175" t="s">
        <v>147</v>
      </c>
      <c r="E128" s="176" t="s">
        <v>953</v>
      </c>
      <c r="F128" s="177" t="s">
        <v>954</v>
      </c>
      <c r="G128" s="178" t="s">
        <v>166</v>
      </c>
      <c r="H128" s="179">
        <v>1</v>
      </c>
      <c r="I128" s="180"/>
      <c r="J128" s="181">
        <f>ROUND(I128*H128,2)</f>
        <v>0</v>
      </c>
      <c r="K128" s="177" t="s">
        <v>151</v>
      </c>
      <c r="L128" s="40"/>
      <c r="M128" s="182" t="s">
        <v>21</v>
      </c>
      <c r="N128" s="183" t="s">
        <v>44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243</v>
      </c>
      <c r="AT128" s="186" t="s">
        <v>147</v>
      </c>
      <c r="AU128" s="186" t="s">
        <v>83</v>
      </c>
      <c r="AY128" s="18" t="s">
        <v>144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81</v>
      </c>
      <c r="BK128" s="187">
        <f>ROUND(I128*H128,2)</f>
        <v>0</v>
      </c>
      <c r="BL128" s="18" t="s">
        <v>243</v>
      </c>
      <c r="BM128" s="186" t="s">
        <v>955</v>
      </c>
    </row>
    <row r="129" spans="1:47" s="2" customFormat="1" ht="11.25">
      <c r="A129" s="35"/>
      <c r="B129" s="36"/>
      <c r="C129" s="37"/>
      <c r="D129" s="188" t="s">
        <v>154</v>
      </c>
      <c r="E129" s="37"/>
      <c r="F129" s="189" t="s">
        <v>956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154</v>
      </c>
      <c r="AU129" s="18" t="s">
        <v>83</v>
      </c>
    </row>
    <row r="130" spans="1:65" s="2" customFormat="1" ht="24.2" customHeight="1">
      <c r="A130" s="35"/>
      <c r="B130" s="36"/>
      <c r="C130" s="175" t="s">
        <v>232</v>
      </c>
      <c r="D130" s="175" t="s">
        <v>147</v>
      </c>
      <c r="E130" s="176" t="s">
        <v>957</v>
      </c>
      <c r="F130" s="177" t="s">
        <v>958</v>
      </c>
      <c r="G130" s="178" t="s">
        <v>166</v>
      </c>
      <c r="H130" s="179">
        <v>1</v>
      </c>
      <c r="I130" s="180"/>
      <c r="J130" s="181">
        <f>ROUND(I130*H130,2)</f>
        <v>0</v>
      </c>
      <c r="K130" s="177" t="s">
        <v>151</v>
      </c>
      <c r="L130" s="40"/>
      <c r="M130" s="182" t="s">
        <v>21</v>
      </c>
      <c r="N130" s="183" t="s">
        <v>44</v>
      </c>
      <c r="O130" s="65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243</v>
      </c>
      <c r="AT130" s="186" t="s">
        <v>147</v>
      </c>
      <c r="AU130" s="186" t="s">
        <v>83</v>
      </c>
      <c r="AY130" s="18" t="s">
        <v>144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" t="s">
        <v>81</v>
      </c>
      <c r="BK130" s="187">
        <f>ROUND(I130*H130,2)</f>
        <v>0</v>
      </c>
      <c r="BL130" s="18" t="s">
        <v>243</v>
      </c>
      <c r="BM130" s="186" t="s">
        <v>959</v>
      </c>
    </row>
    <row r="131" spans="1:47" s="2" customFormat="1" ht="11.25">
      <c r="A131" s="35"/>
      <c r="B131" s="36"/>
      <c r="C131" s="37"/>
      <c r="D131" s="188" t="s">
        <v>154</v>
      </c>
      <c r="E131" s="37"/>
      <c r="F131" s="189" t="s">
        <v>960</v>
      </c>
      <c r="G131" s="37"/>
      <c r="H131" s="37"/>
      <c r="I131" s="190"/>
      <c r="J131" s="37"/>
      <c r="K131" s="37"/>
      <c r="L131" s="40"/>
      <c r="M131" s="191"/>
      <c r="N131" s="192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154</v>
      </c>
      <c r="AU131" s="18" t="s">
        <v>83</v>
      </c>
    </row>
    <row r="132" spans="1:65" s="2" customFormat="1" ht="21.75" customHeight="1">
      <c r="A132" s="35"/>
      <c r="B132" s="36"/>
      <c r="C132" s="175" t="s">
        <v>8</v>
      </c>
      <c r="D132" s="175" t="s">
        <v>147</v>
      </c>
      <c r="E132" s="176" t="s">
        <v>961</v>
      </c>
      <c r="F132" s="177" t="s">
        <v>962</v>
      </c>
      <c r="G132" s="178" t="s">
        <v>191</v>
      </c>
      <c r="H132" s="179">
        <v>5</v>
      </c>
      <c r="I132" s="180"/>
      <c r="J132" s="181">
        <f>ROUND(I132*H132,2)</f>
        <v>0</v>
      </c>
      <c r="K132" s="177" t="s">
        <v>151</v>
      </c>
      <c r="L132" s="40"/>
      <c r="M132" s="182" t="s">
        <v>21</v>
      </c>
      <c r="N132" s="183" t="s">
        <v>44</v>
      </c>
      <c r="O132" s="65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243</v>
      </c>
      <c r="AT132" s="186" t="s">
        <v>147</v>
      </c>
      <c r="AU132" s="186" t="s">
        <v>83</v>
      </c>
      <c r="AY132" s="18" t="s">
        <v>144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81</v>
      </c>
      <c r="BK132" s="187">
        <f>ROUND(I132*H132,2)</f>
        <v>0</v>
      </c>
      <c r="BL132" s="18" t="s">
        <v>243</v>
      </c>
      <c r="BM132" s="186" t="s">
        <v>963</v>
      </c>
    </row>
    <row r="133" spans="1:47" s="2" customFormat="1" ht="11.25">
      <c r="A133" s="35"/>
      <c r="B133" s="36"/>
      <c r="C133" s="37"/>
      <c r="D133" s="188" t="s">
        <v>154</v>
      </c>
      <c r="E133" s="37"/>
      <c r="F133" s="189" t="s">
        <v>964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154</v>
      </c>
      <c r="AU133" s="18" t="s">
        <v>83</v>
      </c>
    </row>
    <row r="134" spans="1:65" s="2" customFormat="1" ht="21.75" customHeight="1">
      <c r="A134" s="35"/>
      <c r="B134" s="36"/>
      <c r="C134" s="175" t="s">
        <v>243</v>
      </c>
      <c r="D134" s="175" t="s">
        <v>147</v>
      </c>
      <c r="E134" s="176" t="s">
        <v>965</v>
      </c>
      <c r="F134" s="177" t="s">
        <v>966</v>
      </c>
      <c r="G134" s="178" t="s">
        <v>191</v>
      </c>
      <c r="H134" s="179">
        <v>10</v>
      </c>
      <c r="I134" s="180"/>
      <c r="J134" s="181">
        <f>ROUND(I134*H134,2)</f>
        <v>0</v>
      </c>
      <c r="K134" s="177" t="s">
        <v>151</v>
      </c>
      <c r="L134" s="40"/>
      <c r="M134" s="182" t="s">
        <v>21</v>
      </c>
      <c r="N134" s="183" t="s">
        <v>44</v>
      </c>
      <c r="O134" s="65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243</v>
      </c>
      <c r="AT134" s="186" t="s">
        <v>147</v>
      </c>
      <c r="AU134" s="186" t="s">
        <v>83</v>
      </c>
      <c r="AY134" s="18" t="s">
        <v>144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81</v>
      </c>
      <c r="BK134" s="187">
        <f>ROUND(I134*H134,2)</f>
        <v>0</v>
      </c>
      <c r="BL134" s="18" t="s">
        <v>243</v>
      </c>
      <c r="BM134" s="186" t="s">
        <v>967</v>
      </c>
    </row>
    <row r="135" spans="1:47" s="2" customFormat="1" ht="11.25">
      <c r="A135" s="35"/>
      <c r="B135" s="36"/>
      <c r="C135" s="37"/>
      <c r="D135" s="188" t="s">
        <v>154</v>
      </c>
      <c r="E135" s="37"/>
      <c r="F135" s="189" t="s">
        <v>968</v>
      </c>
      <c r="G135" s="37"/>
      <c r="H135" s="37"/>
      <c r="I135" s="190"/>
      <c r="J135" s="37"/>
      <c r="K135" s="37"/>
      <c r="L135" s="40"/>
      <c r="M135" s="191"/>
      <c r="N135" s="192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154</v>
      </c>
      <c r="AU135" s="18" t="s">
        <v>83</v>
      </c>
    </row>
    <row r="136" spans="1:65" s="2" customFormat="1" ht="21.75" customHeight="1">
      <c r="A136" s="35"/>
      <c r="B136" s="36"/>
      <c r="C136" s="175" t="s">
        <v>248</v>
      </c>
      <c r="D136" s="175" t="s">
        <v>147</v>
      </c>
      <c r="E136" s="176" t="s">
        <v>969</v>
      </c>
      <c r="F136" s="177" t="s">
        <v>970</v>
      </c>
      <c r="G136" s="178" t="s">
        <v>191</v>
      </c>
      <c r="H136" s="179">
        <v>10</v>
      </c>
      <c r="I136" s="180"/>
      <c r="J136" s="181">
        <f>ROUND(I136*H136,2)</f>
        <v>0</v>
      </c>
      <c r="K136" s="177" t="s">
        <v>151</v>
      </c>
      <c r="L136" s="40"/>
      <c r="M136" s="182" t="s">
        <v>21</v>
      </c>
      <c r="N136" s="183" t="s">
        <v>44</v>
      </c>
      <c r="O136" s="65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243</v>
      </c>
      <c r="AT136" s="186" t="s">
        <v>147</v>
      </c>
      <c r="AU136" s="186" t="s">
        <v>83</v>
      </c>
      <c r="AY136" s="18" t="s">
        <v>144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81</v>
      </c>
      <c r="BK136" s="187">
        <f>ROUND(I136*H136,2)</f>
        <v>0</v>
      </c>
      <c r="BL136" s="18" t="s">
        <v>243</v>
      </c>
      <c r="BM136" s="186" t="s">
        <v>971</v>
      </c>
    </row>
    <row r="137" spans="1:47" s="2" customFormat="1" ht="11.25">
      <c r="A137" s="35"/>
      <c r="B137" s="36"/>
      <c r="C137" s="37"/>
      <c r="D137" s="188" t="s">
        <v>154</v>
      </c>
      <c r="E137" s="37"/>
      <c r="F137" s="189" t="s">
        <v>972</v>
      </c>
      <c r="G137" s="37"/>
      <c r="H137" s="37"/>
      <c r="I137" s="190"/>
      <c r="J137" s="37"/>
      <c r="K137" s="37"/>
      <c r="L137" s="40"/>
      <c r="M137" s="191"/>
      <c r="N137" s="192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154</v>
      </c>
      <c r="AU137" s="18" t="s">
        <v>83</v>
      </c>
    </row>
    <row r="138" spans="1:65" s="2" customFormat="1" ht="21.75" customHeight="1">
      <c r="A138" s="35"/>
      <c r="B138" s="36"/>
      <c r="C138" s="175" t="s">
        <v>256</v>
      </c>
      <c r="D138" s="175" t="s">
        <v>147</v>
      </c>
      <c r="E138" s="176" t="s">
        <v>973</v>
      </c>
      <c r="F138" s="177" t="s">
        <v>974</v>
      </c>
      <c r="G138" s="178" t="s">
        <v>191</v>
      </c>
      <c r="H138" s="179">
        <v>5</v>
      </c>
      <c r="I138" s="180"/>
      <c r="J138" s="181">
        <f>ROUND(I138*H138,2)</f>
        <v>0</v>
      </c>
      <c r="K138" s="177" t="s">
        <v>151</v>
      </c>
      <c r="L138" s="40"/>
      <c r="M138" s="182" t="s">
        <v>21</v>
      </c>
      <c r="N138" s="183" t="s">
        <v>44</v>
      </c>
      <c r="O138" s="65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243</v>
      </c>
      <c r="AT138" s="186" t="s">
        <v>147</v>
      </c>
      <c r="AU138" s="186" t="s">
        <v>83</v>
      </c>
      <c r="AY138" s="18" t="s">
        <v>144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8" t="s">
        <v>81</v>
      </c>
      <c r="BK138" s="187">
        <f>ROUND(I138*H138,2)</f>
        <v>0</v>
      </c>
      <c r="BL138" s="18" t="s">
        <v>243</v>
      </c>
      <c r="BM138" s="186" t="s">
        <v>975</v>
      </c>
    </row>
    <row r="139" spans="1:47" s="2" customFormat="1" ht="11.25">
      <c r="A139" s="35"/>
      <c r="B139" s="36"/>
      <c r="C139" s="37"/>
      <c r="D139" s="188" t="s">
        <v>154</v>
      </c>
      <c r="E139" s="37"/>
      <c r="F139" s="189" t="s">
        <v>976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154</v>
      </c>
      <c r="AU139" s="18" t="s">
        <v>83</v>
      </c>
    </row>
    <row r="140" spans="1:65" s="2" customFormat="1" ht="21.75" customHeight="1">
      <c r="A140" s="35"/>
      <c r="B140" s="36"/>
      <c r="C140" s="175" t="s">
        <v>263</v>
      </c>
      <c r="D140" s="175" t="s">
        <v>147</v>
      </c>
      <c r="E140" s="176" t="s">
        <v>977</v>
      </c>
      <c r="F140" s="177" t="s">
        <v>978</v>
      </c>
      <c r="G140" s="178" t="s">
        <v>191</v>
      </c>
      <c r="H140" s="179">
        <v>5</v>
      </c>
      <c r="I140" s="180"/>
      <c r="J140" s="181">
        <f>ROUND(I140*H140,2)</f>
        <v>0</v>
      </c>
      <c r="K140" s="177" t="s">
        <v>151</v>
      </c>
      <c r="L140" s="40"/>
      <c r="M140" s="182" t="s">
        <v>21</v>
      </c>
      <c r="N140" s="183" t="s">
        <v>44</v>
      </c>
      <c r="O140" s="65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243</v>
      </c>
      <c r="AT140" s="186" t="s">
        <v>147</v>
      </c>
      <c r="AU140" s="186" t="s">
        <v>83</v>
      </c>
      <c r="AY140" s="18" t="s">
        <v>144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81</v>
      </c>
      <c r="BK140" s="187">
        <f>ROUND(I140*H140,2)</f>
        <v>0</v>
      </c>
      <c r="BL140" s="18" t="s">
        <v>243</v>
      </c>
      <c r="BM140" s="186" t="s">
        <v>979</v>
      </c>
    </row>
    <row r="141" spans="1:47" s="2" customFormat="1" ht="11.25">
      <c r="A141" s="35"/>
      <c r="B141" s="36"/>
      <c r="C141" s="37"/>
      <c r="D141" s="188" t="s">
        <v>154</v>
      </c>
      <c r="E141" s="37"/>
      <c r="F141" s="189" t="s">
        <v>980</v>
      </c>
      <c r="G141" s="37"/>
      <c r="H141" s="37"/>
      <c r="I141" s="190"/>
      <c r="J141" s="37"/>
      <c r="K141" s="37"/>
      <c r="L141" s="40"/>
      <c r="M141" s="191"/>
      <c r="N141" s="192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154</v>
      </c>
      <c r="AU141" s="18" t="s">
        <v>83</v>
      </c>
    </row>
    <row r="142" spans="1:65" s="2" customFormat="1" ht="24.2" customHeight="1">
      <c r="A142" s="35"/>
      <c r="B142" s="36"/>
      <c r="C142" s="175" t="s">
        <v>268</v>
      </c>
      <c r="D142" s="175" t="s">
        <v>147</v>
      </c>
      <c r="E142" s="176" t="s">
        <v>535</v>
      </c>
      <c r="F142" s="177" t="s">
        <v>536</v>
      </c>
      <c r="G142" s="178" t="s">
        <v>166</v>
      </c>
      <c r="H142" s="179">
        <v>2</v>
      </c>
      <c r="I142" s="180"/>
      <c r="J142" s="181">
        <f>ROUND(I142*H142,2)</f>
        <v>0</v>
      </c>
      <c r="K142" s="177" t="s">
        <v>151</v>
      </c>
      <c r="L142" s="40"/>
      <c r="M142" s="182" t="s">
        <v>21</v>
      </c>
      <c r="N142" s="183" t="s">
        <v>44</v>
      </c>
      <c r="O142" s="65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243</v>
      </c>
      <c r="AT142" s="186" t="s">
        <v>147</v>
      </c>
      <c r="AU142" s="186" t="s">
        <v>83</v>
      </c>
      <c r="AY142" s="18" t="s">
        <v>144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8" t="s">
        <v>81</v>
      </c>
      <c r="BK142" s="187">
        <f>ROUND(I142*H142,2)</f>
        <v>0</v>
      </c>
      <c r="BL142" s="18" t="s">
        <v>243</v>
      </c>
      <c r="BM142" s="186" t="s">
        <v>981</v>
      </c>
    </row>
    <row r="143" spans="1:47" s="2" customFormat="1" ht="11.25">
      <c r="A143" s="35"/>
      <c r="B143" s="36"/>
      <c r="C143" s="37"/>
      <c r="D143" s="188" t="s">
        <v>154</v>
      </c>
      <c r="E143" s="37"/>
      <c r="F143" s="189" t="s">
        <v>538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154</v>
      </c>
      <c r="AU143" s="18" t="s">
        <v>83</v>
      </c>
    </row>
    <row r="144" spans="1:65" s="2" customFormat="1" ht="24.2" customHeight="1">
      <c r="A144" s="35"/>
      <c r="B144" s="36"/>
      <c r="C144" s="175" t="s">
        <v>7</v>
      </c>
      <c r="D144" s="175" t="s">
        <v>147</v>
      </c>
      <c r="E144" s="176" t="s">
        <v>982</v>
      </c>
      <c r="F144" s="177" t="s">
        <v>983</v>
      </c>
      <c r="G144" s="178" t="s">
        <v>166</v>
      </c>
      <c r="H144" s="179">
        <v>5</v>
      </c>
      <c r="I144" s="180"/>
      <c r="J144" s="181">
        <f>ROUND(I144*H144,2)</f>
        <v>0</v>
      </c>
      <c r="K144" s="177" t="s">
        <v>151</v>
      </c>
      <c r="L144" s="40"/>
      <c r="M144" s="182" t="s">
        <v>21</v>
      </c>
      <c r="N144" s="183" t="s">
        <v>44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243</v>
      </c>
      <c r="AT144" s="186" t="s">
        <v>147</v>
      </c>
      <c r="AU144" s="186" t="s">
        <v>83</v>
      </c>
      <c r="AY144" s="18" t="s">
        <v>144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81</v>
      </c>
      <c r="BK144" s="187">
        <f>ROUND(I144*H144,2)</f>
        <v>0</v>
      </c>
      <c r="BL144" s="18" t="s">
        <v>243</v>
      </c>
      <c r="BM144" s="186" t="s">
        <v>984</v>
      </c>
    </row>
    <row r="145" spans="1:47" s="2" customFormat="1" ht="11.25">
      <c r="A145" s="35"/>
      <c r="B145" s="36"/>
      <c r="C145" s="37"/>
      <c r="D145" s="188" t="s">
        <v>154</v>
      </c>
      <c r="E145" s="37"/>
      <c r="F145" s="189" t="s">
        <v>985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154</v>
      </c>
      <c r="AU145" s="18" t="s">
        <v>83</v>
      </c>
    </row>
    <row r="146" spans="1:65" s="2" customFormat="1" ht="21.75" customHeight="1">
      <c r="A146" s="35"/>
      <c r="B146" s="36"/>
      <c r="C146" s="175" t="s">
        <v>279</v>
      </c>
      <c r="D146" s="175" t="s">
        <v>147</v>
      </c>
      <c r="E146" s="176" t="s">
        <v>986</v>
      </c>
      <c r="F146" s="177" t="s">
        <v>987</v>
      </c>
      <c r="G146" s="178" t="s">
        <v>166</v>
      </c>
      <c r="H146" s="179">
        <v>1</v>
      </c>
      <c r="I146" s="180"/>
      <c r="J146" s="181">
        <f>ROUND(I146*H146,2)</f>
        <v>0</v>
      </c>
      <c r="K146" s="177" t="s">
        <v>151</v>
      </c>
      <c r="L146" s="40"/>
      <c r="M146" s="182" t="s">
        <v>21</v>
      </c>
      <c r="N146" s="183" t="s">
        <v>44</v>
      </c>
      <c r="O146" s="65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243</v>
      </c>
      <c r="AT146" s="186" t="s">
        <v>147</v>
      </c>
      <c r="AU146" s="186" t="s">
        <v>83</v>
      </c>
      <c r="AY146" s="18" t="s">
        <v>144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81</v>
      </c>
      <c r="BK146" s="187">
        <f>ROUND(I146*H146,2)</f>
        <v>0</v>
      </c>
      <c r="BL146" s="18" t="s">
        <v>243</v>
      </c>
      <c r="BM146" s="186" t="s">
        <v>988</v>
      </c>
    </row>
    <row r="147" spans="1:47" s="2" customFormat="1" ht="11.25">
      <c r="A147" s="35"/>
      <c r="B147" s="36"/>
      <c r="C147" s="37"/>
      <c r="D147" s="188" t="s">
        <v>154</v>
      </c>
      <c r="E147" s="37"/>
      <c r="F147" s="189" t="s">
        <v>989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154</v>
      </c>
      <c r="AU147" s="18" t="s">
        <v>83</v>
      </c>
    </row>
    <row r="148" spans="1:65" s="2" customFormat="1" ht="24.2" customHeight="1">
      <c r="A148" s="35"/>
      <c r="B148" s="36"/>
      <c r="C148" s="175" t="s">
        <v>286</v>
      </c>
      <c r="D148" s="175" t="s">
        <v>147</v>
      </c>
      <c r="E148" s="176" t="s">
        <v>990</v>
      </c>
      <c r="F148" s="177" t="s">
        <v>991</v>
      </c>
      <c r="G148" s="178" t="s">
        <v>191</v>
      </c>
      <c r="H148" s="179">
        <v>35</v>
      </c>
      <c r="I148" s="180"/>
      <c r="J148" s="181">
        <f>ROUND(I148*H148,2)</f>
        <v>0</v>
      </c>
      <c r="K148" s="177" t="s">
        <v>151</v>
      </c>
      <c r="L148" s="40"/>
      <c r="M148" s="182" t="s">
        <v>21</v>
      </c>
      <c r="N148" s="183" t="s">
        <v>44</v>
      </c>
      <c r="O148" s="65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243</v>
      </c>
      <c r="AT148" s="186" t="s">
        <v>147</v>
      </c>
      <c r="AU148" s="186" t="s">
        <v>83</v>
      </c>
      <c r="AY148" s="18" t="s">
        <v>144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81</v>
      </c>
      <c r="BK148" s="187">
        <f>ROUND(I148*H148,2)</f>
        <v>0</v>
      </c>
      <c r="BL148" s="18" t="s">
        <v>243</v>
      </c>
      <c r="BM148" s="186" t="s">
        <v>992</v>
      </c>
    </row>
    <row r="149" spans="1:47" s="2" customFormat="1" ht="11.25">
      <c r="A149" s="35"/>
      <c r="B149" s="36"/>
      <c r="C149" s="37"/>
      <c r="D149" s="188" t="s">
        <v>154</v>
      </c>
      <c r="E149" s="37"/>
      <c r="F149" s="189" t="s">
        <v>993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154</v>
      </c>
      <c r="AU149" s="18" t="s">
        <v>83</v>
      </c>
    </row>
    <row r="150" spans="1:65" s="2" customFormat="1" ht="24.2" customHeight="1">
      <c r="A150" s="35"/>
      <c r="B150" s="36"/>
      <c r="C150" s="175" t="s">
        <v>291</v>
      </c>
      <c r="D150" s="175" t="s">
        <v>147</v>
      </c>
      <c r="E150" s="176" t="s">
        <v>994</v>
      </c>
      <c r="F150" s="177" t="s">
        <v>995</v>
      </c>
      <c r="G150" s="178" t="s">
        <v>166</v>
      </c>
      <c r="H150" s="179">
        <v>1</v>
      </c>
      <c r="I150" s="180"/>
      <c r="J150" s="181">
        <f>ROUND(I150*H150,2)</f>
        <v>0</v>
      </c>
      <c r="K150" s="177" t="s">
        <v>151</v>
      </c>
      <c r="L150" s="40"/>
      <c r="M150" s="182" t="s">
        <v>21</v>
      </c>
      <c r="N150" s="183" t="s">
        <v>44</v>
      </c>
      <c r="O150" s="65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243</v>
      </c>
      <c r="AT150" s="186" t="s">
        <v>147</v>
      </c>
      <c r="AU150" s="186" t="s">
        <v>83</v>
      </c>
      <c r="AY150" s="18" t="s">
        <v>144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81</v>
      </c>
      <c r="BK150" s="187">
        <f>ROUND(I150*H150,2)</f>
        <v>0</v>
      </c>
      <c r="BL150" s="18" t="s">
        <v>243</v>
      </c>
      <c r="BM150" s="186" t="s">
        <v>996</v>
      </c>
    </row>
    <row r="151" spans="1:47" s="2" customFormat="1" ht="11.25">
      <c r="A151" s="35"/>
      <c r="B151" s="36"/>
      <c r="C151" s="37"/>
      <c r="D151" s="188" t="s">
        <v>154</v>
      </c>
      <c r="E151" s="37"/>
      <c r="F151" s="189" t="s">
        <v>997</v>
      </c>
      <c r="G151" s="37"/>
      <c r="H151" s="37"/>
      <c r="I151" s="190"/>
      <c r="J151" s="37"/>
      <c r="K151" s="37"/>
      <c r="L151" s="40"/>
      <c r="M151" s="191"/>
      <c r="N151" s="192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154</v>
      </c>
      <c r="AU151" s="18" t="s">
        <v>83</v>
      </c>
    </row>
    <row r="152" spans="1:65" s="2" customFormat="1" ht="44.25" customHeight="1">
      <c r="A152" s="35"/>
      <c r="B152" s="36"/>
      <c r="C152" s="175" t="s">
        <v>296</v>
      </c>
      <c r="D152" s="175" t="s">
        <v>147</v>
      </c>
      <c r="E152" s="176" t="s">
        <v>998</v>
      </c>
      <c r="F152" s="177" t="s">
        <v>999</v>
      </c>
      <c r="G152" s="178" t="s">
        <v>177</v>
      </c>
      <c r="H152" s="179">
        <v>0.234</v>
      </c>
      <c r="I152" s="180"/>
      <c r="J152" s="181">
        <f>ROUND(I152*H152,2)</f>
        <v>0</v>
      </c>
      <c r="K152" s="177" t="s">
        <v>151</v>
      </c>
      <c r="L152" s="40"/>
      <c r="M152" s="182" t="s">
        <v>21</v>
      </c>
      <c r="N152" s="183" t="s">
        <v>44</v>
      </c>
      <c r="O152" s="65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243</v>
      </c>
      <c r="AT152" s="186" t="s">
        <v>147</v>
      </c>
      <c r="AU152" s="186" t="s">
        <v>83</v>
      </c>
      <c r="AY152" s="18" t="s">
        <v>144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8" t="s">
        <v>81</v>
      </c>
      <c r="BK152" s="187">
        <f>ROUND(I152*H152,2)</f>
        <v>0</v>
      </c>
      <c r="BL152" s="18" t="s">
        <v>243</v>
      </c>
      <c r="BM152" s="186" t="s">
        <v>1000</v>
      </c>
    </row>
    <row r="153" spans="1:47" s="2" customFormat="1" ht="11.25">
      <c r="A153" s="35"/>
      <c r="B153" s="36"/>
      <c r="C153" s="37"/>
      <c r="D153" s="188" t="s">
        <v>154</v>
      </c>
      <c r="E153" s="37"/>
      <c r="F153" s="189" t="s">
        <v>1001</v>
      </c>
      <c r="G153" s="37"/>
      <c r="H153" s="37"/>
      <c r="I153" s="190"/>
      <c r="J153" s="37"/>
      <c r="K153" s="37"/>
      <c r="L153" s="40"/>
      <c r="M153" s="191"/>
      <c r="N153" s="192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154</v>
      </c>
      <c r="AU153" s="18" t="s">
        <v>83</v>
      </c>
    </row>
    <row r="154" spans="2:63" s="12" customFormat="1" ht="22.9" customHeight="1">
      <c r="B154" s="159"/>
      <c r="C154" s="160"/>
      <c r="D154" s="161" t="s">
        <v>72</v>
      </c>
      <c r="E154" s="173" t="s">
        <v>539</v>
      </c>
      <c r="F154" s="173" t="s">
        <v>540</v>
      </c>
      <c r="G154" s="160"/>
      <c r="H154" s="160"/>
      <c r="I154" s="163"/>
      <c r="J154" s="174">
        <f>BK154</f>
        <v>0</v>
      </c>
      <c r="K154" s="160"/>
      <c r="L154" s="165"/>
      <c r="M154" s="166"/>
      <c r="N154" s="167"/>
      <c r="O154" s="167"/>
      <c r="P154" s="168">
        <f>SUM(P155:P179)</f>
        <v>0</v>
      </c>
      <c r="Q154" s="167"/>
      <c r="R154" s="168">
        <f>SUM(R155:R179)</f>
        <v>0</v>
      </c>
      <c r="S154" s="167"/>
      <c r="T154" s="169">
        <f>SUM(T155:T179)</f>
        <v>0</v>
      </c>
      <c r="AR154" s="170" t="s">
        <v>83</v>
      </c>
      <c r="AT154" s="171" t="s">
        <v>72</v>
      </c>
      <c r="AU154" s="171" t="s">
        <v>81</v>
      </c>
      <c r="AY154" s="170" t="s">
        <v>144</v>
      </c>
      <c r="BK154" s="172">
        <f>SUM(BK155:BK179)</f>
        <v>0</v>
      </c>
    </row>
    <row r="155" spans="1:65" s="2" customFormat="1" ht="24.2" customHeight="1">
      <c r="A155" s="35"/>
      <c r="B155" s="36"/>
      <c r="C155" s="175" t="s">
        <v>301</v>
      </c>
      <c r="D155" s="175" t="s">
        <v>147</v>
      </c>
      <c r="E155" s="176" t="s">
        <v>1002</v>
      </c>
      <c r="F155" s="177" t="s">
        <v>1003</v>
      </c>
      <c r="G155" s="178" t="s">
        <v>166</v>
      </c>
      <c r="H155" s="179">
        <v>3</v>
      </c>
      <c r="I155" s="180"/>
      <c r="J155" s="181">
        <f>ROUND(I155*H155,2)</f>
        <v>0</v>
      </c>
      <c r="K155" s="177" t="s">
        <v>151</v>
      </c>
      <c r="L155" s="40"/>
      <c r="M155" s="182" t="s">
        <v>21</v>
      </c>
      <c r="N155" s="183" t="s">
        <v>44</v>
      </c>
      <c r="O155" s="65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243</v>
      </c>
      <c r="AT155" s="186" t="s">
        <v>147</v>
      </c>
      <c r="AU155" s="186" t="s">
        <v>83</v>
      </c>
      <c r="AY155" s="18" t="s">
        <v>144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81</v>
      </c>
      <c r="BK155" s="187">
        <f>ROUND(I155*H155,2)</f>
        <v>0</v>
      </c>
      <c r="BL155" s="18" t="s">
        <v>243</v>
      </c>
      <c r="BM155" s="186" t="s">
        <v>1004</v>
      </c>
    </row>
    <row r="156" spans="1:47" s="2" customFormat="1" ht="11.25">
      <c r="A156" s="35"/>
      <c r="B156" s="36"/>
      <c r="C156" s="37"/>
      <c r="D156" s="188" t="s">
        <v>154</v>
      </c>
      <c r="E156" s="37"/>
      <c r="F156" s="189" t="s">
        <v>1005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154</v>
      </c>
      <c r="AU156" s="18" t="s">
        <v>83</v>
      </c>
    </row>
    <row r="157" spans="1:65" s="2" customFormat="1" ht="16.5" customHeight="1">
      <c r="A157" s="35"/>
      <c r="B157" s="36"/>
      <c r="C157" s="216" t="s">
        <v>306</v>
      </c>
      <c r="D157" s="216" t="s">
        <v>292</v>
      </c>
      <c r="E157" s="217" t="s">
        <v>1006</v>
      </c>
      <c r="F157" s="218" t="s">
        <v>1007</v>
      </c>
      <c r="G157" s="219" t="s">
        <v>166</v>
      </c>
      <c r="H157" s="220">
        <v>3</v>
      </c>
      <c r="I157" s="221"/>
      <c r="J157" s="222">
        <f>ROUND(I157*H157,2)</f>
        <v>0</v>
      </c>
      <c r="K157" s="218" t="s">
        <v>151</v>
      </c>
      <c r="L157" s="223"/>
      <c r="M157" s="224" t="s">
        <v>21</v>
      </c>
      <c r="N157" s="225" t="s">
        <v>44</v>
      </c>
      <c r="O157" s="65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337</v>
      </c>
      <c r="AT157" s="186" t="s">
        <v>292</v>
      </c>
      <c r="AU157" s="186" t="s">
        <v>83</v>
      </c>
      <c r="AY157" s="18" t="s">
        <v>144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81</v>
      </c>
      <c r="BK157" s="187">
        <f>ROUND(I157*H157,2)</f>
        <v>0</v>
      </c>
      <c r="BL157" s="18" t="s">
        <v>243</v>
      </c>
      <c r="BM157" s="186" t="s">
        <v>1008</v>
      </c>
    </row>
    <row r="158" spans="1:65" s="2" customFormat="1" ht="33" customHeight="1">
      <c r="A158" s="35"/>
      <c r="B158" s="36"/>
      <c r="C158" s="175" t="s">
        <v>313</v>
      </c>
      <c r="D158" s="175" t="s">
        <v>147</v>
      </c>
      <c r="E158" s="176" t="s">
        <v>1009</v>
      </c>
      <c r="F158" s="177" t="s">
        <v>1010</v>
      </c>
      <c r="G158" s="178" t="s">
        <v>191</v>
      </c>
      <c r="H158" s="179">
        <v>10</v>
      </c>
      <c r="I158" s="180"/>
      <c r="J158" s="181">
        <f>ROUND(I158*H158,2)</f>
        <v>0</v>
      </c>
      <c r="K158" s="177" t="s">
        <v>151</v>
      </c>
      <c r="L158" s="40"/>
      <c r="M158" s="182" t="s">
        <v>21</v>
      </c>
      <c r="N158" s="183" t="s">
        <v>44</v>
      </c>
      <c r="O158" s="65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6" t="s">
        <v>243</v>
      </c>
      <c r="AT158" s="186" t="s">
        <v>147</v>
      </c>
      <c r="AU158" s="186" t="s">
        <v>83</v>
      </c>
      <c r="AY158" s="18" t="s">
        <v>144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8" t="s">
        <v>81</v>
      </c>
      <c r="BK158" s="187">
        <f>ROUND(I158*H158,2)</f>
        <v>0</v>
      </c>
      <c r="BL158" s="18" t="s">
        <v>243</v>
      </c>
      <c r="BM158" s="186" t="s">
        <v>1011</v>
      </c>
    </row>
    <row r="159" spans="1:47" s="2" customFormat="1" ht="11.25">
      <c r="A159" s="35"/>
      <c r="B159" s="36"/>
      <c r="C159" s="37"/>
      <c r="D159" s="188" t="s">
        <v>154</v>
      </c>
      <c r="E159" s="37"/>
      <c r="F159" s="189" t="s">
        <v>1012</v>
      </c>
      <c r="G159" s="37"/>
      <c r="H159" s="37"/>
      <c r="I159" s="190"/>
      <c r="J159" s="37"/>
      <c r="K159" s="37"/>
      <c r="L159" s="40"/>
      <c r="M159" s="191"/>
      <c r="N159" s="192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154</v>
      </c>
      <c r="AU159" s="18" t="s">
        <v>83</v>
      </c>
    </row>
    <row r="160" spans="1:65" s="2" customFormat="1" ht="33" customHeight="1">
      <c r="A160" s="35"/>
      <c r="B160" s="36"/>
      <c r="C160" s="175" t="s">
        <v>319</v>
      </c>
      <c r="D160" s="175" t="s">
        <v>147</v>
      </c>
      <c r="E160" s="176" t="s">
        <v>1013</v>
      </c>
      <c r="F160" s="177" t="s">
        <v>1014</v>
      </c>
      <c r="G160" s="178" t="s">
        <v>191</v>
      </c>
      <c r="H160" s="179">
        <v>30</v>
      </c>
      <c r="I160" s="180"/>
      <c r="J160" s="181">
        <f>ROUND(I160*H160,2)</f>
        <v>0</v>
      </c>
      <c r="K160" s="177" t="s">
        <v>151</v>
      </c>
      <c r="L160" s="40"/>
      <c r="M160" s="182" t="s">
        <v>21</v>
      </c>
      <c r="N160" s="183" t="s">
        <v>44</v>
      </c>
      <c r="O160" s="65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6" t="s">
        <v>243</v>
      </c>
      <c r="AT160" s="186" t="s">
        <v>147</v>
      </c>
      <c r="AU160" s="186" t="s">
        <v>83</v>
      </c>
      <c r="AY160" s="18" t="s">
        <v>144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8" t="s">
        <v>81</v>
      </c>
      <c r="BK160" s="187">
        <f>ROUND(I160*H160,2)</f>
        <v>0</v>
      </c>
      <c r="BL160" s="18" t="s">
        <v>243</v>
      </c>
      <c r="BM160" s="186" t="s">
        <v>1015</v>
      </c>
    </row>
    <row r="161" spans="1:47" s="2" customFormat="1" ht="11.25">
      <c r="A161" s="35"/>
      <c r="B161" s="36"/>
      <c r="C161" s="37"/>
      <c r="D161" s="188" t="s">
        <v>154</v>
      </c>
      <c r="E161" s="37"/>
      <c r="F161" s="189" t="s">
        <v>1016</v>
      </c>
      <c r="G161" s="37"/>
      <c r="H161" s="37"/>
      <c r="I161" s="190"/>
      <c r="J161" s="37"/>
      <c r="K161" s="37"/>
      <c r="L161" s="40"/>
      <c r="M161" s="191"/>
      <c r="N161" s="192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154</v>
      </c>
      <c r="AU161" s="18" t="s">
        <v>83</v>
      </c>
    </row>
    <row r="162" spans="1:65" s="2" customFormat="1" ht="37.9" customHeight="1">
      <c r="A162" s="35"/>
      <c r="B162" s="36"/>
      <c r="C162" s="175" t="s">
        <v>325</v>
      </c>
      <c r="D162" s="175" t="s">
        <v>147</v>
      </c>
      <c r="E162" s="176" t="s">
        <v>1017</v>
      </c>
      <c r="F162" s="177" t="s">
        <v>1018</v>
      </c>
      <c r="G162" s="178" t="s">
        <v>591</v>
      </c>
      <c r="H162" s="179">
        <v>2</v>
      </c>
      <c r="I162" s="180"/>
      <c r="J162" s="181">
        <f>ROUND(I162*H162,2)</f>
        <v>0</v>
      </c>
      <c r="K162" s="177" t="s">
        <v>151</v>
      </c>
      <c r="L162" s="40"/>
      <c r="M162" s="182" t="s">
        <v>21</v>
      </c>
      <c r="N162" s="183" t="s">
        <v>44</v>
      </c>
      <c r="O162" s="65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6" t="s">
        <v>243</v>
      </c>
      <c r="AT162" s="186" t="s">
        <v>147</v>
      </c>
      <c r="AU162" s="186" t="s">
        <v>83</v>
      </c>
      <c r="AY162" s="18" t="s">
        <v>144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8" t="s">
        <v>81</v>
      </c>
      <c r="BK162" s="187">
        <f>ROUND(I162*H162,2)</f>
        <v>0</v>
      </c>
      <c r="BL162" s="18" t="s">
        <v>243</v>
      </c>
      <c r="BM162" s="186" t="s">
        <v>1019</v>
      </c>
    </row>
    <row r="163" spans="1:47" s="2" customFormat="1" ht="11.25">
      <c r="A163" s="35"/>
      <c r="B163" s="36"/>
      <c r="C163" s="37"/>
      <c r="D163" s="188" t="s">
        <v>154</v>
      </c>
      <c r="E163" s="37"/>
      <c r="F163" s="189" t="s">
        <v>1020</v>
      </c>
      <c r="G163" s="37"/>
      <c r="H163" s="37"/>
      <c r="I163" s="190"/>
      <c r="J163" s="37"/>
      <c r="K163" s="37"/>
      <c r="L163" s="40"/>
      <c r="M163" s="191"/>
      <c r="N163" s="192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154</v>
      </c>
      <c r="AU163" s="18" t="s">
        <v>83</v>
      </c>
    </row>
    <row r="164" spans="1:65" s="2" customFormat="1" ht="55.5" customHeight="1">
      <c r="A164" s="35"/>
      <c r="B164" s="36"/>
      <c r="C164" s="175" t="s">
        <v>331</v>
      </c>
      <c r="D164" s="175" t="s">
        <v>147</v>
      </c>
      <c r="E164" s="176" t="s">
        <v>1021</v>
      </c>
      <c r="F164" s="177" t="s">
        <v>1022</v>
      </c>
      <c r="G164" s="178" t="s">
        <v>191</v>
      </c>
      <c r="H164" s="179">
        <v>25</v>
      </c>
      <c r="I164" s="180"/>
      <c r="J164" s="181">
        <f>ROUND(I164*H164,2)</f>
        <v>0</v>
      </c>
      <c r="K164" s="177" t="s">
        <v>151</v>
      </c>
      <c r="L164" s="40"/>
      <c r="M164" s="182" t="s">
        <v>21</v>
      </c>
      <c r="N164" s="183" t="s">
        <v>44</v>
      </c>
      <c r="O164" s="65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6" t="s">
        <v>243</v>
      </c>
      <c r="AT164" s="186" t="s">
        <v>147</v>
      </c>
      <c r="AU164" s="186" t="s">
        <v>83</v>
      </c>
      <c r="AY164" s="18" t="s">
        <v>144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8" t="s">
        <v>81</v>
      </c>
      <c r="BK164" s="187">
        <f>ROUND(I164*H164,2)</f>
        <v>0</v>
      </c>
      <c r="BL164" s="18" t="s">
        <v>243</v>
      </c>
      <c r="BM164" s="186" t="s">
        <v>1023</v>
      </c>
    </row>
    <row r="165" spans="1:47" s="2" customFormat="1" ht="11.25">
      <c r="A165" s="35"/>
      <c r="B165" s="36"/>
      <c r="C165" s="37"/>
      <c r="D165" s="188" t="s">
        <v>154</v>
      </c>
      <c r="E165" s="37"/>
      <c r="F165" s="189" t="s">
        <v>1024</v>
      </c>
      <c r="G165" s="37"/>
      <c r="H165" s="37"/>
      <c r="I165" s="190"/>
      <c r="J165" s="37"/>
      <c r="K165" s="37"/>
      <c r="L165" s="40"/>
      <c r="M165" s="191"/>
      <c r="N165" s="192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154</v>
      </c>
      <c r="AU165" s="18" t="s">
        <v>83</v>
      </c>
    </row>
    <row r="166" spans="1:65" s="2" customFormat="1" ht="55.5" customHeight="1">
      <c r="A166" s="35"/>
      <c r="B166" s="36"/>
      <c r="C166" s="175" t="s">
        <v>337</v>
      </c>
      <c r="D166" s="175" t="s">
        <v>147</v>
      </c>
      <c r="E166" s="176" t="s">
        <v>1025</v>
      </c>
      <c r="F166" s="177" t="s">
        <v>1026</v>
      </c>
      <c r="G166" s="178" t="s">
        <v>191</v>
      </c>
      <c r="H166" s="179">
        <v>15</v>
      </c>
      <c r="I166" s="180"/>
      <c r="J166" s="181">
        <f>ROUND(I166*H166,2)</f>
        <v>0</v>
      </c>
      <c r="K166" s="177" t="s">
        <v>151</v>
      </c>
      <c r="L166" s="40"/>
      <c r="M166" s="182" t="s">
        <v>21</v>
      </c>
      <c r="N166" s="183" t="s">
        <v>44</v>
      </c>
      <c r="O166" s="65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6" t="s">
        <v>243</v>
      </c>
      <c r="AT166" s="186" t="s">
        <v>147</v>
      </c>
      <c r="AU166" s="186" t="s">
        <v>83</v>
      </c>
      <c r="AY166" s="18" t="s">
        <v>144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8" t="s">
        <v>81</v>
      </c>
      <c r="BK166" s="187">
        <f>ROUND(I166*H166,2)</f>
        <v>0</v>
      </c>
      <c r="BL166" s="18" t="s">
        <v>243</v>
      </c>
      <c r="BM166" s="186" t="s">
        <v>1027</v>
      </c>
    </row>
    <row r="167" spans="1:47" s="2" customFormat="1" ht="11.25">
      <c r="A167" s="35"/>
      <c r="B167" s="36"/>
      <c r="C167" s="37"/>
      <c r="D167" s="188" t="s">
        <v>154</v>
      </c>
      <c r="E167" s="37"/>
      <c r="F167" s="189" t="s">
        <v>1028</v>
      </c>
      <c r="G167" s="37"/>
      <c r="H167" s="37"/>
      <c r="I167" s="190"/>
      <c r="J167" s="37"/>
      <c r="K167" s="37"/>
      <c r="L167" s="40"/>
      <c r="M167" s="191"/>
      <c r="N167" s="192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154</v>
      </c>
      <c r="AU167" s="18" t="s">
        <v>83</v>
      </c>
    </row>
    <row r="168" spans="1:65" s="2" customFormat="1" ht="16.5" customHeight="1">
      <c r="A168" s="35"/>
      <c r="B168" s="36"/>
      <c r="C168" s="175" t="s">
        <v>342</v>
      </c>
      <c r="D168" s="175" t="s">
        <v>147</v>
      </c>
      <c r="E168" s="176" t="s">
        <v>1029</v>
      </c>
      <c r="F168" s="177" t="s">
        <v>1030</v>
      </c>
      <c r="G168" s="178" t="s">
        <v>191</v>
      </c>
      <c r="H168" s="179">
        <v>20</v>
      </c>
      <c r="I168" s="180"/>
      <c r="J168" s="181">
        <f>ROUND(I168*H168,2)</f>
        <v>0</v>
      </c>
      <c r="K168" s="177" t="s">
        <v>151</v>
      </c>
      <c r="L168" s="40"/>
      <c r="M168" s="182" t="s">
        <v>21</v>
      </c>
      <c r="N168" s="183" t="s">
        <v>44</v>
      </c>
      <c r="O168" s="65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6" t="s">
        <v>243</v>
      </c>
      <c r="AT168" s="186" t="s">
        <v>147</v>
      </c>
      <c r="AU168" s="186" t="s">
        <v>83</v>
      </c>
      <c r="AY168" s="18" t="s">
        <v>144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8" t="s">
        <v>81</v>
      </c>
      <c r="BK168" s="187">
        <f>ROUND(I168*H168,2)</f>
        <v>0</v>
      </c>
      <c r="BL168" s="18" t="s">
        <v>243</v>
      </c>
      <c r="BM168" s="186" t="s">
        <v>1031</v>
      </c>
    </row>
    <row r="169" spans="1:47" s="2" customFormat="1" ht="11.25">
      <c r="A169" s="35"/>
      <c r="B169" s="36"/>
      <c r="C169" s="37"/>
      <c r="D169" s="188" t="s">
        <v>154</v>
      </c>
      <c r="E169" s="37"/>
      <c r="F169" s="189" t="s">
        <v>1032</v>
      </c>
      <c r="G169" s="37"/>
      <c r="H169" s="37"/>
      <c r="I169" s="190"/>
      <c r="J169" s="37"/>
      <c r="K169" s="37"/>
      <c r="L169" s="40"/>
      <c r="M169" s="191"/>
      <c r="N169" s="192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154</v>
      </c>
      <c r="AU169" s="18" t="s">
        <v>83</v>
      </c>
    </row>
    <row r="170" spans="1:65" s="2" customFormat="1" ht="24.2" customHeight="1">
      <c r="A170" s="35"/>
      <c r="B170" s="36"/>
      <c r="C170" s="175" t="s">
        <v>347</v>
      </c>
      <c r="D170" s="175" t="s">
        <v>147</v>
      </c>
      <c r="E170" s="176" t="s">
        <v>566</v>
      </c>
      <c r="F170" s="177" t="s">
        <v>567</v>
      </c>
      <c r="G170" s="178" t="s">
        <v>166</v>
      </c>
      <c r="H170" s="179">
        <v>8</v>
      </c>
      <c r="I170" s="180"/>
      <c r="J170" s="181">
        <f>ROUND(I170*H170,2)</f>
        <v>0</v>
      </c>
      <c r="K170" s="177" t="s">
        <v>151</v>
      </c>
      <c r="L170" s="40"/>
      <c r="M170" s="182" t="s">
        <v>21</v>
      </c>
      <c r="N170" s="183" t="s">
        <v>44</v>
      </c>
      <c r="O170" s="65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6" t="s">
        <v>243</v>
      </c>
      <c r="AT170" s="186" t="s">
        <v>147</v>
      </c>
      <c r="AU170" s="186" t="s">
        <v>83</v>
      </c>
      <c r="AY170" s="18" t="s">
        <v>144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8" t="s">
        <v>81</v>
      </c>
      <c r="BK170" s="187">
        <f>ROUND(I170*H170,2)</f>
        <v>0</v>
      </c>
      <c r="BL170" s="18" t="s">
        <v>243</v>
      </c>
      <c r="BM170" s="186" t="s">
        <v>1033</v>
      </c>
    </row>
    <row r="171" spans="1:47" s="2" customFormat="1" ht="11.25">
      <c r="A171" s="35"/>
      <c r="B171" s="36"/>
      <c r="C171" s="37"/>
      <c r="D171" s="188" t="s">
        <v>154</v>
      </c>
      <c r="E171" s="37"/>
      <c r="F171" s="189" t="s">
        <v>569</v>
      </c>
      <c r="G171" s="37"/>
      <c r="H171" s="37"/>
      <c r="I171" s="190"/>
      <c r="J171" s="37"/>
      <c r="K171" s="37"/>
      <c r="L171" s="40"/>
      <c r="M171" s="191"/>
      <c r="N171" s="192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154</v>
      </c>
      <c r="AU171" s="18" t="s">
        <v>83</v>
      </c>
    </row>
    <row r="172" spans="1:65" s="2" customFormat="1" ht="24.2" customHeight="1">
      <c r="A172" s="35"/>
      <c r="B172" s="36"/>
      <c r="C172" s="175" t="s">
        <v>353</v>
      </c>
      <c r="D172" s="175" t="s">
        <v>147</v>
      </c>
      <c r="E172" s="176" t="s">
        <v>1034</v>
      </c>
      <c r="F172" s="177" t="s">
        <v>1035</v>
      </c>
      <c r="G172" s="178" t="s">
        <v>166</v>
      </c>
      <c r="H172" s="179">
        <v>3</v>
      </c>
      <c r="I172" s="180"/>
      <c r="J172" s="181">
        <f>ROUND(I172*H172,2)</f>
        <v>0</v>
      </c>
      <c r="K172" s="177" t="s">
        <v>151</v>
      </c>
      <c r="L172" s="40"/>
      <c r="M172" s="182" t="s">
        <v>21</v>
      </c>
      <c r="N172" s="183" t="s">
        <v>44</v>
      </c>
      <c r="O172" s="65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243</v>
      </c>
      <c r="AT172" s="186" t="s">
        <v>147</v>
      </c>
      <c r="AU172" s="186" t="s">
        <v>83</v>
      </c>
      <c r="AY172" s="18" t="s">
        <v>144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81</v>
      </c>
      <c r="BK172" s="187">
        <f>ROUND(I172*H172,2)</f>
        <v>0</v>
      </c>
      <c r="BL172" s="18" t="s">
        <v>243</v>
      </c>
      <c r="BM172" s="186" t="s">
        <v>1036</v>
      </c>
    </row>
    <row r="173" spans="1:47" s="2" customFormat="1" ht="11.25">
      <c r="A173" s="35"/>
      <c r="B173" s="36"/>
      <c r="C173" s="37"/>
      <c r="D173" s="188" t="s">
        <v>154</v>
      </c>
      <c r="E173" s="37"/>
      <c r="F173" s="189" t="s">
        <v>1037</v>
      </c>
      <c r="G173" s="37"/>
      <c r="H173" s="37"/>
      <c r="I173" s="190"/>
      <c r="J173" s="37"/>
      <c r="K173" s="37"/>
      <c r="L173" s="40"/>
      <c r="M173" s="191"/>
      <c r="N173" s="192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154</v>
      </c>
      <c r="AU173" s="18" t="s">
        <v>83</v>
      </c>
    </row>
    <row r="174" spans="1:65" s="2" customFormat="1" ht="37.9" customHeight="1">
      <c r="A174" s="35"/>
      <c r="B174" s="36"/>
      <c r="C174" s="175" t="s">
        <v>358</v>
      </c>
      <c r="D174" s="175" t="s">
        <v>147</v>
      </c>
      <c r="E174" s="176" t="s">
        <v>577</v>
      </c>
      <c r="F174" s="177" t="s">
        <v>578</v>
      </c>
      <c r="G174" s="178" t="s">
        <v>191</v>
      </c>
      <c r="H174" s="179">
        <v>40</v>
      </c>
      <c r="I174" s="180"/>
      <c r="J174" s="181">
        <f>ROUND(I174*H174,2)</f>
        <v>0</v>
      </c>
      <c r="K174" s="177" t="s">
        <v>151</v>
      </c>
      <c r="L174" s="40"/>
      <c r="M174" s="182" t="s">
        <v>21</v>
      </c>
      <c r="N174" s="183" t="s">
        <v>44</v>
      </c>
      <c r="O174" s="65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243</v>
      </c>
      <c r="AT174" s="186" t="s">
        <v>147</v>
      </c>
      <c r="AU174" s="186" t="s">
        <v>83</v>
      </c>
      <c r="AY174" s="18" t="s">
        <v>144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8" t="s">
        <v>81</v>
      </c>
      <c r="BK174" s="187">
        <f>ROUND(I174*H174,2)</f>
        <v>0</v>
      </c>
      <c r="BL174" s="18" t="s">
        <v>243</v>
      </c>
      <c r="BM174" s="186" t="s">
        <v>1038</v>
      </c>
    </row>
    <row r="175" spans="1:47" s="2" customFormat="1" ht="11.25">
      <c r="A175" s="35"/>
      <c r="B175" s="36"/>
      <c r="C175" s="37"/>
      <c r="D175" s="188" t="s">
        <v>154</v>
      </c>
      <c r="E175" s="37"/>
      <c r="F175" s="189" t="s">
        <v>580</v>
      </c>
      <c r="G175" s="37"/>
      <c r="H175" s="37"/>
      <c r="I175" s="190"/>
      <c r="J175" s="37"/>
      <c r="K175" s="37"/>
      <c r="L175" s="40"/>
      <c r="M175" s="191"/>
      <c r="N175" s="192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154</v>
      </c>
      <c r="AU175" s="18" t="s">
        <v>83</v>
      </c>
    </row>
    <row r="176" spans="1:65" s="2" customFormat="1" ht="33" customHeight="1">
      <c r="A176" s="35"/>
      <c r="B176" s="36"/>
      <c r="C176" s="175" t="s">
        <v>363</v>
      </c>
      <c r="D176" s="175" t="s">
        <v>147</v>
      </c>
      <c r="E176" s="176" t="s">
        <v>582</v>
      </c>
      <c r="F176" s="177" t="s">
        <v>583</v>
      </c>
      <c r="G176" s="178" t="s">
        <v>191</v>
      </c>
      <c r="H176" s="179">
        <v>40</v>
      </c>
      <c r="I176" s="180"/>
      <c r="J176" s="181">
        <f>ROUND(I176*H176,2)</f>
        <v>0</v>
      </c>
      <c r="K176" s="177" t="s">
        <v>151</v>
      </c>
      <c r="L176" s="40"/>
      <c r="M176" s="182" t="s">
        <v>21</v>
      </c>
      <c r="N176" s="183" t="s">
        <v>44</v>
      </c>
      <c r="O176" s="65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6" t="s">
        <v>243</v>
      </c>
      <c r="AT176" s="186" t="s">
        <v>147</v>
      </c>
      <c r="AU176" s="186" t="s">
        <v>83</v>
      </c>
      <c r="AY176" s="18" t="s">
        <v>144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8" t="s">
        <v>81</v>
      </c>
      <c r="BK176" s="187">
        <f>ROUND(I176*H176,2)</f>
        <v>0</v>
      </c>
      <c r="BL176" s="18" t="s">
        <v>243</v>
      </c>
      <c r="BM176" s="186" t="s">
        <v>1039</v>
      </c>
    </row>
    <row r="177" spans="1:47" s="2" customFormat="1" ht="11.25">
      <c r="A177" s="35"/>
      <c r="B177" s="36"/>
      <c r="C177" s="37"/>
      <c r="D177" s="188" t="s">
        <v>154</v>
      </c>
      <c r="E177" s="37"/>
      <c r="F177" s="189" t="s">
        <v>585</v>
      </c>
      <c r="G177" s="37"/>
      <c r="H177" s="37"/>
      <c r="I177" s="190"/>
      <c r="J177" s="37"/>
      <c r="K177" s="37"/>
      <c r="L177" s="40"/>
      <c r="M177" s="191"/>
      <c r="N177" s="192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154</v>
      </c>
      <c r="AU177" s="18" t="s">
        <v>83</v>
      </c>
    </row>
    <row r="178" spans="1:65" s="2" customFormat="1" ht="44.25" customHeight="1">
      <c r="A178" s="35"/>
      <c r="B178" s="36"/>
      <c r="C178" s="175" t="s">
        <v>369</v>
      </c>
      <c r="D178" s="175" t="s">
        <v>147</v>
      </c>
      <c r="E178" s="176" t="s">
        <v>1040</v>
      </c>
      <c r="F178" s="177" t="s">
        <v>1041</v>
      </c>
      <c r="G178" s="178" t="s">
        <v>177</v>
      </c>
      <c r="H178" s="179">
        <v>0.099</v>
      </c>
      <c r="I178" s="180"/>
      <c r="J178" s="181">
        <f>ROUND(I178*H178,2)</f>
        <v>0</v>
      </c>
      <c r="K178" s="177" t="s">
        <v>151</v>
      </c>
      <c r="L178" s="40"/>
      <c r="M178" s="182" t="s">
        <v>21</v>
      </c>
      <c r="N178" s="183" t="s">
        <v>44</v>
      </c>
      <c r="O178" s="65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6" t="s">
        <v>243</v>
      </c>
      <c r="AT178" s="186" t="s">
        <v>147</v>
      </c>
      <c r="AU178" s="186" t="s">
        <v>83</v>
      </c>
      <c r="AY178" s="18" t="s">
        <v>144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8" t="s">
        <v>81</v>
      </c>
      <c r="BK178" s="187">
        <f>ROUND(I178*H178,2)</f>
        <v>0</v>
      </c>
      <c r="BL178" s="18" t="s">
        <v>243</v>
      </c>
      <c r="BM178" s="186" t="s">
        <v>1042</v>
      </c>
    </row>
    <row r="179" spans="1:47" s="2" customFormat="1" ht="11.25">
      <c r="A179" s="35"/>
      <c r="B179" s="36"/>
      <c r="C179" s="37"/>
      <c r="D179" s="188" t="s">
        <v>154</v>
      </c>
      <c r="E179" s="37"/>
      <c r="F179" s="189" t="s">
        <v>1043</v>
      </c>
      <c r="G179" s="37"/>
      <c r="H179" s="37"/>
      <c r="I179" s="190"/>
      <c r="J179" s="37"/>
      <c r="K179" s="37"/>
      <c r="L179" s="40"/>
      <c r="M179" s="191"/>
      <c r="N179" s="192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154</v>
      </c>
      <c r="AU179" s="18" t="s">
        <v>83</v>
      </c>
    </row>
    <row r="180" spans="2:63" s="12" customFormat="1" ht="22.9" customHeight="1">
      <c r="B180" s="159"/>
      <c r="C180" s="160"/>
      <c r="D180" s="161" t="s">
        <v>72</v>
      </c>
      <c r="E180" s="173" t="s">
        <v>586</v>
      </c>
      <c r="F180" s="173" t="s">
        <v>587</v>
      </c>
      <c r="G180" s="160"/>
      <c r="H180" s="160"/>
      <c r="I180" s="163"/>
      <c r="J180" s="174">
        <f>BK180</f>
        <v>0</v>
      </c>
      <c r="K180" s="160"/>
      <c r="L180" s="165"/>
      <c r="M180" s="166"/>
      <c r="N180" s="167"/>
      <c r="O180" s="167"/>
      <c r="P180" s="168">
        <f>SUM(P181:P196)</f>
        <v>0</v>
      </c>
      <c r="Q180" s="167"/>
      <c r="R180" s="168">
        <f>SUM(R181:R196)</f>
        <v>0</v>
      </c>
      <c r="S180" s="167"/>
      <c r="T180" s="169">
        <f>SUM(T181:T196)</f>
        <v>0</v>
      </c>
      <c r="AR180" s="170" t="s">
        <v>83</v>
      </c>
      <c r="AT180" s="171" t="s">
        <v>72</v>
      </c>
      <c r="AU180" s="171" t="s">
        <v>81</v>
      </c>
      <c r="AY180" s="170" t="s">
        <v>144</v>
      </c>
      <c r="BK180" s="172">
        <f>SUM(BK181:BK196)</f>
        <v>0</v>
      </c>
    </row>
    <row r="181" spans="1:65" s="2" customFormat="1" ht="16.5" customHeight="1">
      <c r="A181" s="35"/>
      <c r="B181" s="36"/>
      <c r="C181" s="175" t="s">
        <v>375</v>
      </c>
      <c r="D181" s="175" t="s">
        <v>147</v>
      </c>
      <c r="E181" s="176" t="s">
        <v>1044</v>
      </c>
      <c r="F181" s="177" t="s">
        <v>1045</v>
      </c>
      <c r="G181" s="178" t="s">
        <v>591</v>
      </c>
      <c r="H181" s="179">
        <v>2</v>
      </c>
      <c r="I181" s="180"/>
      <c r="J181" s="181">
        <f>ROUND(I181*H181,2)</f>
        <v>0</v>
      </c>
      <c r="K181" s="177" t="s">
        <v>151</v>
      </c>
      <c r="L181" s="40"/>
      <c r="M181" s="182" t="s">
        <v>21</v>
      </c>
      <c r="N181" s="183" t="s">
        <v>44</v>
      </c>
      <c r="O181" s="65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6" t="s">
        <v>243</v>
      </c>
      <c r="AT181" s="186" t="s">
        <v>147</v>
      </c>
      <c r="AU181" s="186" t="s">
        <v>83</v>
      </c>
      <c r="AY181" s="18" t="s">
        <v>144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8" t="s">
        <v>81</v>
      </c>
      <c r="BK181" s="187">
        <f>ROUND(I181*H181,2)</f>
        <v>0</v>
      </c>
      <c r="BL181" s="18" t="s">
        <v>243</v>
      </c>
      <c r="BM181" s="186" t="s">
        <v>1046</v>
      </c>
    </row>
    <row r="182" spans="1:47" s="2" customFormat="1" ht="11.25">
      <c r="A182" s="35"/>
      <c r="B182" s="36"/>
      <c r="C182" s="37"/>
      <c r="D182" s="188" t="s">
        <v>154</v>
      </c>
      <c r="E182" s="37"/>
      <c r="F182" s="189" t="s">
        <v>1047</v>
      </c>
      <c r="G182" s="37"/>
      <c r="H182" s="37"/>
      <c r="I182" s="190"/>
      <c r="J182" s="37"/>
      <c r="K182" s="37"/>
      <c r="L182" s="40"/>
      <c r="M182" s="191"/>
      <c r="N182" s="192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154</v>
      </c>
      <c r="AU182" s="18" t="s">
        <v>83</v>
      </c>
    </row>
    <row r="183" spans="1:65" s="2" customFormat="1" ht="37.9" customHeight="1">
      <c r="A183" s="35"/>
      <c r="B183" s="36"/>
      <c r="C183" s="175" t="s">
        <v>380</v>
      </c>
      <c r="D183" s="175" t="s">
        <v>147</v>
      </c>
      <c r="E183" s="176" t="s">
        <v>1048</v>
      </c>
      <c r="F183" s="177" t="s">
        <v>1049</v>
      </c>
      <c r="G183" s="178" t="s">
        <v>591</v>
      </c>
      <c r="H183" s="179">
        <v>3</v>
      </c>
      <c r="I183" s="180"/>
      <c r="J183" s="181">
        <f>ROUND(I183*H183,2)</f>
        <v>0</v>
      </c>
      <c r="K183" s="177" t="s">
        <v>151</v>
      </c>
      <c r="L183" s="40"/>
      <c r="M183" s="182" t="s">
        <v>21</v>
      </c>
      <c r="N183" s="183" t="s">
        <v>44</v>
      </c>
      <c r="O183" s="65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6" t="s">
        <v>243</v>
      </c>
      <c r="AT183" s="186" t="s">
        <v>147</v>
      </c>
      <c r="AU183" s="186" t="s">
        <v>83</v>
      </c>
      <c r="AY183" s="18" t="s">
        <v>144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8" t="s">
        <v>81</v>
      </c>
      <c r="BK183" s="187">
        <f>ROUND(I183*H183,2)</f>
        <v>0</v>
      </c>
      <c r="BL183" s="18" t="s">
        <v>243</v>
      </c>
      <c r="BM183" s="186" t="s">
        <v>1050</v>
      </c>
    </row>
    <row r="184" spans="1:47" s="2" customFormat="1" ht="11.25">
      <c r="A184" s="35"/>
      <c r="B184" s="36"/>
      <c r="C184" s="37"/>
      <c r="D184" s="188" t="s">
        <v>154</v>
      </c>
      <c r="E184" s="37"/>
      <c r="F184" s="189" t="s">
        <v>1051</v>
      </c>
      <c r="G184" s="37"/>
      <c r="H184" s="37"/>
      <c r="I184" s="190"/>
      <c r="J184" s="37"/>
      <c r="K184" s="37"/>
      <c r="L184" s="40"/>
      <c r="M184" s="191"/>
      <c r="N184" s="192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154</v>
      </c>
      <c r="AU184" s="18" t="s">
        <v>83</v>
      </c>
    </row>
    <row r="185" spans="1:65" s="2" customFormat="1" ht="16.5" customHeight="1">
      <c r="A185" s="35"/>
      <c r="B185" s="36"/>
      <c r="C185" s="175" t="s">
        <v>386</v>
      </c>
      <c r="D185" s="175" t="s">
        <v>147</v>
      </c>
      <c r="E185" s="176" t="s">
        <v>1052</v>
      </c>
      <c r="F185" s="177" t="s">
        <v>1053</v>
      </c>
      <c r="G185" s="178" t="s">
        <v>166</v>
      </c>
      <c r="H185" s="179">
        <v>2</v>
      </c>
      <c r="I185" s="180"/>
      <c r="J185" s="181">
        <f>ROUND(I185*H185,2)</f>
        <v>0</v>
      </c>
      <c r="K185" s="177" t="s">
        <v>151</v>
      </c>
      <c r="L185" s="40"/>
      <c r="M185" s="182" t="s">
        <v>21</v>
      </c>
      <c r="N185" s="183" t="s">
        <v>44</v>
      </c>
      <c r="O185" s="65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6" t="s">
        <v>243</v>
      </c>
      <c r="AT185" s="186" t="s">
        <v>147</v>
      </c>
      <c r="AU185" s="186" t="s">
        <v>83</v>
      </c>
      <c r="AY185" s="18" t="s">
        <v>144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8" t="s">
        <v>81</v>
      </c>
      <c r="BK185" s="187">
        <f>ROUND(I185*H185,2)</f>
        <v>0</v>
      </c>
      <c r="BL185" s="18" t="s">
        <v>243</v>
      </c>
      <c r="BM185" s="186" t="s">
        <v>1054</v>
      </c>
    </row>
    <row r="186" spans="1:47" s="2" customFormat="1" ht="11.25">
      <c r="A186" s="35"/>
      <c r="B186" s="36"/>
      <c r="C186" s="37"/>
      <c r="D186" s="188" t="s">
        <v>154</v>
      </c>
      <c r="E186" s="37"/>
      <c r="F186" s="189" t="s">
        <v>1055</v>
      </c>
      <c r="G186" s="37"/>
      <c r="H186" s="37"/>
      <c r="I186" s="190"/>
      <c r="J186" s="37"/>
      <c r="K186" s="37"/>
      <c r="L186" s="40"/>
      <c r="M186" s="191"/>
      <c r="N186" s="192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154</v>
      </c>
      <c r="AU186" s="18" t="s">
        <v>83</v>
      </c>
    </row>
    <row r="187" spans="1:65" s="2" customFormat="1" ht="37.9" customHeight="1">
      <c r="A187" s="35"/>
      <c r="B187" s="36"/>
      <c r="C187" s="175" t="s">
        <v>391</v>
      </c>
      <c r="D187" s="175" t="s">
        <v>147</v>
      </c>
      <c r="E187" s="176" t="s">
        <v>589</v>
      </c>
      <c r="F187" s="177" t="s">
        <v>590</v>
      </c>
      <c r="G187" s="178" t="s">
        <v>591</v>
      </c>
      <c r="H187" s="179">
        <v>2</v>
      </c>
      <c r="I187" s="180"/>
      <c r="J187" s="181">
        <f>ROUND(I187*H187,2)</f>
        <v>0</v>
      </c>
      <c r="K187" s="177" t="s">
        <v>151</v>
      </c>
      <c r="L187" s="40"/>
      <c r="M187" s="182" t="s">
        <v>21</v>
      </c>
      <c r="N187" s="183" t="s">
        <v>44</v>
      </c>
      <c r="O187" s="65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6" t="s">
        <v>243</v>
      </c>
      <c r="AT187" s="186" t="s">
        <v>147</v>
      </c>
      <c r="AU187" s="186" t="s">
        <v>83</v>
      </c>
      <c r="AY187" s="18" t="s">
        <v>144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8" t="s">
        <v>81</v>
      </c>
      <c r="BK187" s="187">
        <f>ROUND(I187*H187,2)</f>
        <v>0</v>
      </c>
      <c r="BL187" s="18" t="s">
        <v>243</v>
      </c>
      <c r="BM187" s="186" t="s">
        <v>1056</v>
      </c>
    </row>
    <row r="188" spans="1:47" s="2" customFormat="1" ht="11.25">
      <c r="A188" s="35"/>
      <c r="B188" s="36"/>
      <c r="C188" s="37"/>
      <c r="D188" s="188" t="s">
        <v>154</v>
      </c>
      <c r="E188" s="37"/>
      <c r="F188" s="189" t="s">
        <v>593</v>
      </c>
      <c r="G188" s="37"/>
      <c r="H188" s="37"/>
      <c r="I188" s="190"/>
      <c r="J188" s="37"/>
      <c r="K188" s="37"/>
      <c r="L188" s="40"/>
      <c r="M188" s="191"/>
      <c r="N188" s="192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154</v>
      </c>
      <c r="AU188" s="18" t="s">
        <v>83</v>
      </c>
    </row>
    <row r="189" spans="1:65" s="2" customFormat="1" ht="16.5" customHeight="1">
      <c r="A189" s="35"/>
      <c r="B189" s="36"/>
      <c r="C189" s="175" t="s">
        <v>397</v>
      </c>
      <c r="D189" s="175" t="s">
        <v>147</v>
      </c>
      <c r="E189" s="176" t="s">
        <v>1057</v>
      </c>
      <c r="F189" s="177" t="s">
        <v>1058</v>
      </c>
      <c r="G189" s="178" t="s">
        <v>591</v>
      </c>
      <c r="H189" s="179">
        <v>2</v>
      </c>
      <c r="I189" s="180"/>
      <c r="J189" s="181">
        <f>ROUND(I189*H189,2)</f>
        <v>0</v>
      </c>
      <c r="K189" s="177" t="s">
        <v>151</v>
      </c>
      <c r="L189" s="40"/>
      <c r="M189" s="182" t="s">
        <v>21</v>
      </c>
      <c r="N189" s="183" t="s">
        <v>44</v>
      </c>
      <c r="O189" s="65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6" t="s">
        <v>243</v>
      </c>
      <c r="AT189" s="186" t="s">
        <v>147</v>
      </c>
      <c r="AU189" s="186" t="s">
        <v>83</v>
      </c>
      <c r="AY189" s="18" t="s">
        <v>144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8" t="s">
        <v>81</v>
      </c>
      <c r="BK189" s="187">
        <f>ROUND(I189*H189,2)</f>
        <v>0</v>
      </c>
      <c r="BL189" s="18" t="s">
        <v>243</v>
      </c>
      <c r="BM189" s="186" t="s">
        <v>1059</v>
      </c>
    </row>
    <row r="190" spans="1:47" s="2" customFormat="1" ht="11.25">
      <c r="A190" s="35"/>
      <c r="B190" s="36"/>
      <c r="C190" s="37"/>
      <c r="D190" s="188" t="s">
        <v>154</v>
      </c>
      <c r="E190" s="37"/>
      <c r="F190" s="189" t="s">
        <v>1060</v>
      </c>
      <c r="G190" s="37"/>
      <c r="H190" s="37"/>
      <c r="I190" s="190"/>
      <c r="J190" s="37"/>
      <c r="K190" s="37"/>
      <c r="L190" s="40"/>
      <c r="M190" s="191"/>
      <c r="N190" s="192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154</v>
      </c>
      <c r="AU190" s="18" t="s">
        <v>83</v>
      </c>
    </row>
    <row r="191" spans="1:65" s="2" customFormat="1" ht="24.2" customHeight="1">
      <c r="A191" s="35"/>
      <c r="B191" s="36"/>
      <c r="C191" s="175" t="s">
        <v>403</v>
      </c>
      <c r="D191" s="175" t="s">
        <v>147</v>
      </c>
      <c r="E191" s="176" t="s">
        <v>1061</v>
      </c>
      <c r="F191" s="177" t="s">
        <v>1062</v>
      </c>
      <c r="G191" s="178" t="s">
        <v>166</v>
      </c>
      <c r="H191" s="179">
        <v>2</v>
      </c>
      <c r="I191" s="180"/>
      <c r="J191" s="181">
        <f>ROUND(I191*H191,2)</f>
        <v>0</v>
      </c>
      <c r="K191" s="177" t="s">
        <v>151</v>
      </c>
      <c r="L191" s="40"/>
      <c r="M191" s="182" t="s">
        <v>21</v>
      </c>
      <c r="N191" s="183" t="s">
        <v>44</v>
      </c>
      <c r="O191" s="65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6" t="s">
        <v>243</v>
      </c>
      <c r="AT191" s="186" t="s">
        <v>147</v>
      </c>
      <c r="AU191" s="186" t="s">
        <v>83</v>
      </c>
      <c r="AY191" s="18" t="s">
        <v>144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8" t="s">
        <v>81</v>
      </c>
      <c r="BK191" s="187">
        <f>ROUND(I191*H191,2)</f>
        <v>0</v>
      </c>
      <c r="BL191" s="18" t="s">
        <v>243</v>
      </c>
      <c r="BM191" s="186" t="s">
        <v>1063</v>
      </c>
    </row>
    <row r="192" spans="1:47" s="2" customFormat="1" ht="11.25">
      <c r="A192" s="35"/>
      <c r="B192" s="36"/>
      <c r="C192" s="37"/>
      <c r="D192" s="188" t="s">
        <v>154</v>
      </c>
      <c r="E192" s="37"/>
      <c r="F192" s="189" t="s">
        <v>1064</v>
      </c>
      <c r="G192" s="37"/>
      <c r="H192" s="37"/>
      <c r="I192" s="190"/>
      <c r="J192" s="37"/>
      <c r="K192" s="37"/>
      <c r="L192" s="40"/>
      <c r="M192" s="191"/>
      <c r="N192" s="192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154</v>
      </c>
      <c r="AU192" s="18" t="s">
        <v>83</v>
      </c>
    </row>
    <row r="193" spans="1:65" s="2" customFormat="1" ht="16.5" customHeight="1">
      <c r="A193" s="35"/>
      <c r="B193" s="36"/>
      <c r="C193" s="175" t="s">
        <v>409</v>
      </c>
      <c r="D193" s="175" t="s">
        <v>147</v>
      </c>
      <c r="E193" s="176" t="s">
        <v>1065</v>
      </c>
      <c r="F193" s="177" t="s">
        <v>1066</v>
      </c>
      <c r="G193" s="178" t="s">
        <v>166</v>
      </c>
      <c r="H193" s="179">
        <v>1</v>
      </c>
      <c r="I193" s="180"/>
      <c r="J193" s="181">
        <f>ROUND(I193*H193,2)</f>
        <v>0</v>
      </c>
      <c r="K193" s="177" t="s">
        <v>151</v>
      </c>
      <c r="L193" s="40"/>
      <c r="M193" s="182" t="s">
        <v>21</v>
      </c>
      <c r="N193" s="183" t="s">
        <v>44</v>
      </c>
      <c r="O193" s="65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6" t="s">
        <v>243</v>
      </c>
      <c r="AT193" s="186" t="s">
        <v>147</v>
      </c>
      <c r="AU193" s="186" t="s">
        <v>83</v>
      </c>
      <c r="AY193" s="18" t="s">
        <v>144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8" t="s">
        <v>81</v>
      </c>
      <c r="BK193" s="187">
        <f>ROUND(I193*H193,2)</f>
        <v>0</v>
      </c>
      <c r="BL193" s="18" t="s">
        <v>243</v>
      </c>
      <c r="BM193" s="186" t="s">
        <v>1067</v>
      </c>
    </row>
    <row r="194" spans="1:47" s="2" customFormat="1" ht="11.25">
      <c r="A194" s="35"/>
      <c r="B194" s="36"/>
      <c r="C194" s="37"/>
      <c r="D194" s="188" t="s">
        <v>154</v>
      </c>
      <c r="E194" s="37"/>
      <c r="F194" s="189" t="s">
        <v>1068</v>
      </c>
      <c r="G194" s="37"/>
      <c r="H194" s="37"/>
      <c r="I194" s="190"/>
      <c r="J194" s="37"/>
      <c r="K194" s="37"/>
      <c r="L194" s="40"/>
      <c r="M194" s="191"/>
      <c r="N194" s="192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154</v>
      </c>
      <c r="AU194" s="18" t="s">
        <v>83</v>
      </c>
    </row>
    <row r="195" spans="1:65" s="2" customFormat="1" ht="44.25" customHeight="1">
      <c r="A195" s="35"/>
      <c r="B195" s="36"/>
      <c r="C195" s="175" t="s">
        <v>414</v>
      </c>
      <c r="D195" s="175" t="s">
        <v>147</v>
      </c>
      <c r="E195" s="176" t="s">
        <v>600</v>
      </c>
      <c r="F195" s="177" t="s">
        <v>601</v>
      </c>
      <c r="G195" s="178" t="s">
        <v>177</v>
      </c>
      <c r="H195" s="179">
        <v>0.097</v>
      </c>
      <c r="I195" s="180"/>
      <c r="J195" s="181">
        <f>ROUND(I195*H195,2)</f>
        <v>0</v>
      </c>
      <c r="K195" s="177" t="s">
        <v>151</v>
      </c>
      <c r="L195" s="40"/>
      <c r="M195" s="182" t="s">
        <v>21</v>
      </c>
      <c r="N195" s="183" t="s">
        <v>44</v>
      </c>
      <c r="O195" s="65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6" t="s">
        <v>243</v>
      </c>
      <c r="AT195" s="186" t="s">
        <v>147</v>
      </c>
      <c r="AU195" s="186" t="s">
        <v>83</v>
      </c>
      <c r="AY195" s="18" t="s">
        <v>144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8" t="s">
        <v>81</v>
      </c>
      <c r="BK195" s="187">
        <f>ROUND(I195*H195,2)</f>
        <v>0</v>
      </c>
      <c r="BL195" s="18" t="s">
        <v>243</v>
      </c>
      <c r="BM195" s="186" t="s">
        <v>1069</v>
      </c>
    </row>
    <row r="196" spans="1:47" s="2" customFormat="1" ht="11.25">
      <c r="A196" s="35"/>
      <c r="B196" s="36"/>
      <c r="C196" s="37"/>
      <c r="D196" s="188" t="s">
        <v>154</v>
      </c>
      <c r="E196" s="37"/>
      <c r="F196" s="189" t="s">
        <v>603</v>
      </c>
      <c r="G196" s="37"/>
      <c r="H196" s="37"/>
      <c r="I196" s="190"/>
      <c r="J196" s="37"/>
      <c r="K196" s="37"/>
      <c r="L196" s="40"/>
      <c r="M196" s="191"/>
      <c r="N196" s="192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154</v>
      </c>
      <c r="AU196" s="18" t="s">
        <v>83</v>
      </c>
    </row>
    <row r="197" spans="2:63" s="12" customFormat="1" ht="25.9" customHeight="1">
      <c r="B197" s="159"/>
      <c r="C197" s="160"/>
      <c r="D197" s="161" t="s">
        <v>72</v>
      </c>
      <c r="E197" s="162" t="s">
        <v>862</v>
      </c>
      <c r="F197" s="162" t="s">
        <v>863</v>
      </c>
      <c r="G197" s="160"/>
      <c r="H197" s="160"/>
      <c r="I197" s="163"/>
      <c r="J197" s="164">
        <f>BK197</f>
        <v>0</v>
      </c>
      <c r="K197" s="160"/>
      <c r="L197" s="165"/>
      <c r="M197" s="166"/>
      <c r="N197" s="167"/>
      <c r="O197" s="167"/>
      <c r="P197" s="168">
        <f>SUM(P198:P199)</f>
        <v>0</v>
      </c>
      <c r="Q197" s="167"/>
      <c r="R197" s="168">
        <f>SUM(R198:R199)</f>
        <v>0</v>
      </c>
      <c r="S197" s="167"/>
      <c r="T197" s="169">
        <f>SUM(T198:T199)</f>
        <v>0</v>
      </c>
      <c r="AR197" s="170" t="s">
        <v>152</v>
      </c>
      <c r="AT197" s="171" t="s">
        <v>72</v>
      </c>
      <c r="AU197" s="171" t="s">
        <v>73</v>
      </c>
      <c r="AY197" s="170" t="s">
        <v>144</v>
      </c>
      <c r="BK197" s="172">
        <f>SUM(BK198:BK199)</f>
        <v>0</v>
      </c>
    </row>
    <row r="198" spans="1:65" s="2" customFormat="1" ht="24.2" customHeight="1">
      <c r="A198" s="35"/>
      <c r="B198" s="36"/>
      <c r="C198" s="175" t="s">
        <v>420</v>
      </c>
      <c r="D198" s="175" t="s">
        <v>147</v>
      </c>
      <c r="E198" s="176" t="s">
        <v>864</v>
      </c>
      <c r="F198" s="177" t="s">
        <v>865</v>
      </c>
      <c r="G198" s="178" t="s">
        <v>866</v>
      </c>
      <c r="H198" s="179">
        <v>10</v>
      </c>
      <c r="I198" s="180"/>
      <c r="J198" s="181">
        <f>ROUND(I198*H198,2)</f>
        <v>0</v>
      </c>
      <c r="K198" s="177" t="s">
        <v>151</v>
      </c>
      <c r="L198" s="40"/>
      <c r="M198" s="182" t="s">
        <v>21</v>
      </c>
      <c r="N198" s="183" t="s">
        <v>44</v>
      </c>
      <c r="O198" s="65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6" t="s">
        <v>867</v>
      </c>
      <c r="AT198" s="186" t="s">
        <v>147</v>
      </c>
      <c r="AU198" s="186" t="s">
        <v>81</v>
      </c>
      <c r="AY198" s="18" t="s">
        <v>144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8" t="s">
        <v>81</v>
      </c>
      <c r="BK198" s="187">
        <f>ROUND(I198*H198,2)</f>
        <v>0</v>
      </c>
      <c r="BL198" s="18" t="s">
        <v>867</v>
      </c>
      <c r="BM198" s="186" t="s">
        <v>1070</v>
      </c>
    </row>
    <row r="199" spans="1:47" s="2" customFormat="1" ht="11.25">
      <c r="A199" s="35"/>
      <c r="B199" s="36"/>
      <c r="C199" s="37"/>
      <c r="D199" s="188" t="s">
        <v>154</v>
      </c>
      <c r="E199" s="37"/>
      <c r="F199" s="189" t="s">
        <v>868</v>
      </c>
      <c r="G199" s="37"/>
      <c r="H199" s="37"/>
      <c r="I199" s="190"/>
      <c r="J199" s="37"/>
      <c r="K199" s="37"/>
      <c r="L199" s="40"/>
      <c r="M199" s="232"/>
      <c r="N199" s="233"/>
      <c r="O199" s="229"/>
      <c r="P199" s="229"/>
      <c r="Q199" s="229"/>
      <c r="R199" s="229"/>
      <c r="S199" s="229"/>
      <c r="T199" s="234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154</v>
      </c>
      <c r="AU199" s="18" t="s">
        <v>81</v>
      </c>
    </row>
    <row r="200" spans="1:31" s="2" customFormat="1" ht="6.95" customHeight="1">
      <c r="A200" s="35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40"/>
      <c r="M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</sheetData>
  <sheetProtection algorithmName="SHA-512" hashValue="nqXsHZy3h7YsCB4FT158/NWgyV8Yr0QcaHY1Q0AnI15mLADHCzZcXVjRHyvkXSC85xfXYZm82cQh1daE+/E94A==" saltValue="LLUn6QnKg5CJX5wVrSYhhI3R4Eh654AxS6EBxnfNGqxqjE+7wHiaq41/OFbTUhq/JMAZNLxWYT7GcKhDFJT4Rw==" spinCount="100000" sheet="1" objects="1" scenarios="1" formatColumns="0" formatRows="0" autoFilter="0"/>
  <autoFilter ref="C86:K19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127" r:id="rId1" display="https://podminky.urs.cz/item/CS_URS_2022_01/721140906"/>
    <hyperlink ref="F129" r:id="rId2" display="https://podminky.urs.cz/item/CS_URS_2022_01/721140916"/>
    <hyperlink ref="F131" r:id="rId3" display="https://podminky.urs.cz/item/CS_URS_2022_01/721140926"/>
    <hyperlink ref="F133" r:id="rId4" display="https://podminky.urs.cz/item/CS_URS_2022_01/721173401"/>
    <hyperlink ref="F135" r:id="rId5" display="https://podminky.urs.cz/item/CS_URS_2022_01/721173402"/>
    <hyperlink ref="F137" r:id="rId6" display="https://podminky.urs.cz/item/CS_URS_2022_01/721173403"/>
    <hyperlink ref="F139" r:id="rId7" display="https://podminky.urs.cz/item/CS_URS_2022_01/721174042"/>
    <hyperlink ref="F141" r:id="rId8" display="https://podminky.urs.cz/item/CS_URS_2022_01/721174043"/>
    <hyperlink ref="F143" r:id="rId9" display="https://podminky.urs.cz/item/CS_URS_2022_01/721194104"/>
    <hyperlink ref="F145" r:id="rId10" display="https://podminky.urs.cz/item/CS_URS_2022_01/721194109"/>
    <hyperlink ref="F147" r:id="rId11" display="https://podminky.urs.cz/item/CS_URS_2022_01/721274126"/>
    <hyperlink ref="F149" r:id="rId12" display="https://podminky.urs.cz/item/CS_URS_2022_01/721290111"/>
    <hyperlink ref="F151" r:id="rId13" display="https://podminky.urs.cz/item/CS_URS_2022_01/721910912"/>
    <hyperlink ref="F153" r:id="rId14" display="https://podminky.urs.cz/item/CS_URS_2022_01/998721101"/>
    <hyperlink ref="F156" r:id="rId15" display="https://podminky.urs.cz/item/CS_URS_2022_01/722171933"/>
    <hyperlink ref="F159" r:id="rId16" display="https://podminky.urs.cz/item/CS_URS_2022_01/722174022"/>
    <hyperlink ref="F161" r:id="rId17" display="https://podminky.urs.cz/item/CS_URS_2022_01/722174023"/>
    <hyperlink ref="F163" r:id="rId18" display="https://podminky.urs.cz/item/CS_URS_2022_01/722179192"/>
    <hyperlink ref="F165" r:id="rId19" display="https://podminky.urs.cz/item/CS_URS_2022_01/722181221"/>
    <hyperlink ref="F167" r:id="rId20" display="https://podminky.urs.cz/item/CS_URS_2022_01/722181241"/>
    <hyperlink ref="F169" r:id="rId21" display="https://podminky.urs.cz/item/CS_URS_2022_01/722182012"/>
    <hyperlink ref="F171" r:id="rId22" display="https://podminky.urs.cz/item/CS_URS_2022_01/722190401"/>
    <hyperlink ref="F173" r:id="rId23" display="https://podminky.urs.cz/item/CS_URS_2022_01/722232011"/>
    <hyperlink ref="F175" r:id="rId24" display="https://podminky.urs.cz/item/CS_URS_2022_01/722290226"/>
    <hyperlink ref="F177" r:id="rId25" display="https://podminky.urs.cz/item/CS_URS_2022_01/722290234"/>
    <hyperlink ref="F179" r:id="rId26" display="https://podminky.urs.cz/item/CS_URS_2022_01/998722101"/>
    <hyperlink ref="F182" r:id="rId27" display="https://podminky.urs.cz/item/CS_URS_2022_01/725110814"/>
    <hyperlink ref="F184" r:id="rId28" display="https://podminky.urs.cz/item/CS_URS_2022_01/725112002"/>
    <hyperlink ref="F186" r:id="rId29" display="https://podminky.urs.cz/item/CS_URS_2022_01/725119122"/>
    <hyperlink ref="F188" r:id="rId30" display="https://podminky.urs.cz/item/CS_URS_2022_01/725211617"/>
    <hyperlink ref="F190" r:id="rId31" display="https://podminky.urs.cz/item/CS_URS_2022_01/725822613"/>
    <hyperlink ref="F192" r:id="rId32" display="https://podminky.urs.cz/item/CS_URS_2022_01/725861102"/>
    <hyperlink ref="F194" r:id="rId33" display="https://podminky.urs.cz/item/CS_URS_2022_01/725980123"/>
    <hyperlink ref="F196" r:id="rId34" display="https://podminky.urs.cz/item/CS_URS_2022_01/998725101"/>
    <hyperlink ref="F199" r:id="rId35" display="https://podminky.urs.cz/item/CS_URS_2022_01/HZS2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95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83</v>
      </c>
    </row>
    <row r="4" spans="2:46" s="1" customFormat="1" ht="24.95" customHeight="1">
      <c r="B4" s="21"/>
      <c r="D4" s="105" t="s">
        <v>100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7" t="str">
        <f>'Rekapitulace stavby'!K6</f>
        <v>Vrchlabí nám.Míru, č.p. 284 - úpravy soc.zařízení, I.etapa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7" t="s">
        <v>101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1071</v>
      </c>
      <c r="F9" s="370"/>
      <c r="G9" s="370"/>
      <c r="H9" s="370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18. 4. 2022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">
        <v>21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28</v>
      </c>
      <c r="F15" s="35"/>
      <c r="G15" s="35"/>
      <c r="H15" s="35"/>
      <c r="I15" s="107" t="s">
        <v>29</v>
      </c>
      <c r="J15" s="109" t="s">
        <v>21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30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7" t="s">
        <v>29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32</v>
      </c>
      <c r="E20" s="35"/>
      <c r="F20" s="35"/>
      <c r="G20" s="35"/>
      <c r="H20" s="35"/>
      <c r="I20" s="107" t="s">
        <v>27</v>
      </c>
      <c r="J20" s="109" t="s">
        <v>21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23</v>
      </c>
      <c r="F21" s="35"/>
      <c r="G21" s="35"/>
      <c r="H21" s="35"/>
      <c r="I21" s="107" t="s">
        <v>29</v>
      </c>
      <c r="J21" s="109" t="s">
        <v>21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">
        <v>21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23</v>
      </c>
      <c r="F24" s="35"/>
      <c r="G24" s="35"/>
      <c r="H24" s="35"/>
      <c r="I24" s="107" t="s">
        <v>29</v>
      </c>
      <c r="J24" s="109" t="s">
        <v>21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3" t="s">
        <v>21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ROUND(J81,2)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43</v>
      </c>
      <c r="E33" s="107" t="s">
        <v>44</v>
      </c>
      <c r="F33" s="119">
        <f>ROUND((SUM(BE81:BE84)),2)</f>
        <v>0</v>
      </c>
      <c r="G33" s="35"/>
      <c r="H33" s="35"/>
      <c r="I33" s="120">
        <v>0.21</v>
      </c>
      <c r="J33" s="119">
        <f>ROUND(((SUM(BE81:BE84))*I33),2)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45</v>
      </c>
      <c r="F34" s="119">
        <f>ROUND((SUM(BF81:BF84)),2)</f>
        <v>0</v>
      </c>
      <c r="G34" s="35"/>
      <c r="H34" s="35"/>
      <c r="I34" s="120">
        <v>0.15</v>
      </c>
      <c r="J34" s="119">
        <f>ROUND(((SUM(BF81:BF84))*I34),2)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46</v>
      </c>
      <c r="F35" s="119">
        <f>ROUND((SUM(BG81:BG84)),2)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47</v>
      </c>
      <c r="F36" s="119">
        <f>ROUND((SUM(BH81:BH84)),2)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48</v>
      </c>
      <c r="F37" s="119">
        <f>ROUND((SUM(BI81:BI84)),2)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103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Vrchlabí nám.Míru, č.p. 284 - úpravy soc.zařízení, I.etapa</v>
      </c>
      <c r="F48" s="375"/>
      <c r="G48" s="375"/>
      <c r="H48" s="375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101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D.1.3 - Elektroinstalace</v>
      </c>
      <c r="F50" s="376"/>
      <c r="G50" s="376"/>
      <c r="H50" s="376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 xml:space="preserve"> </v>
      </c>
      <c r="G52" s="37"/>
      <c r="H52" s="37"/>
      <c r="I52" s="30" t="s">
        <v>24</v>
      </c>
      <c r="J52" s="60" t="str">
        <f>IF(J12="","",J12)</f>
        <v>18. 4. 2022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26</v>
      </c>
      <c r="D54" s="37"/>
      <c r="E54" s="37"/>
      <c r="F54" s="28" t="str">
        <f>E15</f>
        <v>Město Vrchlabí</v>
      </c>
      <c r="G54" s="37"/>
      <c r="H54" s="37"/>
      <c r="I54" s="30" t="s">
        <v>32</v>
      </c>
      <c r="J54" s="33" t="str">
        <f>E21</f>
        <v xml:space="preserve"> 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104</v>
      </c>
      <c r="D57" s="133"/>
      <c r="E57" s="133"/>
      <c r="F57" s="133"/>
      <c r="G57" s="133"/>
      <c r="H57" s="133"/>
      <c r="I57" s="133"/>
      <c r="J57" s="134" t="s">
        <v>105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106</v>
      </c>
    </row>
    <row r="60" spans="2:12" s="9" customFormat="1" ht="24.95" customHeight="1">
      <c r="B60" s="136"/>
      <c r="C60" s="137"/>
      <c r="D60" s="138" t="s">
        <v>1072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1073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8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129</v>
      </c>
      <c r="D68" s="37"/>
      <c r="E68" s="37"/>
      <c r="F68" s="37"/>
      <c r="G68" s="37"/>
      <c r="H68" s="37"/>
      <c r="I68" s="37"/>
      <c r="J68" s="37"/>
      <c r="K68" s="37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4" t="str">
        <f>E7</f>
        <v>Vrchlabí nám.Míru, č.p. 284 - úpravy soc.zařízení, I.etapa</v>
      </c>
      <c r="F71" s="375"/>
      <c r="G71" s="375"/>
      <c r="H71" s="375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101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7" t="str">
        <f>E9</f>
        <v>D.1.3 - Elektroinstalace</v>
      </c>
      <c r="F73" s="376"/>
      <c r="G73" s="376"/>
      <c r="H73" s="376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22</v>
      </c>
      <c r="D75" s="37"/>
      <c r="E75" s="37"/>
      <c r="F75" s="28" t="str">
        <f>F12</f>
        <v xml:space="preserve"> </v>
      </c>
      <c r="G75" s="37"/>
      <c r="H75" s="37"/>
      <c r="I75" s="30" t="s">
        <v>24</v>
      </c>
      <c r="J75" s="60" t="str">
        <f>IF(J12="","",J12)</f>
        <v>18. 4. 2022</v>
      </c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26</v>
      </c>
      <c r="D77" s="37"/>
      <c r="E77" s="37"/>
      <c r="F77" s="28" t="str">
        <f>E15</f>
        <v>Město Vrchlabí</v>
      </c>
      <c r="G77" s="37"/>
      <c r="H77" s="37"/>
      <c r="I77" s="30" t="s">
        <v>32</v>
      </c>
      <c r="J77" s="33" t="str">
        <f>E21</f>
        <v xml:space="preserve"> </v>
      </c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35</v>
      </c>
      <c r="J78" s="33" t="str">
        <f>E24</f>
        <v xml:space="preserve"> 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8"/>
      <c r="B80" s="149"/>
      <c r="C80" s="150" t="s">
        <v>130</v>
      </c>
      <c r="D80" s="151" t="s">
        <v>58</v>
      </c>
      <c r="E80" s="151" t="s">
        <v>54</v>
      </c>
      <c r="F80" s="151" t="s">
        <v>55</v>
      </c>
      <c r="G80" s="151" t="s">
        <v>131</v>
      </c>
      <c r="H80" s="151" t="s">
        <v>132</v>
      </c>
      <c r="I80" s="151" t="s">
        <v>133</v>
      </c>
      <c r="J80" s="151" t="s">
        <v>105</v>
      </c>
      <c r="K80" s="152" t="s">
        <v>134</v>
      </c>
      <c r="L80" s="153"/>
      <c r="M80" s="69" t="s">
        <v>21</v>
      </c>
      <c r="N80" s="70" t="s">
        <v>43</v>
      </c>
      <c r="O80" s="70" t="s">
        <v>135</v>
      </c>
      <c r="P80" s="70" t="s">
        <v>136</v>
      </c>
      <c r="Q80" s="70" t="s">
        <v>137</v>
      </c>
      <c r="R80" s="70" t="s">
        <v>138</v>
      </c>
      <c r="S80" s="70" t="s">
        <v>139</v>
      </c>
      <c r="T80" s="71" t="s">
        <v>140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5"/>
      <c r="B81" s="36"/>
      <c r="C81" s="76" t="s">
        <v>141</v>
      </c>
      <c r="D81" s="37"/>
      <c r="E81" s="37"/>
      <c r="F81" s="37"/>
      <c r="G81" s="37"/>
      <c r="H81" s="37"/>
      <c r="I81" s="37"/>
      <c r="J81" s="154">
        <f>BK81</f>
        <v>0</v>
      </c>
      <c r="K81" s="37"/>
      <c r="L81" s="40"/>
      <c r="M81" s="72"/>
      <c r="N81" s="155"/>
      <c r="O81" s="73"/>
      <c r="P81" s="156">
        <f>P82</f>
        <v>0</v>
      </c>
      <c r="Q81" s="73"/>
      <c r="R81" s="156">
        <f>R82</f>
        <v>0</v>
      </c>
      <c r="S81" s="73"/>
      <c r="T81" s="157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106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292</v>
      </c>
      <c r="F82" s="162" t="s">
        <v>1074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145</v>
      </c>
      <c r="AT82" s="171" t="s">
        <v>72</v>
      </c>
      <c r="AU82" s="171" t="s">
        <v>73</v>
      </c>
      <c r="AY82" s="170" t="s">
        <v>144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1075</v>
      </c>
      <c r="F83" s="173" t="s">
        <v>1076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</v>
      </c>
      <c r="S83" s="167"/>
      <c r="T83" s="169">
        <f>T84</f>
        <v>0</v>
      </c>
      <c r="AR83" s="170" t="s">
        <v>145</v>
      </c>
      <c r="AT83" s="171" t="s">
        <v>72</v>
      </c>
      <c r="AU83" s="171" t="s">
        <v>81</v>
      </c>
      <c r="AY83" s="170" t="s">
        <v>144</v>
      </c>
      <c r="BK83" s="172">
        <f>BK84</f>
        <v>0</v>
      </c>
    </row>
    <row r="84" spans="1:65" s="2" customFormat="1" ht="16.5" customHeight="1">
      <c r="A84" s="35"/>
      <c r="B84" s="36"/>
      <c r="C84" s="175" t="s">
        <v>81</v>
      </c>
      <c r="D84" s="175" t="s">
        <v>147</v>
      </c>
      <c r="E84" s="176" t="s">
        <v>1077</v>
      </c>
      <c r="F84" s="177" t="s">
        <v>1078</v>
      </c>
      <c r="G84" s="178" t="s">
        <v>781</v>
      </c>
      <c r="H84" s="179">
        <v>1</v>
      </c>
      <c r="I84" s="180"/>
      <c r="J84" s="181">
        <f>ROUND(I84*H84,2)</f>
        <v>0</v>
      </c>
      <c r="K84" s="177" t="s">
        <v>21</v>
      </c>
      <c r="L84" s="40"/>
      <c r="M84" s="227" t="s">
        <v>21</v>
      </c>
      <c r="N84" s="228" t="s">
        <v>44</v>
      </c>
      <c r="O84" s="229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6" t="s">
        <v>517</v>
      </c>
      <c r="AT84" s="186" t="s">
        <v>147</v>
      </c>
      <c r="AU84" s="186" t="s">
        <v>83</v>
      </c>
      <c r="AY84" s="18" t="s">
        <v>144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8" t="s">
        <v>81</v>
      </c>
      <c r="BK84" s="187">
        <f>ROUND(I84*H84,2)</f>
        <v>0</v>
      </c>
      <c r="BL84" s="18" t="s">
        <v>517</v>
      </c>
      <c r="BM84" s="186" t="s">
        <v>1079</v>
      </c>
    </row>
    <row r="85" spans="1:31" s="2" customFormat="1" ht="6.95" customHeight="1">
      <c r="A85" s="35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0"/>
      <c r="M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</sheetData>
  <sheetProtection algorithmName="SHA-512" hashValue="57kYHFT3OsdJ2c6h6Nsxmuh/6TgSSQdAQ0jqjPtULIkf8sYqXKLmPZhFV4Lt2QFM9r51C06o/2eDMGvap/ShUQ==" saltValue="Ml3I8L0k5cwta3cltsOpvlk2GJEH5VxuWVNv/BXgkIC5cQrmFta8N84g87DOpgRPjhtBAun0PfxVwPf38qOGZw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tabSelected="1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>
      <c r="B3" s="250"/>
      <c r="C3" s="378" t="s">
        <v>1080</v>
      </c>
      <c r="D3" s="378"/>
      <c r="E3" s="378"/>
      <c r="F3" s="378"/>
      <c r="G3" s="378"/>
      <c r="H3" s="378"/>
      <c r="I3" s="378"/>
      <c r="J3" s="378"/>
      <c r="K3" s="251"/>
    </row>
    <row r="4" spans="2:11" s="1" customFormat="1" ht="25.5" customHeight="1">
      <c r="B4" s="252"/>
      <c r="C4" s="383" t="s">
        <v>1081</v>
      </c>
      <c r="D4" s="383"/>
      <c r="E4" s="383"/>
      <c r="F4" s="383"/>
      <c r="G4" s="383"/>
      <c r="H4" s="383"/>
      <c r="I4" s="383"/>
      <c r="J4" s="383"/>
      <c r="K4" s="253"/>
    </row>
    <row r="5" spans="2:11" s="1" customFormat="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2"/>
      <c r="C6" s="382" t="s">
        <v>1082</v>
      </c>
      <c r="D6" s="382"/>
      <c r="E6" s="382"/>
      <c r="F6" s="382"/>
      <c r="G6" s="382"/>
      <c r="H6" s="382"/>
      <c r="I6" s="382"/>
      <c r="J6" s="382"/>
      <c r="K6" s="253"/>
    </row>
    <row r="7" spans="2:11" s="1" customFormat="1" ht="15" customHeight="1">
      <c r="B7" s="256"/>
      <c r="C7" s="382" t="s">
        <v>1083</v>
      </c>
      <c r="D7" s="382"/>
      <c r="E7" s="382"/>
      <c r="F7" s="382"/>
      <c r="G7" s="382"/>
      <c r="H7" s="382"/>
      <c r="I7" s="382"/>
      <c r="J7" s="382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382" t="s">
        <v>1084</v>
      </c>
      <c r="D9" s="382"/>
      <c r="E9" s="382"/>
      <c r="F9" s="382"/>
      <c r="G9" s="382"/>
      <c r="H9" s="382"/>
      <c r="I9" s="382"/>
      <c r="J9" s="382"/>
      <c r="K9" s="253"/>
    </row>
    <row r="10" spans="2:11" s="1" customFormat="1" ht="15" customHeight="1">
      <c r="B10" s="256"/>
      <c r="C10" s="255"/>
      <c r="D10" s="382" t="s">
        <v>1085</v>
      </c>
      <c r="E10" s="382"/>
      <c r="F10" s="382"/>
      <c r="G10" s="382"/>
      <c r="H10" s="382"/>
      <c r="I10" s="382"/>
      <c r="J10" s="382"/>
      <c r="K10" s="253"/>
    </row>
    <row r="11" spans="2:11" s="1" customFormat="1" ht="15" customHeight="1">
      <c r="B11" s="256"/>
      <c r="C11" s="257"/>
      <c r="D11" s="382" t="s">
        <v>1086</v>
      </c>
      <c r="E11" s="382"/>
      <c r="F11" s="382"/>
      <c r="G11" s="382"/>
      <c r="H11" s="382"/>
      <c r="I11" s="382"/>
      <c r="J11" s="382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1087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382" t="s">
        <v>1088</v>
      </c>
      <c r="E15" s="382"/>
      <c r="F15" s="382"/>
      <c r="G15" s="382"/>
      <c r="H15" s="382"/>
      <c r="I15" s="382"/>
      <c r="J15" s="382"/>
      <c r="K15" s="253"/>
    </row>
    <row r="16" spans="2:11" s="1" customFormat="1" ht="15" customHeight="1">
      <c r="B16" s="256"/>
      <c r="C16" s="257"/>
      <c r="D16" s="382" t="s">
        <v>1089</v>
      </c>
      <c r="E16" s="382"/>
      <c r="F16" s="382"/>
      <c r="G16" s="382"/>
      <c r="H16" s="382"/>
      <c r="I16" s="382"/>
      <c r="J16" s="382"/>
      <c r="K16" s="253"/>
    </row>
    <row r="17" spans="2:11" s="1" customFormat="1" ht="15" customHeight="1">
      <c r="B17" s="256"/>
      <c r="C17" s="257"/>
      <c r="D17" s="382" t="s">
        <v>1090</v>
      </c>
      <c r="E17" s="382"/>
      <c r="F17" s="382"/>
      <c r="G17" s="382"/>
      <c r="H17" s="382"/>
      <c r="I17" s="382"/>
      <c r="J17" s="382"/>
      <c r="K17" s="253"/>
    </row>
    <row r="18" spans="2:11" s="1" customFormat="1" ht="15" customHeight="1">
      <c r="B18" s="256"/>
      <c r="C18" s="257"/>
      <c r="D18" s="257"/>
      <c r="E18" s="259" t="s">
        <v>80</v>
      </c>
      <c r="F18" s="382" t="s">
        <v>1091</v>
      </c>
      <c r="G18" s="382"/>
      <c r="H18" s="382"/>
      <c r="I18" s="382"/>
      <c r="J18" s="382"/>
      <c r="K18" s="253"/>
    </row>
    <row r="19" spans="2:11" s="1" customFormat="1" ht="15" customHeight="1">
      <c r="B19" s="256"/>
      <c r="C19" s="257"/>
      <c r="D19" s="257"/>
      <c r="E19" s="259" t="s">
        <v>1092</v>
      </c>
      <c r="F19" s="382" t="s">
        <v>1093</v>
      </c>
      <c r="G19" s="382"/>
      <c r="H19" s="382"/>
      <c r="I19" s="382"/>
      <c r="J19" s="382"/>
      <c r="K19" s="253"/>
    </row>
    <row r="20" spans="2:11" s="1" customFormat="1" ht="15" customHeight="1">
      <c r="B20" s="256"/>
      <c r="C20" s="257"/>
      <c r="D20" s="257"/>
      <c r="E20" s="259" t="s">
        <v>1094</v>
      </c>
      <c r="F20" s="382" t="s">
        <v>1095</v>
      </c>
      <c r="G20" s="382"/>
      <c r="H20" s="382"/>
      <c r="I20" s="382"/>
      <c r="J20" s="382"/>
      <c r="K20" s="253"/>
    </row>
    <row r="21" spans="2:11" s="1" customFormat="1" ht="15" customHeight="1">
      <c r="B21" s="256"/>
      <c r="C21" s="257"/>
      <c r="D21" s="257"/>
      <c r="E21" s="259" t="s">
        <v>1096</v>
      </c>
      <c r="F21" s="382" t="s">
        <v>1097</v>
      </c>
      <c r="G21" s="382"/>
      <c r="H21" s="382"/>
      <c r="I21" s="382"/>
      <c r="J21" s="382"/>
      <c r="K21" s="253"/>
    </row>
    <row r="22" spans="2:11" s="1" customFormat="1" ht="15" customHeight="1">
      <c r="B22" s="256"/>
      <c r="C22" s="257"/>
      <c r="D22" s="257"/>
      <c r="E22" s="259" t="s">
        <v>1098</v>
      </c>
      <c r="F22" s="382" t="s">
        <v>1099</v>
      </c>
      <c r="G22" s="382"/>
      <c r="H22" s="382"/>
      <c r="I22" s="382"/>
      <c r="J22" s="382"/>
      <c r="K22" s="253"/>
    </row>
    <row r="23" spans="2:11" s="1" customFormat="1" ht="15" customHeight="1">
      <c r="B23" s="256"/>
      <c r="C23" s="257"/>
      <c r="D23" s="257"/>
      <c r="E23" s="259" t="s">
        <v>1100</v>
      </c>
      <c r="F23" s="382" t="s">
        <v>1101</v>
      </c>
      <c r="G23" s="382"/>
      <c r="H23" s="382"/>
      <c r="I23" s="382"/>
      <c r="J23" s="382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382" t="s">
        <v>1102</v>
      </c>
      <c r="D25" s="382"/>
      <c r="E25" s="382"/>
      <c r="F25" s="382"/>
      <c r="G25" s="382"/>
      <c r="H25" s="382"/>
      <c r="I25" s="382"/>
      <c r="J25" s="382"/>
      <c r="K25" s="253"/>
    </row>
    <row r="26" spans="2:11" s="1" customFormat="1" ht="15" customHeight="1">
      <c r="B26" s="256"/>
      <c r="C26" s="382" t="s">
        <v>1103</v>
      </c>
      <c r="D26" s="382"/>
      <c r="E26" s="382"/>
      <c r="F26" s="382"/>
      <c r="G26" s="382"/>
      <c r="H26" s="382"/>
      <c r="I26" s="382"/>
      <c r="J26" s="382"/>
      <c r="K26" s="253"/>
    </row>
    <row r="27" spans="2:11" s="1" customFormat="1" ht="15" customHeight="1">
      <c r="B27" s="256"/>
      <c r="C27" s="255"/>
      <c r="D27" s="382" t="s">
        <v>1104</v>
      </c>
      <c r="E27" s="382"/>
      <c r="F27" s="382"/>
      <c r="G27" s="382"/>
      <c r="H27" s="382"/>
      <c r="I27" s="382"/>
      <c r="J27" s="382"/>
      <c r="K27" s="253"/>
    </row>
    <row r="28" spans="2:11" s="1" customFormat="1" ht="15" customHeight="1">
      <c r="B28" s="256"/>
      <c r="C28" s="257"/>
      <c r="D28" s="382" t="s">
        <v>1105</v>
      </c>
      <c r="E28" s="382"/>
      <c r="F28" s="382"/>
      <c r="G28" s="382"/>
      <c r="H28" s="382"/>
      <c r="I28" s="382"/>
      <c r="J28" s="382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382" t="s">
        <v>1106</v>
      </c>
      <c r="E30" s="382"/>
      <c r="F30" s="382"/>
      <c r="G30" s="382"/>
      <c r="H30" s="382"/>
      <c r="I30" s="382"/>
      <c r="J30" s="382"/>
      <c r="K30" s="253"/>
    </row>
    <row r="31" spans="2:11" s="1" customFormat="1" ht="15" customHeight="1">
      <c r="B31" s="256"/>
      <c r="C31" s="257"/>
      <c r="D31" s="382" t="s">
        <v>1107</v>
      </c>
      <c r="E31" s="382"/>
      <c r="F31" s="382"/>
      <c r="G31" s="382"/>
      <c r="H31" s="382"/>
      <c r="I31" s="382"/>
      <c r="J31" s="382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382" t="s">
        <v>1108</v>
      </c>
      <c r="E33" s="382"/>
      <c r="F33" s="382"/>
      <c r="G33" s="382"/>
      <c r="H33" s="382"/>
      <c r="I33" s="382"/>
      <c r="J33" s="382"/>
      <c r="K33" s="253"/>
    </row>
    <row r="34" spans="2:11" s="1" customFormat="1" ht="15" customHeight="1">
      <c r="B34" s="256"/>
      <c r="C34" s="257"/>
      <c r="D34" s="382" t="s">
        <v>1109</v>
      </c>
      <c r="E34" s="382"/>
      <c r="F34" s="382"/>
      <c r="G34" s="382"/>
      <c r="H34" s="382"/>
      <c r="I34" s="382"/>
      <c r="J34" s="382"/>
      <c r="K34" s="253"/>
    </row>
    <row r="35" spans="2:11" s="1" customFormat="1" ht="15" customHeight="1">
      <c r="B35" s="256"/>
      <c r="C35" s="257"/>
      <c r="D35" s="382" t="s">
        <v>1110</v>
      </c>
      <c r="E35" s="382"/>
      <c r="F35" s="382"/>
      <c r="G35" s="382"/>
      <c r="H35" s="382"/>
      <c r="I35" s="382"/>
      <c r="J35" s="382"/>
      <c r="K35" s="253"/>
    </row>
    <row r="36" spans="2:11" s="1" customFormat="1" ht="15" customHeight="1">
      <c r="B36" s="256"/>
      <c r="C36" s="257"/>
      <c r="D36" s="255"/>
      <c r="E36" s="258" t="s">
        <v>130</v>
      </c>
      <c r="F36" s="255"/>
      <c r="G36" s="382" t="s">
        <v>1111</v>
      </c>
      <c r="H36" s="382"/>
      <c r="I36" s="382"/>
      <c r="J36" s="382"/>
      <c r="K36" s="253"/>
    </row>
    <row r="37" spans="2:11" s="1" customFormat="1" ht="30.75" customHeight="1">
      <c r="B37" s="256"/>
      <c r="C37" s="257"/>
      <c r="D37" s="255"/>
      <c r="E37" s="258" t="s">
        <v>1112</v>
      </c>
      <c r="F37" s="255"/>
      <c r="G37" s="382" t="s">
        <v>1113</v>
      </c>
      <c r="H37" s="382"/>
      <c r="I37" s="382"/>
      <c r="J37" s="382"/>
      <c r="K37" s="253"/>
    </row>
    <row r="38" spans="2:11" s="1" customFormat="1" ht="15" customHeight="1">
      <c r="B38" s="256"/>
      <c r="C38" s="257"/>
      <c r="D38" s="255"/>
      <c r="E38" s="258" t="s">
        <v>54</v>
      </c>
      <c r="F38" s="255"/>
      <c r="G38" s="382" t="s">
        <v>1114</v>
      </c>
      <c r="H38" s="382"/>
      <c r="I38" s="382"/>
      <c r="J38" s="382"/>
      <c r="K38" s="253"/>
    </row>
    <row r="39" spans="2:11" s="1" customFormat="1" ht="15" customHeight="1">
      <c r="B39" s="256"/>
      <c r="C39" s="257"/>
      <c r="D39" s="255"/>
      <c r="E39" s="258" t="s">
        <v>55</v>
      </c>
      <c r="F39" s="255"/>
      <c r="G39" s="382" t="s">
        <v>1115</v>
      </c>
      <c r="H39" s="382"/>
      <c r="I39" s="382"/>
      <c r="J39" s="382"/>
      <c r="K39" s="253"/>
    </row>
    <row r="40" spans="2:11" s="1" customFormat="1" ht="15" customHeight="1">
      <c r="B40" s="256"/>
      <c r="C40" s="257"/>
      <c r="D40" s="255"/>
      <c r="E40" s="258" t="s">
        <v>131</v>
      </c>
      <c r="F40" s="255"/>
      <c r="G40" s="382" t="s">
        <v>1116</v>
      </c>
      <c r="H40" s="382"/>
      <c r="I40" s="382"/>
      <c r="J40" s="382"/>
      <c r="K40" s="253"/>
    </row>
    <row r="41" spans="2:11" s="1" customFormat="1" ht="15" customHeight="1">
      <c r="B41" s="256"/>
      <c r="C41" s="257"/>
      <c r="D41" s="255"/>
      <c r="E41" s="258" t="s">
        <v>132</v>
      </c>
      <c r="F41" s="255"/>
      <c r="G41" s="382" t="s">
        <v>1117</v>
      </c>
      <c r="H41" s="382"/>
      <c r="I41" s="382"/>
      <c r="J41" s="382"/>
      <c r="K41" s="253"/>
    </row>
    <row r="42" spans="2:11" s="1" customFormat="1" ht="15" customHeight="1">
      <c r="B42" s="256"/>
      <c r="C42" s="257"/>
      <c r="D42" s="255"/>
      <c r="E42" s="258" t="s">
        <v>1118</v>
      </c>
      <c r="F42" s="255"/>
      <c r="G42" s="382" t="s">
        <v>1119</v>
      </c>
      <c r="H42" s="382"/>
      <c r="I42" s="382"/>
      <c r="J42" s="382"/>
      <c r="K42" s="253"/>
    </row>
    <row r="43" spans="2:11" s="1" customFormat="1" ht="15" customHeight="1">
      <c r="B43" s="256"/>
      <c r="C43" s="257"/>
      <c r="D43" s="255"/>
      <c r="E43" s="258"/>
      <c r="F43" s="255"/>
      <c r="G43" s="382" t="s">
        <v>1120</v>
      </c>
      <c r="H43" s="382"/>
      <c r="I43" s="382"/>
      <c r="J43" s="382"/>
      <c r="K43" s="253"/>
    </row>
    <row r="44" spans="2:11" s="1" customFormat="1" ht="15" customHeight="1">
      <c r="B44" s="256"/>
      <c r="C44" s="257"/>
      <c r="D44" s="255"/>
      <c r="E44" s="258" t="s">
        <v>1121</v>
      </c>
      <c r="F44" s="255"/>
      <c r="G44" s="382" t="s">
        <v>1122</v>
      </c>
      <c r="H44" s="382"/>
      <c r="I44" s="382"/>
      <c r="J44" s="382"/>
      <c r="K44" s="253"/>
    </row>
    <row r="45" spans="2:11" s="1" customFormat="1" ht="15" customHeight="1">
      <c r="B45" s="256"/>
      <c r="C45" s="257"/>
      <c r="D45" s="255"/>
      <c r="E45" s="258" t="s">
        <v>134</v>
      </c>
      <c r="F45" s="255"/>
      <c r="G45" s="382" t="s">
        <v>1123</v>
      </c>
      <c r="H45" s="382"/>
      <c r="I45" s="382"/>
      <c r="J45" s="382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382" t="s">
        <v>1124</v>
      </c>
      <c r="E47" s="382"/>
      <c r="F47" s="382"/>
      <c r="G47" s="382"/>
      <c r="H47" s="382"/>
      <c r="I47" s="382"/>
      <c r="J47" s="382"/>
      <c r="K47" s="253"/>
    </row>
    <row r="48" spans="2:11" s="1" customFormat="1" ht="15" customHeight="1">
      <c r="B48" s="256"/>
      <c r="C48" s="257"/>
      <c r="D48" s="257"/>
      <c r="E48" s="382" t="s">
        <v>1125</v>
      </c>
      <c r="F48" s="382"/>
      <c r="G48" s="382"/>
      <c r="H48" s="382"/>
      <c r="I48" s="382"/>
      <c r="J48" s="382"/>
      <c r="K48" s="253"/>
    </row>
    <row r="49" spans="2:11" s="1" customFormat="1" ht="15" customHeight="1">
      <c r="B49" s="256"/>
      <c r="C49" s="257"/>
      <c r="D49" s="257"/>
      <c r="E49" s="382" t="s">
        <v>1126</v>
      </c>
      <c r="F49" s="382"/>
      <c r="G49" s="382"/>
      <c r="H49" s="382"/>
      <c r="I49" s="382"/>
      <c r="J49" s="382"/>
      <c r="K49" s="253"/>
    </row>
    <row r="50" spans="2:11" s="1" customFormat="1" ht="15" customHeight="1">
      <c r="B50" s="256"/>
      <c r="C50" s="257"/>
      <c r="D50" s="257"/>
      <c r="E50" s="382" t="s">
        <v>1127</v>
      </c>
      <c r="F50" s="382"/>
      <c r="G50" s="382"/>
      <c r="H50" s="382"/>
      <c r="I50" s="382"/>
      <c r="J50" s="382"/>
      <c r="K50" s="253"/>
    </row>
    <row r="51" spans="2:11" s="1" customFormat="1" ht="15" customHeight="1">
      <c r="B51" s="256"/>
      <c r="C51" s="257"/>
      <c r="D51" s="382" t="s">
        <v>1128</v>
      </c>
      <c r="E51" s="382"/>
      <c r="F51" s="382"/>
      <c r="G51" s="382"/>
      <c r="H51" s="382"/>
      <c r="I51" s="382"/>
      <c r="J51" s="382"/>
      <c r="K51" s="253"/>
    </row>
    <row r="52" spans="2:11" s="1" customFormat="1" ht="25.5" customHeight="1">
      <c r="B52" s="252"/>
      <c r="C52" s="383" t="s">
        <v>1129</v>
      </c>
      <c r="D52" s="383"/>
      <c r="E52" s="383"/>
      <c r="F52" s="383"/>
      <c r="G52" s="383"/>
      <c r="H52" s="383"/>
      <c r="I52" s="383"/>
      <c r="J52" s="383"/>
      <c r="K52" s="253"/>
    </row>
    <row r="53" spans="2:11" s="1" customFormat="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2"/>
      <c r="C54" s="382" t="s">
        <v>1130</v>
      </c>
      <c r="D54" s="382"/>
      <c r="E54" s="382"/>
      <c r="F54" s="382"/>
      <c r="G54" s="382"/>
      <c r="H54" s="382"/>
      <c r="I54" s="382"/>
      <c r="J54" s="382"/>
      <c r="K54" s="253"/>
    </row>
    <row r="55" spans="2:11" s="1" customFormat="1" ht="15" customHeight="1">
      <c r="B55" s="252"/>
      <c r="C55" s="382" t="s">
        <v>1131</v>
      </c>
      <c r="D55" s="382"/>
      <c r="E55" s="382"/>
      <c r="F55" s="382"/>
      <c r="G55" s="382"/>
      <c r="H55" s="382"/>
      <c r="I55" s="382"/>
      <c r="J55" s="382"/>
      <c r="K55" s="253"/>
    </row>
    <row r="56" spans="2:11" s="1" customFormat="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2"/>
      <c r="C57" s="382" t="s">
        <v>1132</v>
      </c>
      <c r="D57" s="382"/>
      <c r="E57" s="382"/>
      <c r="F57" s="382"/>
      <c r="G57" s="382"/>
      <c r="H57" s="382"/>
      <c r="I57" s="382"/>
      <c r="J57" s="382"/>
      <c r="K57" s="253"/>
    </row>
    <row r="58" spans="2:11" s="1" customFormat="1" ht="15" customHeight="1">
      <c r="B58" s="252"/>
      <c r="C58" s="257"/>
      <c r="D58" s="382" t="s">
        <v>1133</v>
      </c>
      <c r="E58" s="382"/>
      <c r="F58" s="382"/>
      <c r="G58" s="382"/>
      <c r="H58" s="382"/>
      <c r="I58" s="382"/>
      <c r="J58" s="382"/>
      <c r="K58" s="253"/>
    </row>
    <row r="59" spans="2:11" s="1" customFormat="1" ht="15" customHeight="1">
      <c r="B59" s="252"/>
      <c r="C59" s="257"/>
      <c r="D59" s="382" t="s">
        <v>1134</v>
      </c>
      <c r="E59" s="382"/>
      <c r="F59" s="382"/>
      <c r="G59" s="382"/>
      <c r="H59" s="382"/>
      <c r="I59" s="382"/>
      <c r="J59" s="382"/>
      <c r="K59" s="253"/>
    </row>
    <row r="60" spans="2:11" s="1" customFormat="1" ht="15" customHeight="1">
      <c r="B60" s="252"/>
      <c r="C60" s="257"/>
      <c r="D60" s="382" t="s">
        <v>1135</v>
      </c>
      <c r="E60" s="382"/>
      <c r="F60" s="382"/>
      <c r="G60" s="382"/>
      <c r="H60" s="382"/>
      <c r="I60" s="382"/>
      <c r="J60" s="382"/>
      <c r="K60" s="253"/>
    </row>
    <row r="61" spans="2:11" s="1" customFormat="1" ht="15" customHeight="1">
      <c r="B61" s="252"/>
      <c r="C61" s="257"/>
      <c r="D61" s="382" t="s">
        <v>1136</v>
      </c>
      <c r="E61" s="382"/>
      <c r="F61" s="382"/>
      <c r="G61" s="382"/>
      <c r="H61" s="382"/>
      <c r="I61" s="382"/>
      <c r="J61" s="382"/>
      <c r="K61" s="253"/>
    </row>
    <row r="62" spans="2:11" s="1" customFormat="1" ht="15" customHeight="1">
      <c r="B62" s="252"/>
      <c r="C62" s="257"/>
      <c r="D62" s="384" t="s">
        <v>1137</v>
      </c>
      <c r="E62" s="384"/>
      <c r="F62" s="384"/>
      <c r="G62" s="384"/>
      <c r="H62" s="384"/>
      <c r="I62" s="384"/>
      <c r="J62" s="384"/>
      <c r="K62" s="253"/>
    </row>
    <row r="63" spans="2:11" s="1" customFormat="1" ht="15" customHeight="1">
      <c r="B63" s="252"/>
      <c r="C63" s="257"/>
      <c r="D63" s="382" t="s">
        <v>1138</v>
      </c>
      <c r="E63" s="382"/>
      <c r="F63" s="382"/>
      <c r="G63" s="382"/>
      <c r="H63" s="382"/>
      <c r="I63" s="382"/>
      <c r="J63" s="382"/>
      <c r="K63" s="253"/>
    </row>
    <row r="64" spans="2:11" s="1" customFormat="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s="1" customFormat="1" ht="15" customHeight="1">
      <c r="B65" s="252"/>
      <c r="C65" s="257"/>
      <c r="D65" s="382" t="s">
        <v>1139</v>
      </c>
      <c r="E65" s="382"/>
      <c r="F65" s="382"/>
      <c r="G65" s="382"/>
      <c r="H65" s="382"/>
      <c r="I65" s="382"/>
      <c r="J65" s="382"/>
      <c r="K65" s="253"/>
    </row>
    <row r="66" spans="2:11" s="1" customFormat="1" ht="15" customHeight="1">
      <c r="B66" s="252"/>
      <c r="C66" s="257"/>
      <c r="D66" s="384" t="s">
        <v>1140</v>
      </c>
      <c r="E66" s="384"/>
      <c r="F66" s="384"/>
      <c r="G66" s="384"/>
      <c r="H66" s="384"/>
      <c r="I66" s="384"/>
      <c r="J66" s="384"/>
      <c r="K66" s="253"/>
    </row>
    <row r="67" spans="2:11" s="1" customFormat="1" ht="15" customHeight="1">
      <c r="B67" s="252"/>
      <c r="C67" s="257"/>
      <c r="D67" s="382" t="s">
        <v>1141</v>
      </c>
      <c r="E67" s="382"/>
      <c r="F67" s="382"/>
      <c r="G67" s="382"/>
      <c r="H67" s="382"/>
      <c r="I67" s="382"/>
      <c r="J67" s="382"/>
      <c r="K67" s="253"/>
    </row>
    <row r="68" spans="2:11" s="1" customFormat="1" ht="15" customHeight="1">
      <c r="B68" s="252"/>
      <c r="C68" s="257"/>
      <c r="D68" s="382" t="s">
        <v>1142</v>
      </c>
      <c r="E68" s="382"/>
      <c r="F68" s="382"/>
      <c r="G68" s="382"/>
      <c r="H68" s="382"/>
      <c r="I68" s="382"/>
      <c r="J68" s="382"/>
      <c r="K68" s="253"/>
    </row>
    <row r="69" spans="2:11" s="1" customFormat="1" ht="15" customHeight="1">
      <c r="B69" s="252"/>
      <c r="C69" s="257"/>
      <c r="D69" s="382" t="s">
        <v>1143</v>
      </c>
      <c r="E69" s="382"/>
      <c r="F69" s="382"/>
      <c r="G69" s="382"/>
      <c r="H69" s="382"/>
      <c r="I69" s="382"/>
      <c r="J69" s="382"/>
      <c r="K69" s="253"/>
    </row>
    <row r="70" spans="2:11" s="1" customFormat="1" ht="15" customHeight="1">
      <c r="B70" s="252"/>
      <c r="C70" s="257"/>
      <c r="D70" s="382" t="s">
        <v>1144</v>
      </c>
      <c r="E70" s="382"/>
      <c r="F70" s="382"/>
      <c r="G70" s="382"/>
      <c r="H70" s="382"/>
      <c r="I70" s="382"/>
      <c r="J70" s="382"/>
      <c r="K70" s="253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377" t="s">
        <v>1145</v>
      </c>
      <c r="D75" s="377"/>
      <c r="E75" s="377"/>
      <c r="F75" s="377"/>
      <c r="G75" s="377"/>
      <c r="H75" s="377"/>
      <c r="I75" s="377"/>
      <c r="J75" s="377"/>
      <c r="K75" s="270"/>
    </row>
    <row r="76" spans="2:11" s="1" customFormat="1" ht="17.25" customHeight="1">
      <c r="B76" s="269"/>
      <c r="C76" s="271" t="s">
        <v>1146</v>
      </c>
      <c r="D76" s="271"/>
      <c r="E76" s="271"/>
      <c r="F76" s="271" t="s">
        <v>1147</v>
      </c>
      <c r="G76" s="272"/>
      <c r="H76" s="271" t="s">
        <v>55</v>
      </c>
      <c r="I76" s="271" t="s">
        <v>58</v>
      </c>
      <c r="J76" s="271" t="s">
        <v>1148</v>
      </c>
      <c r="K76" s="270"/>
    </row>
    <row r="77" spans="2:11" s="1" customFormat="1" ht="17.25" customHeight="1">
      <c r="B77" s="269"/>
      <c r="C77" s="273" t="s">
        <v>1149</v>
      </c>
      <c r="D77" s="273"/>
      <c r="E77" s="273"/>
      <c r="F77" s="274" t="s">
        <v>1150</v>
      </c>
      <c r="G77" s="275"/>
      <c r="H77" s="273"/>
      <c r="I77" s="273"/>
      <c r="J77" s="273" t="s">
        <v>1151</v>
      </c>
      <c r="K77" s="270"/>
    </row>
    <row r="78" spans="2:11" s="1" customFormat="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9"/>
      <c r="C79" s="258" t="s">
        <v>54</v>
      </c>
      <c r="D79" s="278"/>
      <c r="E79" s="278"/>
      <c r="F79" s="279" t="s">
        <v>1152</v>
      </c>
      <c r="G79" s="280"/>
      <c r="H79" s="258" t="s">
        <v>1153</v>
      </c>
      <c r="I79" s="258" t="s">
        <v>1154</v>
      </c>
      <c r="J79" s="258">
        <v>20</v>
      </c>
      <c r="K79" s="270"/>
    </row>
    <row r="80" spans="2:11" s="1" customFormat="1" ht="15" customHeight="1">
      <c r="B80" s="269"/>
      <c r="C80" s="258" t="s">
        <v>1155</v>
      </c>
      <c r="D80" s="258"/>
      <c r="E80" s="258"/>
      <c r="F80" s="279" t="s">
        <v>1152</v>
      </c>
      <c r="G80" s="280"/>
      <c r="H80" s="258" t="s">
        <v>1156</v>
      </c>
      <c r="I80" s="258" t="s">
        <v>1154</v>
      </c>
      <c r="J80" s="258">
        <v>120</v>
      </c>
      <c r="K80" s="270"/>
    </row>
    <row r="81" spans="2:11" s="1" customFormat="1" ht="15" customHeight="1">
      <c r="B81" s="281"/>
      <c r="C81" s="258" t="s">
        <v>1157</v>
      </c>
      <c r="D81" s="258"/>
      <c r="E81" s="258"/>
      <c r="F81" s="279" t="s">
        <v>1158</v>
      </c>
      <c r="G81" s="280"/>
      <c r="H81" s="258" t="s">
        <v>1159</v>
      </c>
      <c r="I81" s="258" t="s">
        <v>1154</v>
      </c>
      <c r="J81" s="258">
        <v>50</v>
      </c>
      <c r="K81" s="270"/>
    </row>
    <row r="82" spans="2:11" s="1" customFormat="1" ht="15" customHeight="1">
      <c r="B82" s="281"/>
      <c r="C82" s="258" t="s">
        <v>1160</v>
      </c>
      <c r="D82" s="258"/>
      <c r="E82" s="258"/>
      <c r="F82" s="279" t="s">
        <v>1152</v>
      </c>
      <c r="G82" s="280"/>
      <c r="H82" s="258" t="s">
        <v>1161</v>
      </c>
      <c r="I82" s="258" t="s">
        <v>1162</v>
      </c>
      <c r="J82" s="258"/>
      <c r="K82" s="270"/>
    </row>
    <row r="83" spans="2:11" s="1" customFormat="1" ht="15" customHeight="1">
      <c r="B83" s="281"/>
      <c r="C83" s="282" t="s">
        <v>1163</v>
      </c>
      <c r="D83" s="282"/>
      <c r="E83" s="282"/>
      <c r="F83" s="283" t="s">
        <v>1158</v>
      </c>
      <c r="G83" s="282"/>
      <c r="H83" s="282" t="s">
        <v>1164</v>
      </c>
      <c r="I83" s="282" t="s">
        <v>1154</v>
      </c>
      <c r="J83" s="282">
        <v>15</v>
      </c>
      <c r="K83" s="270"/>
    </row>
    <row r="84" spans="2:11" s="1" customFormat="1" ht="15" customHeight="1">
      <c r="B84" s="281"/>
      <c r="C84" s="282" t="s">
        <v>1165</v>
      </c>
      <c r="D84" s="282"/>
      <c r="E84" s="282"/>
      <c r="F84" s="283" t="s">
        <v>1158</v>
      </c>
      <c r="G84" s="282"/>
      <c r="H84" s="282" t="s">
        <v>1166</v>
      </c>
      <c r="I84" s="282" t="s">
        <v>1154</v>
      </c>
      <c r="J84" s="282">
        <v>15</v>
      </c>
      <c r="K84" s="270"/>
    </row>
    <row r="85" spans="2:11" s="1" customFormat="1" ht="15" customHeight="1">
      <c r="B85" s="281"/>
      <c r="C85" s="282" t="s">
        <v>1167</v>
      </c>
      <c r="D85" s="282"/>
      <c r="E85" s="282"/>
      <c r="F85" s="283" t="s">
        <v>1158</v>
      </c>
      <c r="G85" s="282"/>
      <c r="H85" s="282" t="s">
        <v>1168</v>
      </c>
      <c r="I85" s="282" t="s">
        <v>1154</v>
      </c>
      <c r="J85" s="282">
        <v>20</v>
      </c>
      <c r="K85" s="270"/>
    </row>
    <row r="86" spans="2:11" s="1" customFormat="1" ht="15" customHeight="1">
      <c r="B86" s="281"/>
      <c r="C86" s="282" t="s">
        <v>1169</v>
      </c>
      <c r="D86" s="282"/>
      <c r="E86" s="282"/>
      <c r="F86" s="283" t="s">
        <v>1158</v>
      </c>
      <c r="G86" s="282"/>
      <c r="H86" s="282" t="s">
        <v>1170</v>
      </c>
      <c r="I86" s="282" t="s">
        <v>1154</v>
      </c>
      <c r="J86" s="282">
        <v>20</v>
      </c>
      <c r="K86" s="270"/>
    </row>
    <row r="87" spans="2:11" s="1" customFormat="1" ht="15" customHeight="1">
      <c r="B87" s="281"/>
      <c r="C87" s="258" t="s">
        <v>1171</v>
      </c>
      <c r="D87" s="258"/>
      <c r="E87" s="258"/>
      <c r="F87" s="279" t="s">
        <v>1158</v>
      </c>
      <c r="G87" s="280"/>
      <c r="H87" s="258" t="s">
        <v>1172</v>
      </c>
      <c r="I87" s="258" t="s">
        <v>1154</v>
      </c>
      <c r="J87" s="258">
        <v>50</v>
      </c>
      <c r="K87" s="270"/>
    </row>
    <row r="88" spans="2:11" s="1" customFormat="1" ht="15" customHeight="1">
      <c r="B88" s="281"/>
      <c r="C88" s="258" t="s">
        <v>1173</v>
      </c>
      <c r="D88" s="258"/>
      <c r="E88" s="258"/>
      <c r="F88" s="279" t="s">
        <v>1158</v>
      </c>
      <c r="G88" s="280"/>
      <c r="H88" s="258" t="s">
        <v>1174</v>
      </c>
      <c r="I88" s="258" t="s">
        <v>1154</v>
      </c>
      <c r="J88" s="258">
        <v>20</v>
      </c>
      <c r="K88" s="270"/>
    </row>
    <row r="89" spans="2:11" s="1" customFormat="1" ht="15" customHeight="1">
      <c r="B89" s="281"/>
      <c r="C89" s="258" t="s">
        <v>1175</v>
      </c>
      <c r="D89" s="258"/>
      <c r="E89" s="258"/>
      <c r="F89" s="279" t="s">
        <v>1158</v>
      </c>
      <c r="G89" s="280"/>
      <c r="H89" s="258" t="s">
        <v>1176</v>
      </c>
      <c r="I89" s="258" t="s">
        <v>1154</v>
      </c>
      <c r="J89" s="258">
        <v>20</v>
      </c>
      <c r="K89" s="270"/>
    </row>
    <row r="90" spans="2:11" s="1" customFormat="1" ht="15" customHeight="1">
      <c r="B90" s="281"/>
      <c r="C90" s="258" t="s">
        <v>1177</v>
      </c>
      <c r="D90" s="258"/>
      <c r="E90" s="258"/>
      <c r="F90" s="279" t="s">
        <v>1158</v>
      </c>
      <c r="G90" s="280"/>
      <c r="H90" s="258" t="s">
        <v>1178</v>
      </c>
      <c r="I90" s="258" t="s">
        <v>1154</v>
      </c>
      <c r="J90" s="258">
        <v>50</v>
      </c>
      <c r="K90" s="270"/>
    </row>
    <row r="91" spans="2:11" s="1" customFormat="1" ht="15" customHeight="1">
      <c r="B91" s="281"/>
      <c r="C91" s="258" t="s">
        <v>1179</v>
      </c>
      <c r="D91" s="258"/>
      <c r="E91" s="258"/>
      <c r="F91" s="279" t="s">
        <v>1158</v>
      </c>
      <c r="G91" s="280"/>
      <c r="H91" s="258" t="s">
        <v>1179</v>
      </c>
      <c r="I91" s="258" t="s">
        <v>1154</v>
      </c>
      <c r="J91" s="258">
        <v>50</v>
      </c>
      <c r="K91" s="270"/>
    </row>
    <row r="92" spans="2:11" s="1" customFormat="1" ht="15" customHeight="1">
      <c r="B92" s="281"/>
      <c r="C92" s="258" t="s">
        <v>1180</v>
      </c>
      <c r="D92" s="258"/>
      <c r="E92" s="258"/>
      <c r="F92" s="279" t="s">
        <v>1158</v>
      </c>
      <c r="G92" s="280"/>
      <c r="H92" s="258" t="s">
        <v>1181</v>
      </c>
      <c r="I92" s="258" t="s">
        <v>1154</v>
      </c>
      <c r="J92" s="258">
        <v>255</v>
      </c>
      <c r="K92" s="270"/>
    </row>
    <row r="93" spans="2:11" s="1" customFormat="1" ht="15" customHeight="1">
      <c r="B93" s="281"/>
      <c r="C93" s="258" t="s">
        <v>1182</v>
      </c>
      <c r="D93" s="258"/>
      <c r="E93" s="258"/>
      <c r="F93" s="279" t="s">
        <v>1152</v>
      </c>
      <c r="G93" s="280"/>
      <c r="H93" s="258" t="s">
        <v>1183</v>
      </c>
      <c r="I93" s="258" t="s">
        <v>1184</v>
      </c>
      <c r="J93" s="258"/>
      <c r="K93" s="270"/>
    </row>
    <row r="94" spans="2:11" s="1" customFormat="1" ht="15" customHeight="1">
      <c r="B94" s="281"/>
      <c r="C94" s="258" t="s">
        <v>1185</v>
      </c>
      <c r="D94" s="258"/>
      <c r="E94" s="258"/>
      <c r="F94" s="279" t="s">
        <v>1152</v>
      </c>
      <c r="G94" s="280"/>
      <c r="H94" s="258" t="s">
        <v>1186</v>
      </c>
      <c r="I94" s="258" t="s">
        <v>1187</v>
      </c>
      <c r="J94" s="258"/>
      <c r="K94" s="270"/>
    </row>
    <row r="95" spans="2:11" s="1" customFormat="1" ht="15" customHeight="1">
      <c r="B95" s="281"/>
      <c r="C95" s="258" t="s">
        <v>1188</v>
      </c>
      <c r="D95" s="258"/>
      <c r="E95" s="258"/>
      <c r="F95" s="279" t="s">
        <v>1152</v>
      </c>
      <c r="G95" s="280"/>
      <c r="H95" s="258" t="s">
        <v>1188</v>
      </c>
      <c r="I95" s="258" t="s">
        <v>1187</v>
      </c>
      <c r="J95" s="258"/>
      <c r="K95" s="270"/>
    </row>
    <row r="96" spans="2:11" s="1" customFormat="1" ht="15" customHeight="1">
      <c r="B96" s="281"/>
      <c r="C96" s="258" t="s">
        <v>39</v>
      </c>
      <c r="D96" s="258"/>
      <c r="E96" s="258"/>
      <c r="F96" s="279" t="s">
        <v>1152</v>
      </c>
      <c r="G96" s="280"/>
      <c r="H96" s="258" t="s">
        <v>1189</v>
      </c>
      <c r="I96" s="258" t="s">
        <v>1187</v>
      </c>
      <c r="J96" s="258"/>
      <c r="K96" s="270"/>
    </row>
    <row r="97" spans="2:11" s="1" customFormat="1" ht="15" customHeight="1">
      <c r="B97" s="281"/>
      <c r="C97" s="258" t="s">
        <v>49</v>
      </c>
      <c r="D97" s="258"/>
      <c r="E97" s="258"/>
      <c r="F97" s="279" t="s">
        <v>1152</v>
      </c>
      <c r="G97" s="280"/>
      <c r="H97" s="258" t="s">
        <v>1190</v>
      </c>
      <c r="I97" s="258" t="s">
        <v>1187</v>
      </c>
      <c r="J97" s="258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377" t="s">
        <v>1191</v>
      </c>
      <c r="D102" s="377"/>
      <c r="E102" s="377"/>
      <c r="F102" s="377"/>
      <c r="G102" s="377"/>
      <c r="H102" s="377"/>
      <c r="I102" s="377"/>
      <c r="J102" s="377"/>
      <c r="K102" s="270"/>
    </row>
    <row r="103" spans="2:11" s="1" customFormat="1" ht="17.25" customHeight="1">
      <c r="B103" s="269"/>
      <c r="C103" s="271" t="s">
        <v>1146</v>
      </c>
      <c r="D103" s="271"/>
      <c r="E103" s="271"/>
      <c r="F103" s="271" t="s">
        <v>1147</v>
      </c>
      <c r="G103" s="272"/>
      <c r="H103" s="271" t="s">
        <v>55</v>
      </c>
      <c r="I103" s="271" t="s">
        <v>58</v>
      </c>
      <c r="J103" s="271" t="s">
        <v>1148</v>
      </c>
      <c r="K103" s="270"/>
    </row>
    <row r="104" spans="2:11" s="1" customFormat="1" ht="17.25" customHeight="1">
      <c r="B104" s="269"/>
      <c r="C104" s="273" t="s">
        <v>1149</v>
      </c>
      <c r="D104" s="273"/>
      <c r="E104" s="273"/>
      <c r="F104" s="274" t="s">
        <v>1150</v>
      </c>
      <c r="G104" s="275"/>
      <c r="H104" s="273"/>
      <c r="I104" s="273"/>
      <c r="J104" s="273" t="s">
        <v>1151</v>
      </c>
      <c r="K104" s="270"/>
    </row>
    <row r="105" spans="2:11" s="1" customFormat="1" ht="5.25" customHeight="1">
      <c r="B105" s="269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9"/>
      <c r="C106" s="258" t="s">
        <v>54</v>
      </c>
      <c r="D106" s="278"/>
      <c r="E106" s="278"/>
      <c r="F106" s="279" t="s">
        <v>1152</v>
      </c>
      <c r="G106" s="258"/>
      <c r="H106" s="258" t="s">
        <v>1192</v>
      </c>
      <c r="I106" s="258" t="s">
        <v>1154</v>
      </c>
      <c r="J106" s="258">
        <v>20</v>
      </c>
      <c r="K106" s="270"/>
    </row>
    <row r="107" spans="2:11" s="1" customFormat="1" ht="15" customHeight="1">
      <c r="B107" s="269"/>
      <c r="C107" s="258" t="s">
        <v>1155</v>
      </c>
      <c r="D107" s="258"/>
      <c r="E107" s="258"/>
      <c r="F107" s="279" t="s">
        <v>1152</v>
      </c>
      <c r="G107" s="258"/>
      <c r="H107" s="258" t="s">
        <v>1192</v>
      </c>
      <c r="I107" s="258" t="s">
        <v>1154</v>
      </c>
      <c r="J107" s="258">
        <v>120</v>
      </c>
      <c r="K107" s="270"/>
    </row>
    <row r="108" spans="2:11" s="1" customFormat="1" ht="15" customHeight="1">
      <c r="B108" s="281"/>
      <c r="C108" s="258" t="s">
        <v>1157</v>
      </c>
      <c r="D108" s="258"/>
      <c r="E108" s="258"/>
      <c r="F108" s="279" t="s">
        <v>1158</v>
      </c>
      <c r="G108" s="258"/>
      <c r="H108" s="258" t="s">
        <v>1192</v>
      </c>
      <c r="I108" s="258" t="s">
        <v>1154</v>
      </c>
      <c r="J108" s="258">
        <v>50</v>
      </c>
      <c r="K108" s="270"/>
    </row>
    <row r="109" spans="2:11" s="1" customFormat="1" ht="15" customHeight="1">
      <c r="B109" s="281"/>
      <c r="C109" s="258" t="s">
        <v>1160</v>
      </c>
      <c r="D109" s="258"/>
      <c r="E109" s="258"/>
      <c r="F109" s="279" t="s">
        <v>1152</v>
      </c>
      <c r="G109" s="258"/>
      <c r="H109" s="258" t="s">
        <v>1192</v>
      </c>
      <c r="I109" s="258" t="s">
        <v>1162</v>
      </c>
      <c r="J109" s="258"/>
      <c r="K109" s="270"/>
    </row>
    <row r="110" spans="2:11" s="1" customFormat="1" ht="15" customHeight="1">
      <c r="B110" s="281"/>
      <c r="C110" s="258" t="s">
        <v>1171</v>
      </c>
      <c r="D110" s="258"/>
      <c r="E110" s="258"/>
      <c r="F110" s="279" t="s">
        <v>1158</v>
      </c>
      <c r="G110" s="258"/>
      <c r="H110" s="258" t="s">
        <v>1192</v>
      </c>
      <c r="I110" s="258" t="s">
        <v>1154</v>
      </c>
      <c r="J110" s="258">
        <v>50</v>
      </c>
      <c r="K110" s="270"/>
    </row>
    <row r="111" spans="2:11" s="1" customFormat="1" ht="15" customHeight="1">
      <c r="B111" s="281"/>
      <c r="C111" s="258" t="s">
        <v>1179</v>
      </c>
      <c r="D111" s="258"/>
      <c r="E111" s="258"/>
      <c r="F111" s="279" t="s">
        <v>1158</v>
      </c>
      <c r="G111" s="258"/>
      <c r="H111" s="258" t="s">
        <v>1192</v>
      </c>
      <c r="I111" s="258" t="s">
        <v>1154</v>
      </c>
      <c r="J111" s="258">
        <v>50</v>
      </c>
      <c r="K111" s="270"/>
    </row>
    <row r="112" spans="2:11" s="1" customFormat="1" ht="15" customHeight="1">
      <c r="B112" s="281"/>
      <c r="C112" s="258" t="s">
        <v>1177</v>
      </c>
      <c r="D112" s="258"/>
      <c r="E112" s="258"/>
      <c r="F112" s="279" t="s">
        <v>1158</v>
      </c>
      <c r="G112" s="258"/>
      <c r="H112" s="258" t="s">
        <v>1192</v>
      </c>
      <c r="I112" s="258" t="s">
        <v>1154</v>
      </c>
      <c r="J112" s="258">
        <v>50</v>
      </c>
      <c r="K112" s="270"/>
    </row>
    <row r="113" spans="2:11" s="1" customFormat="1" ht="15" customHeight="1">
      <c r="B113" s="281"/>
      <c r="C113" s="258" t="s">
        <v>54</v>
      </c>
      <c r="D113" s="258"/>
      <c r="E113" s="258"/>
      <c r="F113" s="279" t="s">
        <v>1152</v>
      </c>
      <c r="G113" s="258"/>
      <c r="H113" s="258" t="s">
        <v>1193</v>
      </c>
      <c r="I113" s="258" t="s">
        <v>1154</v>
      </c>
      <c r="J113" s="258">
        <v>20</v>
      </c>
      <c r="K113" s="270"/>
    </row>
    <row r="114" spans="2:11" s="1" customFormat="1" ht="15" customHeight="1">
      <c r="B114" s="281"/>
      <c r="C114" s="258" t="s">
        <v>1194</v>
      </c>
      <c r="D114" s="258"/>
      <c r="E114" s="258"/>
      <c r="F114" s="279" t="s">
        <v>1152</v>
      </c>
      <c r="G114" s="258"/>
      <c r="H114" s="258" t="s">
        <v>1195</v>
      </c>
      <c r="I114" s="258" t="s">
        <v>1154</v>
      </c>
      <c r="J114" s="258">
        <v>120</v>
      </c>
      <c r="K114" s="270"/>
    </row>
    <row r="115" spans="2:11" s="1" customFormat="1" ht="15" customHeight="1">
      <c r="B115" s="281"/>
      <c r="C115" s="258" t="s">
        <v>39</v>
      </c>
      <c r="D115" s="258"/>
      <c r="E115" s="258"/>
      <c r="F115" s="279" t="s">
        <v>1152</v>
      </c>
      <c r="G115" s="258"/>
      <c r="H115" s="258" t="s">
        <v>1196</v>
      </c>
      <c r="I115" s="258" t="s">
        <v>1187</v>
      </c>
      <c r="J115" s="258"/>
      <c r="K115" s="270"/>
    </row>
    <row r="116" spans="2:11" s="1" customFormat="1" ht="15" customHeight="1">
      <c r="B116" s="281"/>
      <c r="C116" s="258" t="s">
        <v>49</v>
      </c>
      <c r="D116" s="258"/>
      <c r="E116" s="258"/>
      <c r="F116" s="279" t="s">
        <v>1152</v>
      </c>
      <c r="G116" s="258"/>
      <c r="H116" s="258" t="s">
        <v>1197</v>
      </c>
      <c r="I116" s="258" t="s">
        <v>1187</v>
      </c>
      <c r="J116" s="258"/>
      <c r="K116" s="270"/>
    </row>
    <row r="117" spans="2:11" s="1" customFormat="1" ht="15" customHeight="1">
      <c r="B117" s="281"/>
      <c r="C117" s="258" t="s">
        <v>58</v>
      </c>
      <c r="D117" s="258"/>
      <c r="E117" s="258"/>
      <c r="F117" s="279" t="s">
        <v>1152</v>
      </c>
      <c r="G117" s="258"/>
      <c r="H117" s="258" t="s">
        <v>1198</v>
      </c>
      <c r="I117" s="258" t="s">
        <v>1199</v>
      </c>
      <c r="J117" s="258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378" t="s">
        <v>1200</v>
      </c>
      <c r="D122" s="378"/>
      <c r="E122" s="378"/>
      <c r="F122" s="378"/>
      <c r="G122" s="378"/>
      <c r="H122" s="378"/>
      <c r="I122" s="378"/>
      <c r="J122" s="378"/>
      <c r="K122" s="298"/>
    </row>
    <row r="123" spans="2:11" s="1" customFormat="1" ht="17.25" customHeight="1">
      <c r="B123" s="299"/>
      <c r="C123" s="271" t="s">
        <v>1146</v>
      </c>
      <c r="D123" s="271"/>
      <c r="E123" s="271"/>
      <c r="F123" s="271" t="s">
        <v>1147</v>
      </c>
      <c r="G123" s="272"/>
      <c r="H123" s="271" t="s">
        <v>55</v>
      </c>
      <c r="I123" s="271" t="s">
        <v>58</v>
      </c>
      <c r="J123" s="271" t="s">
        <v>1148</v>
      </c>
      <c r="K123" s="300"/>
    </row>
    <row r="124" spans="2:11" s="1" customFormat="1" ht="17.25" customHeight="1">
      <c r="B124" s="299"/>
      <c r="C124" s="273" t="s">
        <v>1149</v>
      </c>
      <c r="D124" s="273"/>
      <c r="E124" s="273"/>
      <c r="F124" s="274" t="s">
        <v>1150</v>
      </c>
      <c r="G124" s="275"/>
      <c r="H124" s="273"/>
      <c r="I124" s="273"/>
      <c r="J124" s="273" t="s">
        <v>1151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8" t="s">
        <v>1155</v>
      </c>
      <c r="D126" s="278"/>
      <c r="E126" s="278"/>
      <c r="F126" s="279" t="s">
        <v>1152</v>
      </c>
      <c r="G126" s="258"/>
      <c r="H126" s="258" t="s">
        <v>1192</v>
      </c>
      <c r="I126" s="258" t="s">
        <v>1154</v>
      </c>
      <c r="J126" s="258">
        <v>120</v>
      </c>
      <c r="K126" s="304"/>
    </row>
    <row r="127" spans="2:11" s="1" customFormat="1" ht="15" customHeight="1">
      <c r="B127" s="301"/>
      <c r="C127" s="258" t="s">
        <v>1201</v>
      </c>
      <c r="D127" s="258"/>
      <c r="E127" s="258"/>
      <c r="F127" s="279" t="s">
        <v>1152</v>
      </c>
      <c r="G127" s="258"/>
      <c r="H127" s="258" t="s">
        <v>1202</v>
      </c>
      <c r="I127" s="258" t="s">
        <v>1154</v>
      </c>
      <c r="J127" s="258" t="s">
        <v>1203</v>
      </c>
      <c r="K127" s="304"/>
    </row>
    <row r="128" spans="2:11" s="1" customFormat="1" ht="15" customHeight="1">
      <c r="B128" s="301"/>
      <c r="C128" s="258" t="s">
        <v>1100</v>
      </c>
      <c r="D128" s="258"/>
      <c r="E128" s="258"/>
      <c r="F128" s="279" t="s">
        <v>1152</v>
      </c>
      <c r="G128" s="258"/>
      <c r="H128" s="258" t="s">
        <v>1204</v>
      </c>
      <c r="I128" s="258" t="s">
        <v>1154</v>
      </c>
      <c r="J128" s="258" t="s">
        <v>1203</v>
      </c>
      <c r="K128" s="304"/>
    </row>
    <row r="129" spans="2:11" s="1" customFormat="1" ht="15" customHeight="1">
      <c r="B129" s="301"/>
      <c r="C129" s="258" t="s">
        <v>1163</v>
      </c>
      <c r="D129" s="258"/>
      <c r="E129" s="258"/>
      <c r="F129" s="279" t="s">
        <v>1158</v>
      </c>
      <c r="G129" s="258"/>
      <c r="H129" s="258" t="s">
        <v>1164</v>
      </c>
      <c r="I129" s="258" t="s">
        <v>1154</v>
      </c>
      <c r="J129" s="258">
        <v>15</v>
      </c>
      <c r="K129" s="304"/>
    </row>
    <row r="130" spans="2:11" s="1" customFormat="1" ht="15" customHeight="1">
      <c r="B130" s="301"/>
      <c r="C130" s="282" t="s">
        <v>1165</v>
      </c>
      <c r="D130" s="282"/>
      <c r="E130" s="282"/>
      <c r="F130" s="283" t="s">
        <v>1158</v>
      </c>
      <c r="G130" s="282"/>
      <c r="H130" s="282" t="s">
        <v>1166</v>
      </c>
      <c r="I130" s="282" t="s">
        <v>1154</v>
      </c>
      <c r="J130" s="282">
        <v>15</v>
      </c>
      <c r="K130" s="304"/>
    </row>
    <row r="131" spans="2:11" s="1" customFormat="1" ht="15" customHeight="1">
      <c r="B131" s="301"/>
      <c r="C131" s="282" t="s">
        <v>1167</v>
      </c>
      <c r="D131" s="282"/>
      <c r="E131" s="282"/>
      <c r="F131" s="283" t="s">
        <v>1158</v>
      </c>
      <c r="G131" s="282"/>
      <c r="H131" s="282" t="s">
        <v>1168</v>
      </c>
      <c r="I131" s="282" t="s">
        <v>1154</v>
      </c>
      <c r="J131" s="282">
        <v>20</v>
      </c>
      <c r="K131" s="304"/>
    </row>
    <row r="132" spans="2:11" s="1" customFormat="1" ht="15" customHeight="1">
      <c r="B132" s="301"/>
      <c r="C132" s="282" t="s">
        <v>1169</v>
      </c>
      <c r="D132" s="282"/>
      <c r="E132" s="282"/>
      <c r="F132" s="283" t="s">
        <v>1158</v>
      </c>
      <c r="G132" s="282"/>
      <c r="H132" s="282" t="s">
        <v>1170</v>
      </c>
      <c r="I132" s="282" t="s">
        <v>1154</v>
      </c>
      <c r="J132" s="282">
        <v>20</v>
      </c>
      <c r="K132" s="304"/>
    </row>
    <row r="133" spans="2:11" s="1" customFormat="1" ht="15" customHeight="1">
      <c r="B133" s="301"/>
      <c r="C133" s="258" t="s">
        <v>1157</v>
      </c>
      <c r="D133" s="258"/>
      <c r="E133" s="258"/>
      <c r="F133" s="279" t="s">
        <v>1158</v>
      </c>
      <c r="G133" s="258"/>
      <c r="H133" s="258" t="s">
        <v>1192</v>
      </c>
      <c r="I133" s="258" t="s">
        <v>1154</v>
      </c>
      <c r="J133" s="258">
        <v>50</v>
      </c>
      <c r="K133" s="304"/>
    </row>
    <row r="134" spans="2:11" s="1" customFormat="1" ht="15" customHeight="1">
      <c r="B134" s="301"/>
      <c r="C134" s="258" t="s">
        <v>1171</v>
      </c>
      <c r="D134" s="258"/>
      <c r="E134" s="258"/>
      <c r="F134" s="279" t="s">
        <v>1158</v>
      </c>
      <c r="G134" s="258"/>
      <c r="H134" s="258" t="s">
        <v>1192</v>
      </c>
      <c r="I134" s="258" t="s">
        <v>1154</v>
      </c>
      <c r="J134" s="258">
        <v>50</v>
      </c>
      <c r="K134" s="304"/>
    </row>
    <row r="135" spans="2:11" s="1" customFormat="1" ht="15" customHeight="1">
      <c r="B135" s="301"/>
      <c r="C135" s="258" t="s">
        <v>1177</v>
      </c>
      <c r="D135" s="258"/>
      <c r="E135" s="258"/>
      <c r="F135" s="279" t="s">
        <v>1158</v>
      </c>
      <c r="G135" s="258"/>
      <c r="H135" s="258" t="s">
        <v>1192</v>
      </c>
      <c r="I135" s="258" t="s">
        <v>1154</v>
      </c>
      <c r="J135" s="258">
        <v>50</v>
      </c>
      <c r="K135" s="304"/>
    </row>
    <row r="136" spans="2:11" s="1" customFormat="1" ht="15" customHeight="1">
      <c r="B136" s="301"/>
      <c r="C136" s="258" t="s">
        <v>1179</v>
      </c>
      <c r="D136" s="258"/>
      <c r="E136" s="258"/>
      <c r="F136" s="279" t="s">
        <v>1158</v>
      </c>
      <c r="G136" s="258"/>
      <c r="H136" s="258" t="s">
        <v>1192</v>
      </c>
      <c r="I136" s="258" t="s">
        <v>1154</v>
      </c>
      <c r="J136" s="258">
        <v>50</v>
      </c>
      <c r="K136" s="304"/>
    </row>
    <row r="137" spans="2:11" s="1" customFormat="1" ht="15" customHeight="1">
      <c r="B137" s="301"/>
      <c r="C137" s="258" t="s">
        <v>1180</v>
      </c>
      <c r="D137" s="258"/>
      <c r="E137" s="258"/>
      <c r="F137" s="279" t="s">
        <v>1158</v>
      </c>
      <c r="G137" s="258"/>
      <c r="H137" s="258" t="s">
        <v>1205</v>
      </c>
      <c r="I137" s="258" t="s">
        <v>1154</v>
      </c>
      <c r="J137" s="258">
        <v>255</v>
      </c>
      <c r="K137" s="304"/>
    </row>
    <row r="138" spans="2:11" s="1" customFormat="1" ht="15" customHeight="1">
      <c r="B138" s="301"/>
      <c r="C138" s="258" t="s">
        <v>1182</v>
      </c>
      <c r="D138" s="258"/>
      <c r="E138" s="258"/>
      <c r="F138" s="279" t="s">
        <v>1152</v>
      </c>
      <c r="G138" s="258"/>
      <c r="H138" s="258" t="s">
        <v>1206</v>
      </c>
      <c r="I138" s="258" t="s">
        <v>1184</v>
      </c>
      <c r="J138" s="258"/>
      <c r="K138" s="304"/>
    </row>
    <row r="139" spans="2:11" s="1" customFormat="1" ht="15" customHeight="1">
      <c r="B139" s="301"/>
      <c r="C139" s="258" t="s">
        <v>1185</v>
      </c>
      <c r="D139" s="258"/>
      <c r="E139" s="258"/>
      <c r="F139" s="279" t="s">
        <v>1152</v>
      </c>
      <c r="G139" s="258"/>
      <c r="H139" s="258" t="s">
        <v>1207</v>
      </c>
      <c r="I139" s="258" t="s">
        <v>1187</v>
      </c>
      <c r="J139" s="258"/>
      <c r="K139" s="304"/>
    </row>
    <row r="140" spans="2:11" s="1" customFormat="1" ht="15" customHeight="1">
      <c r="B140" s="301"/>
      <c r="C140" s="258" t="s">
        <v>1188</v>
      </c>
      <c r="D140" s="258"/>
      <c r="E140" s="258"/>
      <c r="F140" s="279" t="s">
        <v>1152</v>
      </c>
      <c r="G140" s="258"/>
      <c r="H140" s="258" t="s">
        <v>1188</v>
      </c>
      <c r="I140" s="258" t="s">
        <v>1187</v>
      </c>
      <c r="J140" s="258"/>
      <c r="K140" s="304"/>
    </row>
    <row r="141" spans="2:11" s="1" customFormat="1" ht="15" customHeight="1">
      <c r="B141" s="301"/>
      <c r="C141" s="258" t="s">
        <v>39</v>
      </c>
      <c r="D141" s="258"/>
      <c r="E141" s="258"/>
      <c r="F141" s="279" t="s">
        <v>1152</v>
      </c>
      <c r="G141" s="258"/>
      <c r="H141" s="258" t="s">
        <v>1208</v>
      </c>
      <c r="I141" s="258" t="s">
        <v>1187</v>
      </c>
      <c r="J141" s="258"/>
      <c r="K141" s="304"/>
    </row>
    <row r="142" spans="2:11" s="1" customFormat="1" ht="15" customHeight="1">
      <c r="B142" s="301"/>
      <c r="C142" s="258" t="s">
        <v>1209</v>
      </c>
      <c r="D142" s="258"/>
      <c r="E142" s="258"/>
      <c r="F142" s="279" t="s">
        <v>1152</v>
      </c>
      <c r="G142" s="258"/>
      <c r="H142" s="258" t="s">
        <v>1210</v>
      </c>
      <c r="I142" s="258" t="s">
        <v>1187</v>
      </c>
      <c r="J142" s="258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377" t="s">
        <v>1211</v>
      </c>
      <c r="D147" s="377"/>
      <c r="E147" s="377"/>
      <c r="F147" s="377"/>
      <c r="G147" s="377"/>
      <c r="H147" s="377"/>
      <c r="I147" s="377"/>
      <c r="J147" s="377"/>
      <c r="K147" s="270"/>
    </row>
    <row r="148" spans="2:11" s="1" customFormat="1" ht="17.25" customHeight="1">
      <c r="B148" s="269"/>
      <c r="C148" s="271" t="s">
        <v>1146</v>
      </c>
      <c r="D148" s="271"/>
      <c r="E148" s="271"/>
      <c r="F148" s="271" t="s">
        <v>1147</v>
      </c>
      <c r="G148" s="272"/>
      <c r="H148" s="271" t="s">
        <v>55</v>
      </c>
      <c r="I148" s="271" t="s">
        <v>58</v>
      </c>
      <c r="J148" s="271" t="s">
        <v>1148</v>
      </c>
      <c r="K148" s="270"/>
    </row>
    <row r="149" spans="2:11" s="1" customFormat="1" ht="17.25" customHeight="1">
      <c r="B149" s="269"/>
      <c r="C149" s="273" t="s">
        <v>1149</v>
      </c>
      <c r="D149" s="273"/>
      <c r="E149" s="273"/>
      <c r="F149" s="274" t="s">
        <v>1150</v>
      </c>
      <c r="G149" s="275"/>
      <c r="H149" s="273"/>
      <c r="I149" s="273"/>
      <c r="J149" s="273" t="s">
        <v>1151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1155</v>
      </c>
      <c r="D151" s="258"/>
      <c r="E151" s="258"/>
      <c r="F151" s="309" t="s">
        <v>1152</v>
      </c>
      <c r="G151" s="258"/>
      <c r="H151" s="308" t="s">
        <v>1192</v>
      </c>
      <c r="I151" s="308" t="s">
        <v>1154</v>
      </c>
      <c r="J151" s="308">
        <v>120</v>
      </c>
      <c r="K151" s="304"/>
    </row>
    <row r="152" spans="2:11" s="1" customFormat="1" ht="15" customHeight="1">
      <c r="B152" s="281"/>
      <c r="C152" s="308" t="s">
        <v>1201</v>
      </c>
      <c r="D152" s="258"/>
      <c r="E152" s="258"/>
      <c r="F152" s="309" t="s">
        <v>1152</v>
      </c>
      <c r="G152" s="258"/>
      <c r="H152" s="308" t="s">
        <v>1212</v>
      </c>
      <c r="I152" s="308" t="s">
        <v>1154</v>
      </c>
      <c r="J152" s="308" t="s">
        <v>1203</v>
      </c>
      <c r="K152" s="304"/>
    </row>
    <row r="153" spans="2:11" s="1" customFormat="1" ht="15" customHeight="1">
      <c r="B153" s="281"/>
      <c r="C153" s="308" t="s">
        <v>1100</v>
      </c>
      <c r="D153" s="258"/>
      <c r="E153" s="258"/>
      <c r="F153" s="309" t="s">
        <v>1152</v>
      </c>
      <c r="G153" s="258"/>
      <c r="H153" s="308" t="s">
        <v>1213</v>
      </c>
      <c r="I153" s="308" t="s">
        <v>1154</v>
      </c>
      <c r="J153" s="308" t="s">
        <v>1203</v>
      </c>
      <c r="K153" s="304"/>
    </row>
    <row r="154" spans="2:11" s="1" customFormat="1" ht="15" customHeight="1">
      <c r="B154" s="281"/>
      <c r="C154" s="308" t="s">
        <v>1157</v>
      </c>
      <c r="D154" s="258"/>
      <c r="E154" s="258"/>
      <c r="F154" s="309" t="s">
        <v>1158</v>
      </c>
      <c r="G154" s="258"/>
      <c r="H154" s="308" t="s">
        <v>1192</v>
      </c>
      <c r="I154" s="308" t="s">
        <v>1154</v>
      </c>
      <c r="J154" s="308">
        <v>50</v>
      </c>
      <c r="K154" s="304"/>
    </row>
    <row r="155" spans="2:11" s="1" customFormat="1" ht="15" customHeight="1">
      <c r="B155" s="281"/>
      <c r="C155" s="308" t="s">
        <v>1160</v>
      </c>
      <c r="D155" s="258"/>
      <c r="E155" s="258"/>
      <c r="F155" s="309" t="s">
        <v>1152</v>
      </c>
      <c r="G155" s="258"/>
      <c r="H155" s="308" t="s">
        <v>1192</v>
      </c>
      <c r="I155" s="308" t="s">
        <v>1162</v>
      </c>
      <c r="J155" s="308"/>
      <c r="K155" s="304"/>
    </row>
    <row r="156" spans="2:11" s="1" customFormat="1" ht="15" customHeight="1">
      <c r="B156" s="281"/>
      <c r="C156" s="308" t="s">
        <v>1171</v>
      </c>
      <c r="D156" s="258"/>
      <c r="E156" s="258"/>
      <c r="F156" s="309" t="s">
        <v>1158</v>
      </c>
      <c r="G156" s="258"/>
      <c r="H156" s="308" t="s">
        <v>1192</v>
      </c>
      <c r="I156" s="308" t="s">
        <v>1154</v>
      </c>
      <c r="J156" s="308">
        <v>50</v>
      </c>
      <c r="K156" s="304"/>
    </row>
    <row r="157" spans="2:11" s="1" customFormat="1" ht="15" customHeight="1">
      <c r="B157" s="281"/>
      <c r="C157" s="308" t="s">
        <v>1179</v>
      </c>
      <c r="D157" s="258"/>
      <c r="E157" s="258"/>
      <c r="F157" s="309" t="s">
        <v>1158</v>
      </c>
      <c r="G157" s="258"/>
      <c r="H157" s="308" t="s">
        <v>1192</v>
      </c>
      <c r="I157" s="308" t="s">
        <v>1154</v>
      </c>
      <c r="J157" s="308">
        <v>50</v>
      </c>
      <c r="K157" s="304"/>
    </row>
    <row r="158" spans="2:11" s="1" customFormat="1" ht="15" customHeight="1">
      <c r="B158" s="281"/>
      <c r="C158" s="308" t="s">
        <v>1177</v>
      </c>
      <c r="D158" s="258"/>
      <c r="E158" s="258"/>
      <c r="F158" s="309" t="s">
        <v>1158</v>
      </c>
      <c r="G158" s="258"/>
      <c r="H158" s="308" t="s">
        <v>1192</v>
      </c>
      <c r="I158" s="308" t="s">
        <v>1154</v>
      </c>
      <c r="J158" s="308">
        <v>50</v>
      </c>
      <c r="K158" s="304"/>
    </row>
    <row r="159" spans="2:11" s="1" customFormat="1" ht="15" customHeight="1">
      <c r="B159" s="281"/>
      <c r="C159" s="308" t="s">
        <v>104</v>
      </c>
      <c r="D159" s="258"/>
      <c r="E159" s="258"/>
      <c r="F159" s="309" t="s">
        <v>1152</v>
      </c>
      <c r="G159" s="258"/>
      <c r="H159" s="308" t="s">
        <v>1214</v>
      </c>
      <c r="I159" s="308" t="s">
        <v>1154</v>
      </c>
      <c r="J159" s="308" t="s">
        <v>1215</v>
      </c>
      <c r="K159" s="304"/>
    </row>
    <row r="160" spans="2:11" s="1" customFormat="1" ht="15" customHeight="1">
      <c r="B160" s="281"/>
      <c r="C160" s="308" t="s">
        <v>1216</v>
      </c>
      <c r="D160" s="258"/>
      <c r="E160" s="258"/>
      <c r="F160" s="309" t="s">
        <v>1152</v>
      </c>
      <c r="G160" s="258"/>
      <c r="H160" s="308" t="s">
        <v>1217</v>
      </c>
      <c r="I160" s="308" t="s">
        <v>1187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378" t="s">
        <v>1218</v>
      </c>
      <c r="D165" s="378"/>
      <c r="E165" s="378"/>
      <c r="F165" s="378"/>
      <c r="G165" s="378"/>
      <c r="H165" s="378"/>
      <c r="I165" s="378"/>
      <c r="J165" s="378"/>
      <c r="K165" s="251"/>
    </row>
    <row r="166" spans="2:11" s="1" customFormat="1" ht="17.25" customHeight="1">
      <c r="B166" s="250"/>
      <c r="C166" s="271" t="s">
        <v>1146</v>
      </c>
      <c r="D166" s="271"/>
      <c r="E166" s="271"/>
      <c r="F166" s="271" t="s">
        <v>1147</v>
      </c>
      <c r="G166" s="313"/>
      <c r="H166" s="314" t="s">
        <v>55</v>
      </c>
      <c r="I166" s="314" t="s">
        <v>58</v>
      </c>
      <c r="J166" s="271" t="s">
        <v>1148</v>
      </c>
      <c r="K166" s="251"/>
    </row>
    <row r="167" spans="2:11" s="1" customFormat="1" ht="17.25" customHeight="1">
      <c r="B167" s="252"/>
      <c r="C167" s="273" t="s">
        <v>1149</v>
      </c>
      <c r="D167" s="273"/>
      <c r="E167" s="273"/>
      <c r="F167" s="274" t="s">
        <v>1150</v>
      </c>
      <c r="G167" s="315"/>
      <c r="H167" s="316"/>
      <c r="I167" s="316"/>
      <c r="J167" s="273" t="s">
        <v>1151</v>
      </c>
      <c r="K167" s="253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8" t="s">
        <v>1155</v>
      </c>
      <c r="D169" s="258"/>
      <c r="E169" s="258"/>
      <c r="F169" s="279" t="s">
        <v>1152</v>
      </c>
      <c r="G169" s="258"/>
      <c r="H169" s="258" t="s">
        <v>1192</v>
      </c>
      <c r="I169" s="258" t="s">
        <v>1154</v>
      </c>
      <c r="J169" s="258">
        <v>120</v>
      </c>
      <c r="K169" s="304"/>
    </row>
    <row r="170" spans="2:11" s="1" customFormat="1" ht="15" customHeight="1">
      <c r="B170" s="281"/>
      <c r="C170" s="258" t="s">
        <v>1201</v>
      </c>
      <c r="D170" s="258"/>
      <c r="E170" s="258"/>
      <c r="F170" s="279" t="s">
        <v>1152</v>
      </c>
      <c r="G170" s="258"/>
      <c r="H170" s="258" t="s">
        <v>1202</v>
      </c>
      <c r="I170" s="258" t="s">
        <v>1154</v>
      </c>
      <c r="J170" s="258" t="s">
        <v>1203</v>
      </c>
      <c r="K170" s="304"/>
    </row>
    <row r="171" spans="2:11" s="1" customFormat="1" ht="15" customHeight="1">
      <c r="B171" s="281"/>
      <c r="C171" s="258" t="s">
        <v>1100</v>
      </c>
      <c r="D171" s="258"/>
      <c r="E171" s="258"/>
      <c r="F171" s="279" t="s">
        <v>1152</v>
      </c>
      <c r="G171" s="258"/>
      <c r="H171" s="258" t="s">
        <v>1219</v>
      </c>
      <c r="I171" s="258" t="s">
        <v>1154</v>
      </c>
      <c r="J171" s="258" t="s">
        <v>1203</v>
      </c>
      <c r="K171" s="304"/>
    </row>
    <row r="172" spans="2:11" s="1" customFormat="1" ht="15" customHeight="1">
      <c r="B172" s="281"/>
      <c r="C172" s="258" t="s">
        <v>1157</v>
      </c>
      <c r="D172" s="258"/>
      <c r="E172" s="258"/>
      <c r="F172" s="279" t="s">
        <v>1158</v>
      </c>
      <c r="G172" s="258"/>
      <c r="H172" s="258" t="s">
        <v>1219</v>
      </c>
      <c r="I172" s="258" t="s">
        <v>1154</v>
      </c>
      <c r="J172" s="258">
        <v>50</v>
      </c>
      <c r="K172" s="304"/>
    </row>
    <row r="173" spans="2:11" s="1" customFormat="1" ht="15" customHeight="1">
      <c r="B173" s="281"/>
      <c r="C173" s="258" t="s">
        <v>1160</v>
      </c>
      <c r="D173" s="258"/>
      <c r="E173" s="258"/>
      <c r="F173" s="279" t="s">
        <v>1152</v>
      </c>
      <c r="G173" s="258"/>
      <c r="H173" s="258" t="s">
        <v>1219</v>
      </c>
      <c r="I173" s="258" t="s">
        <v>1162</v>
      </c>
      <c r="J173" s="258"/>
      <c r="K173" s="304"/>
    </row>
    <row r="174" spans="2:11" s="1" customFormat="1" ht="15" customHeight="1">
      <c r="B174" s="281"/>
      <c r="C174" s="258" t="s">
        <v>1171</v>
      </c>
      <c r="D174" s="258"/>
      <c r="E174" s="258"/>
      <c r="F174" s="279" t="s">
        <v>1158</v>
      </c>
      <c r="G174" s="258"/>
      <c r="H174" s="258" t="s">
        <v>1219</v>
      </c>
      <c r="I174" s="258" t="s">
        <v>1154</v>
      </c>
      <c r="J174" s="258">
        <v>50</v>
      </c>
      <c r="K174" s="304"/>
    </row>
    <row r="175" spans="2:11" s="1" customFormat="1" ht="15" customHeight="1">
      <c r="B175" s="281"/>
      <c r="C175" s="258" t="s">
        <v>1179</v>
      </c>
      <c r="D175" s="258"/>
      <c r="E175" s="258"/>
      <c r="F175" s="279" t="s">
        <v>1158</v>
      </c>
      <c r="G175" s="258"/>
      <c r="H175" s="258" t="s">
        <v>1219</v>
      </c>
      <c r="I175" s="258" t="s">
        <v>1154</v>
      </c>
      <c r="J175" s="258">
        <v>50</v>
      </c>
      <c r="K175" s="304"/>
    </row>
    <row r="176" spans="2:11" s="1" customFormat="1" ht="15" customHeight="1">
      <c r="B176" s="281"/>
      <c r="C176" s="258" t="s">
        <v>1177</v>
      </c>
      <c r="D176" s="258"/>
      <c r="E176" s="258"/>
      <c r="F176" s="279" t="s">
        <v>1158</v>
      </c>
      <c r="G176" s="258"/>
      <c r="H176" s="258" t="s">
        <v>1219</v>
      </c>
      <c r="I176" s="258" t="s">
        <v>1154</v>
      </c>
      <c r="J176" s="258">
        <v>50</v>
      </c>
      <c r="K176" s="304"/>
    </row>
    <row r="177" spans="2:11" s="1" customFormat="1" ht="15" customHeight="1">
      <c r="B177" s="281"/>
      <c r="C177" s="258" t="s">
        <v>130</v>
      </c>
      <c r="D177" s="258"/>
      <c r="E177" s="258"/>
      <c r="F177" s="279" t="s">
        <v>1152</v>
      </c>
      <c r="G177" s="258"/>
      <c r="H177" s="258" t="s">
        <v>1220</v>
      </c>
      <c r="I177" s="258" t="s">
        <v>1221</v>
      </c>
      <c r="J177" s="258"/>
      <c r="K177" s="304"/>
    </row>
    <row r="178" spans="2:11" s="1" customFormat="1" ht="15" customHeight="1">
      <c r="B178" s="281"/>
      <c r="C178" s="258" t="s">
        <v>58</v>
      </c>
      <c r="D178" s="258"/>
      <c r="E178" s="258"/>
      <c r="F178" s="279" t="s">
        <v>1152</v>
      </c>
      <c r="G178" s="258"/>
      <c r="H178" s="258" t="s">
        <v>1222</v>
      </c>
      <c r="I178" s="258" t="s">
        <v>1223</v>
      </c>
      <c r="J178" s="258">
        <v>1</v>
      </c>
      <c r="K178" s="304"/>
    </row>
    <row r="179" spans="2:11" s="1" customFormat="1" ht="15" customHeight="1">
      <c r="B179" s="281"/>
      <c r="C179" s="258" t="s">
        <v>54</v>
      </c>
      <c r="D179" s="258"/>
      <c r="E179" s="258"/>
      <c r="F179" s="279" t="s">
        <v>1152</v>
      </c>
      <c r="G179" s="258"/>
      <c r="H179" s="258" t="s">
        <v>1224</v>
      </c>
      <c r="I179" s="258" t="s">
        <v>1154</v>
      </c>
      <c r="J179" s="258">
        <v>20</v>
      </c>
      <c r="K179" s="304"/>
    </row>
    <row r="180" spans="2:11" s="1" customFormat="1" ht="15" customHeight="1">
      <c r="B180" s="281"/>
      <c r="C180" s="258" t="s">
        <v>55</v>
      </c>
      <c r="D180" s="258"/>
      <c r="E180" s="258"/>
      <c r="F180" s="279" t="s">
        <v>1152</v>
      </c>
      <c r="G180" s="258"/>
      <c r="H180" s="258" t="s">
        <v>1225</v>
      </c>
      <c r="I180" s="258" t="s">
        <v>1154</v>
      </c>
      <c r="J180" s="258">
        <v>255</v>
      </c>
      <c r="K180" s="304"/>
    </row>
    <row r="181" spans="2:11" s="1" customFormat="1" ht="15" customHeight="1">
      <c r="B181" s="281"/>
      <c r="C181" s="258" t="s">
        <v>131</v>
      </c>
      <c r="D181" s="258"/>
      <c r="E181" s="258"/>
      <c r="F181" s="279" t="s">
        <v>1152</v>
      </c>
      <c r="G181" s="258"/>
      <c r="H181" s="258" t="s">
        <v>1116</v>
      </c>
      <c r="I181" s="258" t="s">
        <v>1154</v>
      </c>
      <c r="J181" s="258">
        <v>10</v>
      </c>
      <c r="K181" s="304"/>
    </row>
    <row r="182" spans="2:11" s="1" customFormat="1" ht="15" customHeight="1">
      <c r="B182" s="281"/>
      <c r="C182" s="258" t="s">
        <v>132</v>
      </c>
      <c r="D182" s="258"/>
      <c r="E182" s="258"/>
      <c r="F182" s="279" t="s">
        <v>1152</v>
      </c>
      <c r="G182" s="258"/>
      <c r="H182" s="258" t="s">
        <v>1226</v>
      </c>
      <c r="I182" s="258" t="s">
        <v>1187</v>
      </c>
      <c r="J182" s="258"/>
      <c r="K182" s="304"/>
    </row>
    <row r="183" spans="2:11" s="1" customFormat="1" ht="15" customHeight="1">
      <c r="B183" s="281"/>
      <c r="C183" s="258" t="s">
        <v>1227</v>
      </c>
      <c r="D183" s="258"/>
      <c r="E183" s="258"/>
      <c r="F183" s="279" t="s">
        <v>1152</v>
      </c>
      <c r="G183" s="258"/>
      <c r="H183" s="258" t="s">
        <v>1228</v>
      </c>
      <c r="I183" s="258" t="s">
        <v>1187</v>
      </c>
      <c r="J183" s="258"/>
      <c r="K183" s="304"/>
    </row>
    <row r="184" spans="2:11" s="1" customFormat="1" ht="15" customHeight="1">
      <c r="B184" s="281"/>
      <c r="C184" s="258" t="s">
        <v>1216</v>
      </c>
      <c r="D184" s="258"/>
      <c r="E184" s="258"/>
      <c r="F184" s="279" t="s">
        <v>1152</v>
      </c>
      <c r="G184" s="258"/>
      <c r="H184" s="258" t="s">
        <v>1229</v>
      </c>
      <c r="I184" s="258" t="s">
        <v>1187</v>
      </c>
      <c r="J184" s="258"/>
      <c r="K184" s="304"/>
    </row>
    <row r="185" spans="2:11" s="1" customFormat="1" ht="15" customHeight="1">
      <c r="B185" s="281"/>
      <c r="C185" s="258" t="s">
        <v>134</v>
      </c>
      <c r="D185" s="258"/>
      <c r="E185" s="258"/>
      <c r="F185" s="279" t="s">
        <v>1158</v>
      </c>
      <c r="G185" s="258"/>
      <c r="H185" s="258" t="s">
        <v>1230</v>
      </c>
      <c r="I185" s="258" t="s">
        <v>1154</v>
      </c>
      <c r="J185" s="258">
        <v>50</v>
      </c>
      <c r="K185" s="304"/>
    </row>
    <row r="186" spans="2:11" s="1" customFormat="1" ht="15" customHeight="1">
      <c r="B186" s="281"/>
      <c r="C186" s="258" t="s">
        <v>1231</v>
      </c>
      <c r="D186" s="258"/>
      <c r="E186" s="258"/>
      <c r="F186" s="279" t="s">
        <v>1158</v>
      </c>
      <c r="G186" s="258"/>
      <c r="H186" s="258" t="s">
        <v>1232</v>
      </c>
      <c r="I186" s="258" t="s">
        <v>1233</v>
      </c>
      <c r="J186" s="258"/>
      <c r="K186" s="304"/>
    </row>
    <row r="187" spans="2:11" s="1" customFormat="1" ht="15" customHeight="1">
      <c r="B187" s="281"/>
      <c r="C187" s="258" t="s">
        <v>1234</v>
      </c>
      <c r="D187" s="258"/>
      <c r="E187" s="258"/>
      <c r="F187" s="279" t="s">
        <v>1158</v>
      </c>
      <c r="G187" s="258"/>
      <c r="H187" s="258" t="s">
        <v>1235</v>
      </c>
      <c r="I187" s="258" t="s">
        <v>1233</v>
      </c>
      <c r="J187" s="258"/>
      <c r="K187" s="304"/>
    </row>
    <row r="188" spans="2:11" s="1" customFormat="1" ht="15" customHeight="1">
      <c r="B188" s="281"/>
      <c r="C188" s="258" t="s">
        <v>1236</v>
      </c>
      <c r="D188" s="258"/>
      <c r="E188" s="258"/>
      <c r="F188" s="279" t="s">
        <v>1158</v>
      </c>
      <c r="G188" s="258"/>
      <c r="H188" s="258" t="s">
        <v>1237</v>
      </c>
      <c r="I188" s="258" t="s">
        <v>1233</v>
      </c>
      <c r="J188" s="258"/>
      <c r="K188" s="304"/>
    </row>
    <row r="189" spans="2:11" s="1" customFormat="1" ht="15" customHeight="1">
      <c r="B189" s="281"/>
      <c r="C189" s="317" t="s">
        <v>1238</v>
      </c>
      <c r="D189" s="258"/>
      <c r="E189" s="258"/>
      <c r="F189" s="279" t="s">
        <v>1158</v>
      </c>
      <c r="G189" s="258"/>
      <c r="H189" s="258" t="s">
        <v>1239</v>
      </c>
      <c r="I189" s="258" t="s">
        <v>1240</v>
      </c>
      <c r="J189" s="318" t="s">
        <v>1241</v>
      </c>
      <c r="K189" s="304"/>
    </row>
    <row r="190" spans="2:11" s="1" customFormat="1" ht="15" customHeight="1">
      <c r="B190" s="281"/>
      <c r="C190" s="317" t="s">
        <v>43</v>
      </c>
      <c r="D190" s="258"/>
      <c r="E190" s="258"/>
      <c r="F190" s="279" t="s">
        <v>1152</v>
      </c>
      <c r="G190" s="258"/>
      <c r="H190" s="255" t="s">
        <v>1242</v>
      </c>
      <c r="I190" s="258" t="s">
        <v>1243</v>
      </c>
      <c r="J190" s="258"/>
      <c r="K190" s="304"/>
    </row>
    <row r="191" spans="2:11" s="1" customFormat="1" ht="15" customHeight="1">
      <c r="B191" s="281"/>
      <c r="C191" s="317" t="s">
        <v>1244</v>
      </c>
      <c r="D191" s="258"/>
      <c r="E191" s="258"/>
      <c r="F191" s="279" t="s">
        <v>1152</v>
      </c>
      <c r="G191" s="258"/>
      <c r="H191" s="258" t="s">
        <v>1245</v>
      </c>
      <c r="I191" s="258" t="s">
        <v>1187</v>
      </c>
      <c r="J191" s="258"/>
      <c r="K191" s="304"/>
    </row>
    <row r="192" spans="2:11" s="1" customFormat="1" ht="15" customHeight="1">
      <c r="B192" s="281"/>
      <c r="C192" s="317" t="s">
        <v>1246</v>
      </c>
      <c r="D192" s="258"/>
      <c r="E192" s="258"/>
      <c r="F192" s="279" t="s">
        <v>1152</v>
      </c>
      <c r="G192" s="258"/>
      <c r="H192" s="258" t="s">
        <v>1247</v>
      </c>
      <c r="I192" s="258" t="s">
        <v>1187</v>
      </c>
      <c r="J192" s="258"/>
      <c r="K192" s="304"/>
    </row>
    <row r="193" spans="2:11" s="1" customFormat="1" ht="15" customHeight="1">
      <c r="B193" s="281"/>
      <c r="C193" s="317" t="s">
        <v>1248</v>
      </c>
      <c r="D193" s="258"/>
      <c r="E193" s="258"/>
      <c r="F193" s="279" t="s">
        <v>1158</v>
      </c>
      <c r="G193" s="258"/>
      <c r="H193" s="258" t="s">
        <v>1249</v>
      </c>
      <c r="I193" s="258" t="s">
        <v>1187</v>
      </c>
      <c r="J193" s="258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378" t="s">
        <v>1250</v>
      </c>
      <c r="D199" s="378"/>
      <c r="E199" s="378"/>
      <c r="F199" s="378"/>
      <c r="G199" s="378"/>
      <c r="H199" s="378"/>
      <c r="I199" s="378"/>
      <c r="J199" s="378"/>
      <c r="K199" s="251"/>
    </row>
    <row r="200" spans="2:11" s="1" customFormat="1" ht="25.5" customHeight="1">
      <c r="B200" s="250"/>
      <c r="C200" s="320" t="s">
        <v>1251</v>
      </c>
      <c r="D200" s="320"/>
      <c r="E200" s="320"/>
      <c r="F200" s="320" t="s">
        <v>1252</v>
      </c>
      <c r="G200" s="321"/>
      <c r="H200" s="379" t="s">
        <v>1253</v>
      </c>
      <c r="I200" s="379"/>
      <c r="J200" s="379"/>
      <c r="K200" s="251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8" t="s">
        <v>1243</v>
      </c>
      <c r="D202" s="258"/>
      <c r="E202" s="258"/>
      <c r="F202" s="279" t="s">
        <v>44</v>
      </c>
      <c r="G202" s="258"/>
      <c r="H202" s="380" t="s">
        <v>1254</v>
      </c>
      <c r="I202" s="380"/>
      <c r="J202" s="380"/>
      <c r="K202" s="304"/>
    </row>
    <row r="203" spans="2:11" s="1" customFormat="1" ht="15" customHeight="1">
      <c r="B203" s="281"/>
      <c r="C203" s="258"/>
      <c r="D203" s="258"/>
      <c r="E203" s="258"/>
      <c r="F203" s="279" t="s">
        <v>45</v>
      </c>
      <c r="G203" s="258"/>
      <c r="H203" s="380" t="s">
        <v>1255</v>
      </c>
      <c r="I203" s="380"/>
      <c r="J203" s="380"/>
      <c r="K203" s="304"/>
    </row>
    <row r="204" spans="2:11" s="1" customFormat="1" ht="15" customHeight="1">
      <c r="B204" s="281"/>
      <c r="C204" s="258"/>
      <c r="D204" s="258"/>
      <c r="E204" s="258"/>
      <c r="F204" s="279" t="s">
        <v>48</v>
      </c>
      <c r="G204" s="258"/>
      <c r="H204" s="380" t="s">
        <v>1256</v>
      </c>
      <c r="I204" s="380"/>
      <c r="J204" s="380"/>
      <c r="K204" s="304"/>
    </row>
    <row r="205" spans="2:11" s="1" customFormat="1" ht="15" customHeight="1">
      <c r="B205" s="281"/>
      <c r="C205" s="258"/>
      <c r="D205" s="258"/>
      <c r="E205" s="258"/>
      <c r="F205" s="279" t="s">
        <v>46</v>
      </c>
      <c r="G205" s="258"/>
      <c r="H205" s="380" t="s">
        <v>1257</v>
      </c>
      <c r="I205" s="380"/>
      <c r="J205" s="380"/>
      <c r="K205" s="304"/>
    </row>
    <row r="206" spans="2:11" s="1" customFormat="1" ht="15" customHeight="1">
      <c r="B206" s="281"/>
      <c r="C206" s="258"/>
      <c r="D206" s="258"/>
      <c r="E206" s="258"/>
      <c r="F206" s="279" t="s">
        <v>47</v>
      </c>
      <c r="G206" s="258"/>
      <c r="H206" s="380" t="s">
        <v>1258</v>
      </c>
      <c r="I206" s="380"/>
      <c r="J206" s="380"/>
      <c r="K206" s="304"/>
    </row>
    <row r="207" spans="2:11" s="1" customFormat="1" ht="15" customHeight="1">
      <c r="B207" s="281"/>
      <c r="C207" s="258"/>
      <c r="D207" s="258"/>
      <c r="E207" s="258"/>
      <c r="F207" s="279"/>
      <c r="G207" s="258"/>
      <c r="H207" s="258"/>
      <c r="I207" s="258"/>
      <c r="J207" s="258"/>
      <c r="K207" s="304"/>
    </row>
    <row r="208" spans="2:11" s="1" customFormat="1" ht="15" customHeight="1">
      <c r="B208" s="281"/>
      <c r="C208" s="258" t="s">
        <v>1199</v>
      </c>
      <c r="D208" s="258"/>
      <c r="E208" s="258"/>
      <c r="F208" s="279" t="s">
        <v>80</v>
      </c>
      <c r="G208" s="258"/>
      <c r="H208" s="380" t="s">
        <v>1259</v>
      </c>
      <c r="I208" s="380"/>
      <c r="J208" s="380"/>
      <c r="K208" s="304"/>
    </row>
    <row r="209" spans="2:11" s="1" customFormat="1" ht="15" customHeight="1">
      <c r="B209" s="281"/>
      <c r="C209" s="258"/>
      <c r="D209" s="258"/>
      <c r="E209" s="258"/>
      <c r="F209" s="279" t="s">
        <v>1094</v>
      </c>
      <c r="G209" s="258"/>
      <c r="H209" s="380" t="s">
        <v>1095</v>
      </c>
      <c r="I209" s="380"/>
      <c r="J209" s="380"/>
      <c r="K209" s="304"/>
    </row>
    <row r="210" spans="2:11" s="1" customFormat="1" ht="15" customHeight="1">
      <c r="B210" s="281"/>
      <c r="C210" s="258"/>
      <c r="D210" s="258"/>
      <c r="E210" s="258"/>
      <c r="F210" s="279" t="s">
        <v>1092</v>
      </c>
      <c r="G210" s="258"/>
      <c r="H210" s="380" t="s">
        <v>1260</v>
      </c>
      <c r="I210" s="380"/>
      <c r="J210" s="380"/>
      <c r="K210" s="304"/>
    </row>
    <row r="211" spans="2:11" s="1" customFormat="1" ht="15" customHeight="1">
      <c r="B211" s="322"/>
      <c r="C211" s="258"/>
      <c r="D211" s="258"/>
      <c r="E211" s="258"/>
      <c r="F211" s="279" t="s">
        <v>1096</v>
      </c>
      <c r="G211" s="317"/>
      <c r="H211" s="381" t="s">
        <v>1097</v>
      </c>
      <c r="I211" s="381"/>
      <c r="J211" s="381"/>
      <c r="K211" s="323"/>
    </row>
    <row r="212" spans="2:11" s="1" customFormat="1" ht="15" customHeight="1">
      <c r="B212" s="322"/>
      <c r="C212" s="258"/>
      <c r="D212" s="258"/>
      <c r="E212" s="258"/>
      <c r="F212" s="279" t="s">
        <v>1098</v>
      </c>
      <c r="G212" s="317"/>
      <c r="H212" s="381" t="s">
        <v>810</v>
      </c>
      <c r="I212" s="381"/>
      <c r="J212" s="381"/>
      <c r="K212" s="323"/>
    </row>
    <row r="213" spans="2:11" s="1" customFormat="1" ht="15" customHeight="1">
      <c r="B213" s="322"/>
      <c r="C213" s="258"/>
      <c r="D213" s="258"/>
      <c r="E213" s="258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8" t="s">
        <v>1223</v>
      </c>
      <c r="D214" s="258"/>
      <c r="E214" s="258"/>
      <c r="F214" s="279">
        <v>1</v>
      </c>
      <c r="G214" s="317"/>
      <c r="H214" s="381" t="s">
        <v>1261</v>
      </c>
      <c r="I214" s="381"/>
      <c r="J214" s="381"/>
      <c r="K214" s="323"/>
    </row>
    <row r="215" spans="2:11" s="1" customFormat="1" ht="15" customHeight="1">
      <c r="B215" s="322"/>
      <c r="C215" s="258"/>
      <c r="D215" s="258"/>
      <c r="E215" s="258"/>
      <c r="F215" s="279">
        <v>2</v>
      </c>
      <c r="G215" s="317"/>
      <c r="H215" s="381" t="s">
        <v>1262</v>
      </c>
      <c r="I215" s="381"/>
      <c r="J215" s="381"/>
      <c r="K215" s="323"/>
    </row>
    <row r="216" spans="2:11" s="1" customFormat="1" ht="15" customHeight="1">
      <c r="B216" s="322"/>
      <c r="C216" s="258"/>
      <c r="D216" s="258"/>
      <c r="E216" s="258"/>
      <c r="F216" s="279">
        <v>3</v>
      </c>
      <c r="G216" s="317"/>
      <c r="H216" s="381" t="s">
        <v>1263</v>
      </c>
      <c r="I216" s="381"/>
      <c r="J216" s="381"/>
      <c r="K216" s="323"/>
    </row>
    <row r="217" spans="2:11" s="1" customFormat="1" ht="15" customHeight="1">
      <c r="B217" s="322"/>
      <c r="C217" s="258"/>
      <c r="D217" s="258"/>
      <c r="E217" s="258"/>
      <c r="F217" s="279">
        <v>4</v>
      </c>
      <c r="G217" s="317"/>
      <c r="H217" s="381" t="s">
        <v>1264</v>
      </c>
      <c r="I217" s="381"/>
      <c r="J217" s="381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Eva</cp:lastModifiedBy>
  <dcterms:created xsi:type="dcterms:W3CDTF">2022-05-03T20:33:20Z</dcterms:created>
  <dcterms:modified xsi:type="dcterms:W3CDTF">2022-05-03T20:34:11Z</dcterms:modified>
  <cp:category/>
  <cp:version/>
  <cp:contentType/>
  <cp:contentStatus/>
</cp:coreProperties>
</file>