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kázky\2022\VRCHLABÍ-TEPLOFIKACE OBJEKTŮ GYMNÁZIA A DUKLA\revize výkaz výměr a rozpočet\"/>
    </mc:Choice>
  </mc:AlternateContent>
  <bookViews>
    <workbookView xWindow="0" yWindow="0" windowWidth="0" windowHeight="0"/>
  </bookViews>
  <sheets>
    <sheet name="Rekapitulace stavby" sheetId="1" r:id="rId1"/>
    <sheet name="2022-003s-V - Vrchlabí-VS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'2022-003s-V - Vrchlabí-VS...'!$C$136:$K$416</definedName>
    <definedName name="_xlnm.Print_Area" localSheetId="1">'2022-003s-V - Vrchlabí-VS...'!$C$82:$J$120,'2022-003s-V - Vrchlabí-VS...'!$C$126:$J$416</definedName>
    <definedName name="_xlnm.Print_Titles" localSheetId="1">'2022-003s-V - Vrchlabí-VS...'!$136:$136</definedName>
  </definedNames>
  <calcPr/>
</workbook>
</file>

<file path=xl/calcChain.xml><?xml version="1.0" encoding="utf-8"?>
<calcChain xmlns="http://schemas.openxmlformats.org/spreadsheetml/2006/main">
  <c i="2" l="1" r="J354"/>
  <c r="J35"/>
  <c r="J34"/>
  <c i="1" r="AY95"/>
  <c i="2" r="J33"/>
  <c i="1" r="AX95"/>
  <c i="2" r="BI416"/>
  <c r="BH416"/>
  <c r="BG416"/>
  <c r="BF416"/>
  <c r="T416"/>
  <c r="T415"/>
  <c r="R416"/>
  <c r="R415"/>
  <c r="P416"/>
  <c r="P415"/>
  <c r="BI414"/>
  <c r="BH414"/>
  <c r="BG414"/>
  <c r="BF414"/>
  <c r="T414"/>
  <c r="T413"/>
  <c r="R414"/>
  <c r="R413"/>
  <c r="P414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5"/>
  <c r="BH405"/>
  <c r="BG405"/>
  <c r="BF405"/>
  <c r="T405"/>
  <c r="R405"/>
  <c r="P405"/>
  <c r="BI404"/>
  <c r="BH404"/>
  <c r="BG404"/>
  <c r="BF404"/>
  <c r="T404"/>
  <c r="R404"/>
  <c r="P404"/>
  <c r="BI401"/>
  <c r="BH401"/>
  <c r="BG401"/>
  <c r="BF401"/>
  <c r="T401"/>
  <c r="R401"/>
  <c r="P401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J110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F131"/>
  <c r="E129"/>
  <c r="F87"/>
  <c r="E85"/>
  <c r="J22"/>
  <c r="E22"/>
  <c r="J90"/>
  <c r="J21"/>
  <c r="J19"/>
  <c r="E19"/>
  <c r="J89"/>
  <c r="J18"/>
  <c r="J16"/>
  <c r="E16"/>
  <c r="F134"/>
  <c r="J15"/>
  <c r="J13"/>
  <c r="E13"/>
  <c r="F89"/>
  <c r="J12"/>
  <c r="J10"/>
  <c r="J131"/>
  <c i="1" r="L90"/>
  <c r="AM90"/>
  <c r="AM89"/>
  <c r="L89"/>
  <c r="AM87"/>
  <c r="L87"/>
  <c r="L85"/>
  <c r="L84"/>
  <c i="2" r="BK408"/>
  <c r="BK389"/>
  <c r="BK350"/>
  <c r="J343"/>
  <c r="BK321"/>
  <c r="BK298"/>
  <c r="BK257"/>
  <c r="BK226"/>
  <c r="J212"/>
  <c r="BK181"/>
  <c r="J158"/>
  <c r="J412"/>
  <c r="J376"/>
  <c r="BK356"/>
  <c r="BK328"/>
  <c r="BK268"/>
  <c r="J251"/>
  <c r="J233"/>
  <c r="J209"/>
  <c r="J165"/>
  <c r="BK401"/>
  <c r="BK390"/>
  <c r="J360"/>
  <c r="BK334"/>
  <c r="J275"/>
  <c r="J225"/>
  <c r="J189"/>
  <c r="J151"/>
  <c r="BK392"/>
  <c r="J374"/>
  <c r="BK345"/>
  <c r="J328"/>
  <c r="BK315"/>
  <c r="J272"/>
  <c r="J244"/>
  <c r="BK213"/>
  <c r="J192"/>
  <c r="BK159"/>
  <c r="J396"/>
  <c r="J365"/>
  <c r="BK335"/>
  <c r="J313"/>
  <c r="J284"/>
  <c r="J269"/>
  <c r="J241"/>
  <c r="J215"/>
  <c r="J193"/>
  <c r="J179"/>
  <c r="J168"/>
  <c r="J357"/>
  <c r="BK313"/>
  <c r="J286"/>
  <c r="BK239"/>
  <c r="J222"/>
  <c r="J169"/>
  <c r="J142"/>
  <c r="BK347"/>
  <c r="BK308"/>
  <c r="J262"/>
  <c r="BK233"/>
  <c r="J214"/>
  <c r="J187"/>
  <c r="BK157"/>
  <c r="J335"/>
  <c r="J282"/>
  <c r="J254"/>
  <c r="J224"/>
  <c r="BK192"/>
  <c r="BK162"/>
  <c r="J405"/>
  <c r="J352"/>
  <c r="J325"/>
  <c r="J307"/>
  <c r="J243"/>
  <c r="J203"/>
  <c r="BK150"/>
  <c r="BK400"/>
  <c r="BK368"/>
  <c r="BK284"/>
  <c r="BK235"/>
  <c r="BK191"/>
  <c r="BK404"/>
  <c r="J384"/>
  <c r="BK333"/>
  <c r="BK259"/>
  <c r="J194"/>
  <c r="J390"/>
  <c r="BK348"/>
  <c r="J309"/>
  <c r="BK241"/>
  <c r="BK189"/>
  <c r="BK143"/>
  <c r="BK360"/>
  <c r="BK317"/>
  <c r="BK271"/>
  <c r="J234"/>
  <c r="BK198"/>
  <c r="J154"/>
  <c r="BK322"/>
  <c r="J278"/>
  <c r="J230"/>
  <c r="J170"/>
  <c r="BK353"/>
  <c r="J298"/>
  <c r="J253"/>
  <c r="BK210"/>
  <c r="J156"/>
  <c r="J306"/>
  <c r="BK229"/>
  <c r="J190"/>
  <c r="J401"/>
  <c r="J366"/>
  <c r="BK344"/>
  <c r="BK327"/>
  <c r="J314"/>
  <c r="J270"/>
  <c r="BK253"/>
  <c r="BK215"/>
  <c r="BK190"/>
  <c r="BK166"/>
  <c r="BK140"/>
  <c r="J409"/>
  <c r="J387"/>
  <c r="BK357"/>
  <c r="J327"/>
  <c r="BK282"/>
  <c r="J261"/>
  <c r="J232"/>
  <c r="J196"/>
  <c r="J166"/>
  <c r="J147"/>
  <c r="BK394"/>
  <c r="BK386"/>
  <c r="J368"/>
  <c r="J342"/>
  <c r="BK314"/>
  <c r="BK244"/>
  <c r="J219"/>
  <c r="J183"/>
  <c r="J146"/>
  <c r="J389"/>
  <c r="J363"/>
  <c r="BK339"/>
  <c r="BK307"/>
  <c r="BK290"/>
  <c r="J255"/>
  <c r="BK232"/>
  <c r="J204"/>
  <c r="BK173"/>
  <c r="J149"/>
  <c r="BK382"/>
  <c r="BK349"/>
  <c r="BK330"/>
  <c r="BK304"/>
  <c r="J259"/>
  <c r="J240"/>
  <c r="J218"/>
  <c r="J201"/>
  <c r="J182"/>
  <c r="BK151"/>
  <c r="J349"/>
  <c r="BK319"/>
  <c r="BK288"/>
  <c r="BK255"/>
  <c r="J231"/>
  <c r="J191"/>
  <c r="J160"/>
  <c r="BK376"/>
  <c r="J362"/>
  <c r="BK331"/>
  <c r="BK277"/>
  <c r="BK260"/>
  <c r="J227"/>
  <c r="BK212"/>
  <c r="J184"/>
  <c r="J411"/>
  <c r="BK311"/>
  <c r="BK278"/>
  <c r="J252"/>
  <c r="BK199"/>
  <c r="BK172"/>
  <c r="J391"/>
  <c r="J353"/>
  <c r="J336"/>
  <c r="J318"/>
  <c r="BK272"/>
  <c r="J249"/>
  <c r="BK217"/>
  <c r="BK207"/>
  <c r="BK187"/>
  <c r="BK146"/>
  <c r="J404"/>
  <c r="BK385"/>
  <c r="BK361"/>
  <c r="J330"/>
  <c r="BK264"/>
  <c r="BK230"/>
  <c r="J207"/>
  <c r="BK177"/>
  <c r="BK411"/>
  <c r="J392"/>
  <c r="BK378"/>
  <c r="BK358"/>
  <c r="J288"/>
  <c r="BK240"/>
  <c r="J199"/>
  <c r="J178"/>
  <c r="J143"/>
  <c r="J385"/>
  <c r="J356"/>
  <c r="J340"/>
  <c r="BK326"/>
  <c r="J300"/>
  <c r="BK267"/>
  <c r="BK224"/>
  <c r="BK202"/>
  <c r="BK170"/>
  <c r="J152"/>
  <c r="BK387"/>
  <c r="J358"/>
  <c r="J332"/>
  <c r="BK312"/>
  <c r="J280"/>
  <c r="BK249"/>
  <c r="BK238"/>
  <c r="J205"/>
  <c r="J181"/>
  <c r="J172"/>
  <c r="J364"/>
  <c r="J326"/>
  <c r="BK296"/>
  <c r="J268"/>
  <c r="BK234"/>
  <c r="BK193"/>
  <c r="BK165"/>
  <c r="J416"/>
  <c r="J351"/>
  <c r="J315"/>
  <c r="BK273"/>
  <c r="J257"/>
  <c r="BK219"/>
  <c r="BK208"/>
  <c r="J167"/>
  <c r="J333"/>
  <c r="J304"/>
  <c r="BK265"/>
  <c r="J213"/>
  <c r="J185"/>
  <c r="J153"/>
  <c r="BK409"/>
  <c r="J378"/>
  <c r="J348"/>
  <c r="J323"/>
  <c r="BK309"/>
  <c r="BK263"/>
  <c r="J247"/>
  <c r="BK216"/>
  <c r="BK194"/>
  <c r="BK179"/>
  <c r="BK153"/>
  <c r="J414"/>
  <c r="J393"/>
  <c r="J347"/>
  <c r="J324"/>
  <c r="J271"/>
  <c r="BK246"/>
  <c r="J228"/>
  <c r="J180"/>
  <c r="BK152"/>
  <c r="BK398"/>
  <c r="J388"/>
  <c r="BK365"/>
  <c r="J339"/>
  <c r="J302"/>
  <c r="J248"/>
  <c r="BK204"/>
  <c r="BK154"/>
  <c r="J382"/>
  <c r="J350"/>
  <c r="BK332"/>
  <c r="BK323"/>
  <c r="BK294"/>
  <c r="J246"/>
  <c r="J221"/>
  <c r="BK196"/>
  <c r="BK176"/>
  <c r="BK158"/>
  <c r="J398"/>
  <c r="BK342"/>
  <c r="J321"/>
  <c r="J311"/>
  <c r="J277"/>
  <c r="J242"/>
  <c r="J229"/>
  <c r="BK206"/>
  <c r="BK184"/>
  <c r="J176"/>
  <c r="BK366"/>
  <c r="BK324"/>
  <c r="J308"/>
  <c r="J256"/>
  <c r="J223"/>
  <c r="BK185"/>
  <c r="J157"/>
  <c r="BK372"/>
  <c r="J337"/>
  <c r="BK275"/>
  <c r="J245"/>
  <c r="J216"/>
  <c r="J198"/>
  <c r="BK169"/>
  <c r="BK337"/>
  <c r="J319"/>
  <c r="J292"/>
  <c r="BK231"/>
  <c r="BK209"/>
  <c r="BK167"/>
  <c r="J400"/>
  <c r="BK362"/>
  <c r="J346"/>
  <c r="BK329"/>
  <c r="BK316"/>
  <c r="BK269"/>
  <c r="BK251"/>
  <c r="BK223"/>
  <c r="J210"/>
  <c r="BK188"/>
  <c r="BK160"/>
  <c r="BK414"/>
  <c r="J394"/>
  <c r="BK384"/>
  <c r="BK352"/>
  <c r="BK300"/>
  <c r="BK262"/>
  <c r="BK245"/>
  <c r="BK214"/>
  <c r="BK175"/>
  <c r="J148"/>
  <c r="BK396"/>
  <c r="BK380"/>
  <c r="BK351"/>
  <c r="J317"/>
  <c r="J263"/>
  <c r="J237"/>
  <c r="BK195"/>
  <c r="J159"/>
  <c r="BK142"/>
  <c r="J380"/>
  <c r="J361"/>
  <c r="J331"/>
  <c r="J320"/>
  <c r="J296"/>
  <c r="BK256"/>
  <c r="J235"/>
  <c r="BK205"/>
  <c r="BK180"/>
  <c r="BK168"/>
  <c i="1" r="AS94"/>
  <c i="2" r="J372"/>
  <c r="J345"/>
  <c r="BK318"/>
  <c r="BK292"/>
  <c r="BK254"/>
  <c r="J239"/>
  <c r="J208"/>
  <c r="BK186"/>
  <c r="J177"/>
  <c r="J150"/>
  <c r="J334"/>
  <c r="BK310"/>
  <c r="BK270"/>
  <c r="BK243"/>
  <c r="J220"/>
  <c r="BK182"/>
  <c r="BK148"/>
  <c r="BK364"/>
  <c r="J344"/>
  <c r="BK286"/>
  <c r="BK261"/>
  <c r="J226"/>
  <c r="BK203"/>
  <c r="J341"/>
  <c r="J310"/>
  <c r="J273"/>
  <c r="BK227"/>
  <c r="J206"/>
  <c r="J173"/>
  <c r="BK147"/>
  <c r="BK412"/>
  <c r="BK370"/>
  <c r="BK340"/>
  <c r="J322"/>
  <c r="J312"/>
  <c r="BK248"/>
  <c r="BK218"/>
  <c r="J202"/>
  <c r="BK183"/>
  <c r="BK416"/>
  <c r="J408"/>
  <c r="BK388"/>
  <c r="BK341"/>
  <c r="BK302"/>
  <c r="BK274"/>
  <c r="BK252"/>
  <c r="BK242"/>
  <c r="BK220"/>
  <c r="J186"/>
  <c r="BK405"/>
  <c r="BK393"/>
  <c r="BK374"/>
  <c r="BK343"/>
  <c r="J290"/>
  <c r="J260"/>
  <c r="BK228"/>
  <c r="BK197"/>
  <c r="J163"/>
  <c r="BK391"/>
  <c r="J370"/>
  <c r="BK346"/>
  <c r="J329"/>
  <c r="J305"/>
  <c r="BK280"/>
  <c r="BK237"/>
  <c r="J217"/>
  <c r="J195"/>
  <c r="BK163"/>
  <c r="J140"/>
  <c r="J386"/>
  <c r="BK359"/>
  <c r="BK325"/>
  <c r="BK306"/>
  <c r="J274"/>
  <c r="BK247"/>
  <c r="BK225"/>
  <c r="J188"/>
  <c r="J162"/>
  <c r="J359"/>
  <c r="J316"/>
  <c r="J294"/>
  <c r="J264"/>
  <c r="J238"/>
  <c r="BK201"/>
  <c r="BK156"/>
  <c r="BK363"/>
  <c r="BK320"/>
  <c r="J265"/>
  <c r="BK222"/>
  <c r="J197"/>
  <c r="BK178"/>
  <c r="BK336"/>
  <c r="BK305"/>
  <c r="J267"/>
  <c r="BK221"/>
  <c r="J175"/>
  <c r="BK149"/>
  <c l="1" r="BK145"/>
  <c r="J145"/>
  <c r="J99"/>
  <c r="T164"/>
  <c r="R164"/>
  <c r="P171"/>
  <c r="P200"/>
  <c r="BK174"/>
  <c r="J174"/>
  <c r="J102"/>
  <c r="T200"/>
  <c r="BK266"/>
  <c r="J266"/>
  <c r="J108"/>
  <c r="BK141"/>
  <c r="J141"/>
  <c r="J97"/>
  <c r="P145"/>
  <c r="R174"/>
  <c r="R211"/>
  <c r="P236"/>
  <c r="R266"/>
  <c r="R338"/>
  <c r="T338"/>
  <c r="BK399"/>
  <c r="J399"/>
  <c r="J112"/>
  <c r="P141"/>
  <c r="P138"/>
  <c r="R145"/>
  <c r="R171"/>
  <c r="R200"/>
  <c r="T236"/>
  <c r="P250"/>
  <c r="T250"/>
  <c r="R258"/>
  <c r="T355"/>
  <c r="R141"/>
  <c r="R138"/>
  <c r="BK164"/>
  <c r="J164"/>
  <c r="J100"/>
  <c r="P174"/>
  <c r="BK211"/>
  <c r="J211"/>
  <c r="J104"/>
  <c r="BK236"/>
  <c r="J236"/>
  <c r="J105"/>
  <c r="T266"/>
  <c r="R355"/>
  <c r="T399"/>
  <c r="BK403"/>
  <c r="BK402"/>
  <c r="J402"/>
  <c r="J113"/>
  <c r="P403"/>
  <c r="P402"/>
  <c r="BK410"/>
  <c r="J410"/>
  <c r="J117"/>
  <c r="P410"/>
  <c r="T145"/>
  <c r="BK171"/>
  <c r="J171"/>
  <c r="J101"/>
  <c r="T171"/>
  <c r="BK200"/>
  <c r="J200"/>
  <c r="J103"/>
  <c r="T211"/>
  <c r="BK250"/>
  <c r="J250"/>
  <c r="J106"/>
  <c r="R250"/>
  <c r="BK258"/>
  <c r="J258"/>
  <c r="J107"/>
  <c r="P258"/>
  <c r="T258"/>
  <c r="BK338"/>
  <c r="J338"/>
  <c r="J109"/>
  <c r="BK355"/>
  <c r="J355"/>
  <c r="J111"/>
  <c r="P399"/>
  <c r="T403"/>
  <c r="T402"/>
  <c r="P407"/>
  <c r="P406"/>
  <c r="R407"/>
  <c r="T410"/>
  <c r="T141"/>
  <c r="T138"/>
  <c r="P164"/>
  <c r="T174"/>
  <c r="P211"/>
  <c r="R236"/>
  <c r="P266"/>
  <c r="P338"/>
  <c r="P355"/>
  <c r="R399"/>
  <c r="R403"/>
  <c r="R402"/>
  <c r="BK407"/>
  <c r="J407"/>
  <c r="J116"/>
  <c r="T407"/>
  <c r="T406"/>
  <c r="R410"/>
  <c r="BK139"/>
  <c r="J139"/>
  <c r="J96"/>
  <c r="BK413"/>
  <c r="J413"/>
  <c r="J118"/>
  <c r="BK415"/>
  <c r="J415"/>
  <c r="J119"/>
  <c r="F90"/>
  <c r="BE165"/>
  <c r="BE166"/>
  <c r="BE170"/>
  <c r="BE187"/>
  <c r="BE202"/>
  <c r="BE203"/>
  <c r="BE218"/>
  <c r="BE228"/>
  <c r="BE233"/>
  <c r="BE257"/>
  <c r="BE260"/>
  <c r="BE270"/>
  <c r="BE286"/>
  <c r="BE290"/>
  <c r="BE294"/>
  <c r="BE307"/>
  <c r="BE312"/>
  <c r="BE319"/>
  <c r="BE330"/>
  <c r="BE346"/>
  <c r="BE347"/>
  <c r="BE352"/>
  <c r="BE408"/>
  <c r="F133"/>
  <c r="BE154"/>
  <c r="BE163"/>
  <c r="BE173"/>
  <c r="BE176"/>
  <c r="BE181"/>
  <c r="BE182"/>
  <c r="BE191"/>
  <c r="BE192"/>
  <c r="BE207"/>
  <c r="BE231"/>
  <c r="BE247"/>
  <c r="BE248"/>
  <c r="BE249"/>
  <c r="BE255"/>
  <c r="BE271"/>
  <c r="BE309"/>
  <c r="BE311"/>
  <c r="BE322"/>
  <c r="BE339"/>
  <c r="BE357"/>
  <c r="BE358"/>
  <c r="BE360"/>
  <c r="J134"/>
  <c r="BE143"/>
  <c r="BE151"/>
  <c r="BE175"/>
  <c r="BE177"/>
  <c r="BE178"/>
  <c r="BE179"/>
  <c r="BE180"/>
  <c r="BE183"/>
  <c r="BE195"/>
  <c r="BE197"/>
  <c r="BE217"/>
  <c r="BE225"/>
  <c r="BE242"/>
  <c r="BE245"/>
  <c r="BE259"/>
  <c r="BE273"/>
  <c r="BE280"/>
  <c r="BE298"/>
  <c r="BE300"/>
  <c r="BE315"/>
  <c r="BE318"/>
  <c r="BE320"/>
  <c r="BE321"/>
  <c r="BE329"/>
  <c r="BE336"/>
  <c r="BE361"/>
  <c r="BE363"/>
  <c r="BE368"/>
  <c r="J133"/>
  <c r="BE146"/>
  <c r="BE147"/>
  <c r="BE149"/>
  <c r="BE152"/>
  <c r="BE158"/>
  <c r="BE159"/>
  <c r="BE194"/>
  <c r="BE216"/>
  <c r="BE219"/>
  <c r="BE220"/>
  <c r="BE221"/>
  <c r="BE224"/>
  <c r="BE237"/>
  <c r="BE246"/>
  <c r="BE251"/>
  <c r="BE256"/>
  <c r="BE263"/>
  <c r="BE264"/>
  <c r="BE296"/>
  <c r="BE302"/>
  <c r="BE305"/>
  <c r="BE310"/>
  <c r="BE316"/>
  <c r="BE324"/>
  <c r="BE333"/>
  <c r="BE340"/>
  <c r="BE341"/>
  <c r="BE344"/>
  <c r="BE348"/>
  <c r="BE351"/>
  <c r="BE356"/>
  <c r="BE370"/>
  <c r="BE385"/>
  <c r="BE391"/>
  <c r="BE394"/>
  <c r="J87"/>
  <c r="BE169"/>
  <c r="BE185"/>
  <c r="BE186"/>
  <c r="BE193"/>
  <c r="BE198"/>
  <c r="BE208"/>
  <c r="BE209"/>
  <c r="BE214"/>
  <c r="BE215"/>
  <c r="BE229"/>
  <c r="BE230"/>
  <c r="BE240"/>
  <c r="BE252"/>
  <c r="BE253"/>
  <c r="BE262"/>
  <c r="BE265"/>
  <c r="BE268"/>
  <c r="BE277"/>
  <c r="BE284"/>
  <c r="BE306"/>
  <c r="BE313"/>
  <c r="BE314"/>
  <c r="BE325"/>
  <c r="BE327"/>
  <c r="BE334"/>
  <c r="BE343"/>
  <c r="BE372"/>
  <c r="BE378"/>
  <c r="BE388"/>
  <c r="BE140"/>
  <c r="BE153"/>
  <c r="BE157"/>
  <c r="BE168"/>
  <c r="BE190"/>
  <c r="BE210"/>
  <c r="BE213"/>
  <c r="BE227"/>
  <c r="BE232"/>
  <c r="BE261"/>
  <c r="BE272"/>
  <c r="BE282"/>
  <c r="BE292"/>
  <c r="BE308"/>
  <c r="BE323"/>
  <c r="BE326"/>
  <c r="BE335"/>
  <c r="BE350"/>
  <c r="BE362"/>
  <c r="BE376"/>
  <c r="BE382"/>
  <c r="BE389"/>
  <c r="BE400"/>
  <c r="BE412"/>
  <c r="BE150"/>
  <c r="BE160"/>
  <c r="BE162"/>
  <c r="BE172"/>
  <c r="BE188"/>
  <c r="BE189"/>
  <c r="BE201"/>
  <c r="BE204"/>
  <c r="BE212"/>
  <c r="BE222"/>
  <c r="BE223"/>
  <c r="BE226"/>
  <c r="BE238"/>
  <c r="BE239"/>
  <c r="BE241"/>
  <c r="BE243"/>
  <c r="BE269"/>
  <c r="BE278"/>
  <c r="BE332"/>
  <c r="BE353"/>
  <c r="BE364"/>
  <c r="BE365"/>
  <c r="BE366"/>
  <c r="BE374"/>
  <c r="BE380"/>
  <c r="BE386"/>
  <c r="BE392"/>
  <c r="BE396"/>
  <c r="BE401"/>
  <c r="BE405"/>
  <c r="BE409"/>
  <c r="BE411"/>
  <c r="BE414"/>
  <c r="BE416"/>
  <c r="BE142"/>
  <c r="BE148"/>
  <c r="BE156"/>
  <c r="BE167"/>
  <c r="BE184"/>
  <c r="BE196"/>
  <c r="BE199"/>
  <c r="BE205"/>
  <c r="BE206"/>
  <c r="BE234"/>
  <c r="BE235"/>
  <c r="BE244"/>
  <c r="BE254"/>
  <c r="BE267"/>
  <c r="BE274"/>
  <c r="BE275"/>
  <c r="BE288"/>
  <c r="BE304"/>
  <c r="BE317"/>
  <c r="BE328"/>
  <c r="BE331"/>
  <c r="BE337"/>
  <c r="BE342"/>
  <c r="BE345"/>
  <c r="BE349"/>
  <c r="BE359"/>
  <c r="BE384"/>
  <c r="BE387"/>
  <c r="BE390"/>
  <c r="BE393"/>
  <c r="BE398"/>
  <c r="BE404"/>
  <c r="F34"/>
  <c i="1" r="BC95"/>
  <c r="BC94"/>
  <c r="AY94"/>
  <c i="2" r="F35"/>
  <c i="1" r="BD95"/>
  <c r="BD94"/>
  <c r="W33"/>
  <c i="2" r="F32"/>
  <c i="1" r="BA95"/>
  <c r="BA94"/>
  <c r="W30"/>
  <c i="2" r="J32"/>
  <c i="1" r="AW95"/>
  <c i="2" r="F33"/>
  <c i="1" r="BB95"/>
  <c r="BB94"/>
  <c r="W31"/>
  <c i="2" l="1" r="T144"/>
  <c r="T137"/>
  <c r="R406"/>
  <c r="R144"/>
  <c r="R137"/>
  <c r="P144"/>
  <c r="P137"/>
  <c i="1" r="AU95"/>
  <c i="2" r="BK138"/>
  <c r="J138"/>
  <c r="J95"/>
  <c r="J403"/>
  <c r="J114"/>
  <c r="BK144"/>
  <c r="J144"/>
  <c r="J98"/>
  <c r="BK406"/>
  <c r="J406"/>
  <c r="J115"/>
  <c i="1" r="AX94"/>
  <c r="AW94"/>
  <c r="AK30"/>
  <c i="2" r="J31"/>
  <c i="1" r="AV95"/>
  <c r="AT95"/>
  <c r="W32"/>
  <c i="2" r="F31"/>
  <c i="1" r="AZ95"/>
  <c r="AZ94"/>
  <c r="AV94"/>
  <c r="AK29"/>
  <c r="AU94"/>
  <c i="2" l="1" r="BK137"/>
  <c r="J137"/>
  <c r="J94"/>
  <c i="1" r="W29"/>
  <c r="AT94"/>
  <c i="2" l="1" r="J28"/>
  <c i="1" r="AG95"/>
  <c r="AG94"/>
  <c r="AK26"/>
  <c r="AK35"/>
  <c i="2" l="1" r="J37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<sst xmlns="http://schemas.openxmlformats.org/spreadsheetml/2006/main">
  <si>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</si>
  <si>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</si>
  <si>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</si>
  <si>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</si>
  <si>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</si>
  <si>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{2bab4882-4b89-4486-9a65-931605380056}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</si>
  <si>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</si>
  <si>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</si>
  <si>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</si>
  <si>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</si>
  <si>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</si>
  <si>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</si>
  <si>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</si>
  <si>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</si>
  <si>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2022-003s-V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</si>
  <si>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</si>
  <si>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</si>
  <si>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Vrchlabí-VS Gymnázium-č.p.589 - Ústřední vytápění</t>
  </si>
  <si>
    <t>KSO:</t>
  </si>
  <si>
    <t>CC-CZ:</t>
  </si>
  <si>
    <t>Místo:</t>
  </si>
  <si>
    <t xml:space="preserve"> </t>
  </si>
  <si>
    <t>Datum:</t>
  </si>
  <si>
    <t>15. 3. 2022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</si>
  <si>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</si>
  <si>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</si>
  <si>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</si>
  <si>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</si>
  <si>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</si>
  <si>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</si>
  <si>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</si>
  <si>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</si>
  <si>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</si>
  <si>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</si>
  <si>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</si>
  <si>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</si>
  <si>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</si>
  <si>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</si>
  <si>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</si>
  <si>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</si>
  <si>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</si>
  <si>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</si>
  <si>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</si>
  <si>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</si>
  <si>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</si>
  <si>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</si>
  <si>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</si>
  <si>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</si>
  <si>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</si>
  <si>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</si>
  <si>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</si>
  <si>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</si>
  <si>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</si>
  <si>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</si>
  <si>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</si>
  <si>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</si>
  <si>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</si>
  <si>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</si>
  <si>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</si>
  <si>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</si>
  <si>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</si>
  <si>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</si>
  <si>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</si>
  <si>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</si>
  <si>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</si>
  <si>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</si>
  <si>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</si>
  <si>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</si>
  <si>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</si>
  <si>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</si>
  <si>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</si>
  <si>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</si>
  <si>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</si>
  <si>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</si>
  <si>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</si>
  <si>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</si>
  <si>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</si>
  <si>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</si>
  <si>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</si>
  <si>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</si>
  <si>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</si>
  <si>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</si>
  <si>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</si>
  <si>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</si>
  <si>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</si>
  <si>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</si>
  <si>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</si>
  <si>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</si>
  <si>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</si>
  <si>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</si>
  <si>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</si>
  <si>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713 - Izolace tepelné</t>
  </si>
  <si>
    <t xml:space="preserve">    713-1 - Izolace tepelné - demontáže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</si>
  <si>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</si>
  <si>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</si>
  <si>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</si>
  <si>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</si>
  <si>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732-1 - Ústřední vytápění - strojovny-demontáže</t>
  </si>
  <si>
    <t xml:space="preserve">    733 - Ústřední vytápění - rozvodné potrubí</t>
  </si>
  <si>
    <t xml:space="preserve">    733-1 - Ústřední vytápění - rozvodné potrubí - demontáže</t>
  </si>
  <si>
    <t xml:space="preserve">    734 - Ústřední vytápění - armatury</t>
  </si>
  <si>
    <t xml:space="preserve">    734-1 - Ústřední vytápění - armatury - demonráže</t>
  </si>
  <si>
    <t xml:space="preserve">    742 - Elektroinstalace - slaboproud</t>
  </si>
  <si>
    <t xml:space="preserve">    742-1 - Elektroinstalace - slaboproud+silnoproud</t>
  </si>
  <si>
    <t xml:space="preserve">    783 - Dokončovací práce - nátěry</t>
  </si>
  <si>
    <t>M - Práce a dodávky M</t>
  </si>
  <si>
    <t xml:space="preserve">    23-M - Montáže potrubí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</si>
  <si>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</si>
  <si>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</si>
  <si>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</si>
  <si>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</si>
  <si>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</si>
  <si>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</si>
  <si>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</si>
  <si>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</si>
  <si>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</si>
  <si>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</si>
  <si>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</si>
  <si>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</si>
  <si>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</si>
  <si>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</si>
  <si>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</si>
  <si>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</si>
  <si>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</si>
  <si>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</si>
  <si>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</si>
  <si>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</si>
  <si>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</si>
  <si>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</si>
  <si>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</si>
  <si>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239</t>
  </si>
  <si>
    <t>K</t>
  </si>
  <si>
    <t>310237291</t>
  </si>
  <si>
    <t>Zazdívka otvorů pl přes 0,09 do 0,25 m2 ve zdivu nadzákladovém cihlami pálenými tl přes 900 do 1050 mm</t>
  </si>
  <si>
    <t>kus</t>
  </si>
  <si>
    <t>4</t>
  </si>
  <si>
    <t>214546622</t>
  </si>
  <si>
    <t>9</t>
  </si>
  <si>
    <t>Ostatní konstrukce a práce, bourání</t>
  </si>
  <si>
    <t>152</t>
  </si>
  <si>
    <t>941001001</t>
  </si>
  <si>
    <t>Pomocné lešení</t>
  </si>
  <si>
    <t>kpl</t>
  </si>
  <si>
    <t>-1719052371</t>
  </si>
  <si>
    <t>238</t>
  </si>
  <si>
    <t>971024481</t>
  </si>
  <si>
    <t>Vybourání otvorů ve zdivu kamenném pl do 0,25 m2 na MV nebo MVC tl do 900 mm</t>
  </si>
  <si>
    <t>-1896481107</t>
  </si>
  <si>
    <t>PSV</t>
  </si>
  <si>
    <t>Práce a dodávky PSV</t>
  </si>
  <si>
    <t>713</t>
  </si>
  <si>
    <t>Izolace tepelné</t>
  </si>
  <si>
    <t>123</t>
  </si>
  <si>
    <t>713001001s</t>
  </si>
  <si>
    <t xml:space="preserve">Potrubní izolační pouzdro PIPO s AL polepem, 300oC,  Di 21mm, tl. 40mm</t>
  </si>
  <si>
    <t>m</t>
  </si>
  <si>
    <t>16</t>
  </si>
  <si>
    <t>2147257431</t>
  </si>
  <si>
    <t>125</t>
  </si>
  <si>
    <t>713001003s</t>
  </si>
  <si>
    <t xml:space="preserve">Potrubní izolační pouzdro PIPO s AL polepem, 300oC,  Di 34mm, tl. 60mm</t>
  </si>
  <si>
    <t>-874888654</t>
  </si>
  <si>
    <t>126</t>
  </si>
  <si>
    <t>713001004s</t>
  </si>
  <si>
    <t xml:space="preserve">Potrubní izolační pouzdro PIPO s AL polepem, 300oC,  Di 42mm, tl. 60mm</t>
  </si>
  <si>
    <t>510366230</t>
  </si>
  <si>
    <t>127</t>
  </si>
  <si>
    <t>713001005s</t>
  </si>
  <si>
    <t xml:space="preserve">Potrubní izolační pouzdro PIPO s AL polepem, 300oC,  Di 60mm, tl. 40mm</t>
  </si>
  <si>
    <t>-1391076539</t>
  </si>
  <si>
    <t>128</t>
  </si>
  <si>
    <t>713001006s</t>
  </si>
  <si>
    <t xml:space="preserve">Potrubní izolační pouzdro PIPO s AL polepem, 300oC,  Di 76mm, tl. 60mm</t>
  </si>
  <si>
    <t>-2119322276</t>
  </si>
  <si>
    <t>137</t>
  </si>
  <si>
    <t>713001007s</t>
  </si>
  <si>
    <t xml:space="preserve">Potrubní izolační pouzdro PIPO s AL polepem, 300oC,  Di 48mm, tl. 40mm</t>
  </si>
  <si>
    <t>-1231837905</t>
  </si>
  <si>
    <t>138</t>
  </si>
  <si>
    <t>713001008s</t>
  </si>
  <si>
    <t xml:space="preserve">Potrubní izolační pouzdro PIPO s AL polepem, 300oC,  Di 89mm, tl. 60mm</t>
  </si>
  <si>
    <t>905154305</t>
  </si>
  <si>
    <t>139</t>
  </si>
  <si>
    <t>713411122</t>
  </si>
  <si>
    <t>Montáž izolace tepelné potrubí pásy nebo rohožemi s Al fólií staženými drátem 2x</t>
  </si>
  <si>
    <t>m2</t>
  </si>
  <si>
    <t>-575930210</t>
  </si>
  <si>
    <t>140</t>
  </si>
  <si>
    <t>M</t>
  </si>
  <si>
    <t>ISV.8592248005975</t>
  </si>
  <si>
    <t>Orstech LSP H 60mm, MST: 600°C/100°C, 1000x3000x60mm, lamelová rohož na hliníkové fólii je vhodná zejména pro izolaci potrubí a technologických zařízení.</t>
  </si>
  <si>
    <t>32</t>
  </si>
  <si>
    <t>-1693406396</t>
  </si>
  <si>
    <t>VV</t>
  </si>
  <si>
    <t>2,85714285714286*2,1 'Přepočtené koeficientem množství</t>
  </si>
  <si>
    <t>130</t>
  </si>
  <si>
    <t>713463211</t>
  </si>
  <si>
    <t>Montáž izolace tepelné potrubí potrubními pouzdry s Al fólií staženými Al páskou 1x D do 50 mm</t>
  </si>
  <si>
    <t>1447119587</t>
  </si>
  <si>
    <t>129</t>
  </si>
  <si>
    <t>713463212</t>
  </si>
  <si>
    <t>Montáž izolace tepelné potrubí potrubními pouzdry s Al fólií staženými Al páskou 1x D přes 50 do 100 mm</t>
  </si>
  <si>
    <t>-832485328</t>
  </si>
  <si>
    <t>131</t>
  </si>
  <si>
    <t>713463215</t>
  </si>
  <si>
    <t>Montáž izolace tepelné ohybů potrubními pouzdry s Al fólií staženými Al páskou 1x D do 50 mm</t>
  </si>
  <si>
    <t>698991706</t>
  </si>
  <si>
    <t>133</t>
  </si>
  <si>
    <t>713463216</t>
  </si>
  <si>
    <t>Montáž izolace tepelné ohybů potrubními pouzdry s Al fólií staženými Al páskou 1x D přes 50 do 100 mm</t>
  </si>
  <si>
    <t>-320598829</t>
  </si>
  <si>
    <t>132</t>
  </si>
  <si>
    <t>MLT.I00000803</t>
  </si>
  <si>
    <t>izolace potrubí Mirelon Pro 22x20mm</t>
  </si>
  <si>
    <t>-890124765</t>
  </si>
  <si>
    <t>19,6078431372549*1,02 'Přepočtené koeficientem množství</t>
  </si>
  <si>
    <t>134</t>
  </si>
  <si>
    <t>713463411</t>
  </si>
  <si>
    <t>Montáž izolace tepelné potrubí a ohybů návlekovými izolačními pouzdry</t>
  </si>
  <si>
    <t>-1406901934</t>
  </si>
  <si>
    <t>135</t>
  </si>
  <si>
    <t>998713201</t>
  </si>
  <si>
    <t>Přesun hmot procentní pro izolace tepelné v objektech v do 6 m</t>
  </si>
  <si>
    <t>%</t>
  </si>
  <si>
    <t>621885652</t>
  </si>
  <si>
    <t>713-1</t>
  </si>
  <si>
    <t>Izolace tepelné - demontáže</t>
  </si>
  <si>
    <t>227</t>
  </si>
  <si>
    <t>713410831</t>
  </si>
  <si>
    <t>Odstranění izolace tepelné potrubí pásy nebo rohožemi s AL fólií staženými drátem tl do 50 mm</t>
  </si>
  <si>
    <t>1397795775</t>
  </si>
  <si>
    <t>228</t>
  </si>
  <si>
    <t>713410833</t>
  </si>
  <si>
    <t>Odstranění izolace tepelné potrubí pásy nebo rohožemi s AL fólií staženými drátem tl přes 50 mm</t>
  </si>
  <si>
    <t>785140037</t>
  </si>
  <si>
    <t>229</t>
  </si>
  <si>
    <t>713410841</t>
  </si>
  <si>
    <t>Odstranění izolace tepelné ohybů pásy nebo rohožemi s AL fólií staženými drátem tl do 50 mm</t>
  </si>
  <si>
    <t>1754196098</t>
  </si>
  <si>
    <t>230</t>
  </si>
  <si>
    <t>713410843</t>
  </si>
  <si>
    <t>Odstranění izolace tepelné ohybů pásy nebo rohožemi s AL fólií staženými drátem tl přes 50 mm</t>
  </si>
  <si>
    <t>587872778</t>
  </si>
  <si>
    <t>232</t>
  </si>
  <si>
    <t>713001018</t>
  </si>
  <si>
    <t>LIKVIDACE,ODVOZ A ULOŽENÍ DMTZ MATERIÁLU V SOULADU S VYHLÁŠKOU O NAKLÁDÁNÍ S ODPADY</t>
  </si>
  <si>
    <t>soubor</t>
  </si>
  <si>
    <t>1590878079</t>
  </si>
  <si>
    <t>231</t>
  </si>
  <si>
    <t>998713201-1</t>
  </si>
  <si>
    <t>-868561606</t>
  </si>
  <si>
    <t>722</t>
  </si>
  <si>
    <t>Zdravotechnika - vnitřní vodovod</t>
  </si>
  <si>
    <t>141</t>
  </si>
  <si>
    <t>722174002</t>
  </si>
  <si>
    <t>Potrubí vodovodní plastové PPR svar polyfúze PN 16 D 20x2,8 mm</t>
  </si>
  <si>
    <t>-306695945</t>
  </si>
  <si>
    <t>71</t>
  </si>
  <si>
    <t>722262212</t>
  </si>
  <si>
    <t>Vodoměr závitový jednovtokový na teplouvodu G 1/2"x 110 mm Qn 1,5 m3/h horizontální</t>
  </si>
  <si>
    <t>-649572378</t>
  </si>
  <si>
    <t>723</t>
  </si>
  <si>
    <t>Zdravotechnika - vnitřní plynovod</t>
  </si>
  <si>
    <t>155</t>
  </si>
  <si>
    <t>723001001</t>
  </si>
  <si>
    <t>VYPUŠTĚNÍ,ODVZDUŠNĚNÍ PLYNOVODU</t>
  </si>
  <si>
    <t>715432662</t>
  </si>
  <si>
    <t>156</t>
  </si>
  <si>
    <t>723001002</t>
  </si>
  <si>
    <t>DEMONTÁŽ OCELOVÉHO POTRUBÍ DO DN 25</t>
  </si>
  <si>
    <t>-1395013315</t>
  </si>
  <si>
    <t>157</t>
  </si>
  <si>
    <t>723001003</t>
  </si>
  <si>
    <t>DEMONTÁŽ OCELOVÉHO POTRUBÍ DO DN 50</t>
  </si>
  <si>
    <t>-162271380</t>
  </si>
  <si>
    <t>158</t>
  </si>
  <si>
    <t>723001004</t>
  </si>
  <si>
    <t>DEMONTÁŽE POTRUBÍ-OCELOVÉ,SVAŘOVANÉ DO 89</t>
  </si>
  <si>
    <t>1959335153</t>
  </si>
  <si>
    <t>159</t>
  </si>
  <si>
    <t>723001005</t>
  </si>
  <si>
    <t>PŘEŘÍZNUTÍ POTRUBÍ DO DN 2"</t>
  </si>
  <si>
    <t>ks</t>
  </si>
  <si>
    <t>-1263157753</t>
  </si>
  <si>
    <t>160</t>
  </si>
  <si>
    <t>723001006</t>
  </si>
  <si>
    <t>PŘEŘÍZNUTÍ POTRUBÍ DO DN 100</t>
  </si>
  <si>
    <t>-1114663658</t>
  </si>
  <si>
    <t>161</t>
  </si>
  <si>
    <t>723001007</t>
  </si>
  <si>
    <t>DEMONTÁŽ ARMATUR SE DVĚMA ZÁVITY DO 1/2"</t>
  </si>
  <si>
    <t>-1945655158</t>
  </si>
  <si>
    <t>162</t>
  </si>
  <si>
    <t>723001008</t>
  </si>
  <si>
    <t>DEMONTÁŽ ARMATUR SE DVĚMA ZÁVITY DO 1"</t>
  </si>
  <si>
    <t>-270017023</t>
  </si>
  <si>
    <t>163</t>
  </si>
  <si>
    <t>723001009</t>
  </si>
  <si>
    <t>DEMONTÁŽ ARMATUR SE DVĚMA ZÁVITY DO 2"</t>
  </si>
  <si>
    <t>352515192</t>
  </si>
  <si>
    <t>164</t>
  </si>
  <si>
    <t>723001010</t>
  </si>
  <si>
    <t>DEMONTÁŽ SBĚRAČE PLYNU DO DN 200</t>
  </si>
  <si>
    <t>-1377928963</t>
  </si>
  <si>
    <t>165</t>
  </si>
  <si>
    <t>723001011</t>
  </si>
  <si>
    <t>ROZŘEZÁNÍ SBĚRAČŮ PLYNU</t>
  </si>
  <si>
    <t>-570901342</t>
  </si>
  <si>
    <t>166</t>
  </si>
  <si>
    <t>723001012</t>
  </si>
  <si>
    <t>UŘÍZNUTÍ PŘÍPOJEK SBĚRAČE DO DN 2"</t>
  </si>
  <si>
    <t>-1341009031</t>
  </si>
  <si>
    <t>167</t>
  </si>
  <si>
    <t>723001013</t>
  </si>
  <si>
    <t>UŘÍZNUTÍ PŘÍPOJEK SBĚRAČE DO DN 100</t>
  </si>
  <si>
    <t>-334077803</t>
  </si>
  <si>
    <t>168</t>
  </si>
  <si>
    <t>723001014</t>
  </si>
  <si>
    <t>SEJMUTÍ ODPOJENÝCH SBĚRAČŮ NA PODLAHU</t>
  </si>
  <si>
    <t>1629486741</t>
  </si>
  <si>
    <t>169</t>
  </si>
  <si>
    <t>723001015</t>
  </si>
  <si>
    <t>DEMONTÁŽ PŘÍRUB DO DN 100</t>
  </si>
  <si>
    <t>839292358</t>
  </si>
  <si>
    <t>170</t>
  </si>
  <si>
    <t>723001016</t>
  </si>
  <si>
    <t>DEMONTÁŽ PŘÍRUB DO DN 150</t>
  </si>
  <si>
    <t>938378437</t>
  </si>
  <si>
    <t>171</t>
  </si>
  <si>
    <t>723001017</t>
  </si>
  <si>
    <t>DEMONTÁŽ PŘICHYCENÍ POTRUBÍ (KOVOVÉ KONSTRUKCE)</t>
  </si>
  <si>
    <t>1273343562</t>
  </si>
  <si>
    <t>172</t>
  </si>
  <si>
    <t>723001018</t>
  </si>
  <si>
    <t>-421656684</t>
  </si>
  <si>
    <t>173</t>
  </si>
  <si>
    <t>723001019</t>
  </si>
  <si>
    <t>ŘEZNÝ MATERIÁL NA DEMONTÁŽE</t>
  </si>
  <si>
    <t>-1432381615</t>
  </si>
  <si>
    <t>174</t>
  </si>
  <si>
    <t>723001020</t>
  </si>
  <si>
    <t>SPOTŘEBA TECHNICKÝCH PLYNŮ PŘI DEMONTÁŽÍCH</t>
  </si>
  <si>
    <t>1551951251</t>
  </si>
  <si>
    <t>175</t>
  </si>
  <si>
    <t>723001021</t>
  </si>
  <si>
    <t xml:space="preserve">SOUVISEJÍCÍ STAVEBNÍ PŘÍPOMOCE PŘI DEMONTÁŽÍCH </t>
  </si>
  <si>
    <t>-1779001811</t>
  </si>
  <si>
    <t>176</t>
  </si>
  <si>
    <t>723001022</t>
  </si>
  <si>
    <t>OCHRANNÉ PRACOVNÍ PROSTŘEDKY</t>
  </si>
  <si>
    <t>1374001977</t>
  </si>
  <si>
    <t>177</t>
  </si>
  <si>
    <t>723001023</t>
  </si>
  <si>
    <t>DEMONTÁŽ POTRUBÍ PŘÍVODU VZDUCHU DO KOTELNY</t>
  </si>
  <si>
    <t>824480846</t>
  </si>
  <si>
    <t>178</t>
  </si>
  <si>
    <t>998723202</t>
  </si>
  <si>
    <t>Přesun hmot procentní pro vnitřní plynovod v objektech v přes 6 do 12 m</t>
  </si>
  <si>
    <t>493960406</t>
  </si>
  <si>
    <t>179</t>
  </si>
  <si>
    <t>998723292</t>
  </si>
  <si>
    <t>Příplatek k přesunu hmot procentní 723 za zvětšený přesun do 100 m</t>
  </si>
  <si>
    <t>-631440755</t>
  </si>
  <si>
    <t>731</t>
  </si>
  <si>
    <t>Ústřední vytápění - kotelny</t>
  </si>
  <si>
    <t>180</t>
  </si>
  <si>
    <t>731002001</t>
  </si>
  <si>
    <t>UZAVŘENÍ A VYPUŠTĚNÍ SYSTÉMU ÚT</t>
  </si>
  <si>
    <t>98102993</t>
  </si>
  <si>
    <t>181</t>
  </si>
  <si>
    <t>731002002</t>
  </si>
  <si>
    <t>DEMONTÁŽ PLYNOVÉHO KOTLE S VÝKONEM 250 KW</t>
  </si>
  <si>
    <t>-83662084</t>
  </si>
  <si>
    <t>182</t>
  </si>
  <si>
    <t>731002003</t>
  </si>
  <si>
    <t>VYPUŠTĚNÍ VODY Z KOTLŮ DO KANALIZACE</t>
  </si>
  <si>
    <t>829881794</t>
  </si>
  <si>
    <t>183</t>
  </si>
  <si>
    <t>731002004</t>
  </si>
  <si>
    <t>ČÁSTEČNÉ ROZEBRÁNÍ STÁVAJÍCÍCH KOTLŮ</t>
  </si>
  <si>
    <t>-1620456230</t>
  </si>
  <si>
    <t>184</t>
  </si>
  <si>
    <t>731002005</t>
  </si>
  <si>
    <t>DEMONTÁŽ ODTAHU SPALIN</t>
  </si>
  <si>
    <t>1744802644</t>
  </si>
  <si>
    <t>185</t>
  </si>
  <si>
    <t>731002006</t>
  </si>
  <si>
    <t>ROZPOJENÍ PŘÍRUBOVÝCH SPOJŮ DO DN 100</t>
  </si>
  <si>
    <t>64761091</t>
  </si>
  <si>
    <t>186</t>
  </si>
  <si>
    <t>731002007</t>
  </si>
  <si>
    <t>ODŘÍZNUTÍ PŘÍRUB DO DN 150</t>
  </si>
  <si>
    <t>322676106</t>
  </si>
  <si>
    <t>187</t>
  </si>
  <si>
    <t>731002008</t>
  </si>
  <si>
    <t>1284572734</t>
  </si>
  <si>
    <t>188</t>
  </si>
  <si>
    <t>998731202</t>
  </si>
  <si>
    <t>Přesun hmot procentní pro kotelny v objektech v přes 6 do 12 m</t>
  </si>
  <si>
    <t>1692543002</t>
  </si>
  <si>
    <t>189</t>
  </si>
  <si>
    <t>998731293</t>
  </si>
  <si>
    <t>Příplatek k přesunu hmot procentní 731 za zvětšený přesun do 500 m</t>
  </si>
  <si>
    <t>-1105890864</t>
  </si>
  <si>
    <t>732</t>
  </si>
  <si>
    <t>Ústřední vytápění - strojovny</t>
  </si>
  <si>
    <t>732001001</t>
  </si>
  <si>
    <t xml:space="preserve">Čerpadlo teplovodní mokroběžné závitové oběhové  25-80, 2,1 m3/hod, 38 kPa, PN6, 110oC</t>
  </si>
  <si>
    <t>-1851521266</t>
  </si>
  <si>
    <t>732001002</t>
  </si>
  <si>
    <t>Čerpadlo teplovodní mokroběžné závitové oběhové 25-60, 1,6 m3/hod, 25 kPa, PN6, 110oC</t>
  </si>
  <si>
    <t>-977613539</t>
  </si>
  <si>
    <t>732001003</t>
  </si>
  <si>
    <t>Čerpadlo teplovodní mokroběžné závitové oběhové 25-80, 1,2 m3/hod, 40 kPa, PN6, 110oC</t>
  </si>
  <si>
    <t>655074111</t>
  </si>
  <si>
    <t>732001004</t>
  </si>
  <si>
    <t>Čerpadlo teplovodní mokroběžné závitové oběhové 25-80, 2,6 m3/hod, 35 kPa, PN6, 110oC</t>
  </si>
  <si>
    <t>1371969823</t>
  </si>
  <si>
    <t>5</t>
  </si>
  <si>
    <t>732001005</t>
  </si>
  <si>
    <t xml:space="preserve">Čerpadlo teplovodní mokroběžné závitové oběhové  25-80, 2,1 m3/hod, 37 kPa, PN6, 110oC</t>
  </si>
  <si>
    <t>-960056980</t>
  </si>
  <si>
    <t>6</t>
  </si>
  <si>
    <t>732001006</t>
  </si>
  <si>
    <t>Čerpadlo teplovodní mokroběžné závitové oběhové 30-80, 4,82 m3/hod, 35 kPa, PN6, 110oC</t>
  </si>
  <si>
    <t>-432033430</t>
  </si>
  <si>
    <t>7</t>
  </si>
  <si>
    <t>732001007</t>
  </si>
  <si>
    <t>Čerpadlo teplovodní mokroběžné závitové oběhové 25-60, 2,32 m3/hod, 35 kPa, PN6, 110oC</t>
  </si>
  <si>
    <t>770302895</t>
  </si>
  <si>
    <t>8</t>
  </si>
  <si>
    <t>732001008</t>
  </si>
  <si>
    <t>Čerpadlo teplovodní mokroběžné závitové oběhové 30-80, 4,69 m3/hod, 35 kPa, PN6, 110oC</t>
  </si>
  <si>
    <t>-1477313308</t>
  </si>
  <si>
    <t>732001009</t>
  </si>
  <si>
    <t xml:space="preserve">Čerpadlo teplovodní mokroběžné závitové oběhové  30-120 6,591 m3/hod, 35 kPa, PN6, 110oC</t>
  </si>
  <si>
    <t>1929869665</t>
  </si>
  <si>
    <t>10</t>
  </si>
  <si>
    <t>732001010</t>
  </si>
  <si>
    <t>Čerpadlo teplovodní mokroběžné přírubové oběhové 40-80 10,81 m3/hod, 30 kPa, PN6, 110oC</t>
  </si>
  <si>
    <t>1766590754</t>
  </si>
  <si>
    <t>11</t>
  </si>
  <si>
    <t>732002001</t>
  </si>
  <si>
    <t>Výměník tepla LC 110-80-2", PN25, 230oC-včetně izolace</t>
  </si>
  <si>
    <t>-1975467319</t>
  </si>
  <si>
    <t>38</t>
  </si>
  <si>
    <t>732111142</t>
  </si>
  <si>
    <t>Tělesa rozdělovačů a sběračů DN 250 z trub ocelových bezešvých</t>
  </si>
  <si>
    <t>-625668037</t>
  </si>
  <si>
    <t>732111242</t>
  </si>
  <si>
    <t>Příplatek k rozdělovačům a sběračům za každých dalších 0,5 m tělesa DN 250</t>
  </si>
  <si>
    <t>504217122</t>
  </si>
  <si>
    <t>37</t>
  </si>
  <si>
    <t>732111314</t>
  </si>
  <si>
    <t>Trubková hrdla rozdělovačů a sběračů bez přírub DN 25</t>
  </si>
  <si>
    <t>553551182</t>
  </si>
  <si>
    <t>36</t>
  </si>
  <si>
    <t>732111315</t>
  </si>
  <si>
    <t>Trubková hrdla rozdělovačů a sběračů bez přírub DN 32</t>
  </si>
  <si>
    <t>954240221</t>
  </si>
  <si>
    <t>35</t>
  </si>
  <si>
    <t>732111316</t>
  </si>
  <si>
    <t>Trubková hrdla rozdělovačů a sběračů bez přírub DN 40</t>
  </si>
  <si>
    <t>-1529121973</t>
  </si>
  <si>
    <t>34</t>
  </si>
  <si>
    <t>732111318</t>
  </si>
  <si>
    <t>Trubková hrdla rozdělovačů a sběračů bez přírub DN 50</t>
  </si>
  <si>
    <t>-799424005</t>
  </si>
  <si>
    <t>33</t>
  </si>
  <si>
    <t>732111322</t>
  </si>
  <si>
    <t>Trubková hrdla rozdělovačů a sběračů bez přírub DN 65</t>
  </si>
  <si>
    <t>1400966210</t>
  </si>
  <si>
    <t>59</t>
  </si>
  <si>
    <t>732111325</t>
  </si>
  <si>
    <t>Trubková hrdla rozdělovačů a sběračů bez přírub DN 80</t>
  </si>
  <si>
    <t>1605358144</t>
  </si>
  <si>
    <t>12</t>
  </si>
  <si>
    <t>732229111</t>
  </si>
  <si>
    <t>Montáž výměníku tepla včetně montážního materiálu</t>
  </si>
  <si>
    <t>-315687062</t>
  </si>
  <si>
    <t>60</t>
  </si>
  <si>
    <t>732331115</t>
  </si>
  <si>
    <t>Nádoba tlaková expanzní pro solární, topnou a chladící soustavu s membránou závitové připojení PN 1,0 o objemu 500 l</t>
  </si>
  <si>
    <t>444405542</t>
  </si>
  <si>
    <t>13</t>
  </si>
  <si>
    <t>732429134</t>
  </si>
  <si>
    <t>Montáž čerpadla oběhového suchoběžného přírubového</t>
  </si>
  <si>
    <t>1503024257</t>
  </si>
  <si>
    <t>14</t>
  </si>
  <si>
    <t>732429215</t>
  </si>
  <si>
    <t xml:space="preserve">Montáž čerpadla oběhového mokroběžného závitového </t>
  </si>
  <si>
    <t>640993273</t>
  </si>
  <si>
    <t>82</t>
  </si>
  <si>
    <t>998732202</t>
  </si>
  <si>
    <t>Přesun hmot procentní pro strojovny v objektech v přes 6 do 12 m</t>
  </si>
  <si>
    <t>1832203876</t>
  </si>
  <si>
    <t>732-1</t>
  </si>
  <si>
    <t>Ústřední vytápění - strojovny-demontáže</t>
  </si>
  <si>
    <t>191</t>
  </si>
  <si>
    <t>732003001</t>
  </si>
  <si>
    <t>DEMONTÁŽ ROZDĚLOVAČŮ DO DN 300</t>
  </si>
  <si>
    <t>-1874996467</t>
  </si>
  <si>
    <t>192</t>
  </si>
  <si>
    <t>732003002</t>
  </si>
  <si>
    <t>VYPUŠTĚNÍ VODY Z ROZDĚLOVAČŮ</t>
  </si>
  <si>
    <t>-796679481</t>
  </si>
  <si>
    <t>193</t>
  </si>
  <si>
    <t>732003003</t>
  </si>
  <si>
    <t>ROZŘEZÁNÍ ROZDĚLOVAČŮ</t>
  </si>
  <si>
    <t>1344872891</t>
  </si>
  <si>
    <t>194</t>
  </si>
  <si>
    <t>732003004</t>
  </si>
  <si>
    <t>UŘÍZNUTÍ PŘÍPOJEK ROZDĚLOVAČŮ DO DN 2"</t>
  </si>
  <si>
    <t>-1360952325</t>
  </si>
  <si>
    <t>195</t>
  </si>
  <si>
    <t>732003005</t>
  </si>
  <si>
    <t>UŘÍZNUTÍ PŘÍPOJEK ROZDĚLOVAČŮ DO DN 100</t>
  </si>
  <si>
    <t>-73683927</t>
  </si>
  <si>
    <t>196</t>
  </si>
  <si>
    <t>732003006</t>
  </si>
  <si>
    <t>DEMONTÁŽ IZOLACE ROZDĚLOVAČŮ</t>
  </si>
  <si>
    <t>746138906</t>
  </si>
  <si>
    <t>197</t>
  </si>
  <si>
    <t>732003007</t>
  </si>
  <si>
    <t>DEMONTÁŽ UCHYCENÍ ROZDĚLOVAČŮ</t>
  </si>
  <si>
    <t>2014715751</t>
  </si>
  <si>
    <t>198</t>
  </si>
  <si>
    <t>732003008</t>
  </si>
  <si>
    <t>DEMONTÁŽ ČERPADEL DN 25</t>
  </si>
  <si>
    <t>-1339277695</t>
  </si>
  <si>
    <t>199</t>
  </si>
  <si>
    <t>732003009</t>
  </si>
  <si>
    <t>DEMONTÁŽ ČERPADEL DN 40</t>
  </si>
  <si>
    <t>1427433758</t>
  </si>
  <si>
    <t>200</t>
  </si>
  <si>
    <t>732003010</t>
  </si>
  <si>
    <t>ČÁSTEČNÁ DEMONTÁŽ ZÁBRADLÍ V KOTELNĚ+ZPĚTNÉ PŘIVAŘENÍ</t>
  </si>
  <si>
    <t>1097996451</t>
  </si>
  <si>
    <t>201</t>
  </si>
  <si>
    <t>732003011</t>
  </si>
  <si>
    <t>DEMONTÁŽ AUTOMAT.DOPOUŠTĚCÍHO A ODVZDUŠ.SYSTÉMU</t>
  </si>
  <si>
    <t>-943407960</t>
  </si>
  <si>
    <t>202</t>
  </si>
  <si>
    <t>732003012</t>
  </si>
  <si>
    <t>-1637041338</t>
  </si>
  <si>
    <t>203</t>
  </si>
  <si>
    <t>807438712</t>
  </si>
  <si>
    <t>733</t>
  </si>
  <si>
    <t>Ústřední vytápění - rozvodné potrubí</t>
  </si>
  <si>
    <t>122</t>
  </si>
  <si>
    <t>733111213</t>
  </si>
  <si>
    <t>Potrubí ocelové závitové černé bezešvé zesílené v kotelnách nebo strojovnách DN 15</t>
  </si>
  <si>
    <t>-1321000163</t>
  </si>
  <si>
    <t>116</t>
  </si>
  <si>
    <t>733111115</t>
  </si>
  <si>
    <t>Potrubí ocelové závitové černé bezešvé běžné v kotelnách nebo strojovnách DN 25</t>
  </si>
  <si>
    <t>-1223794824</t>
  </si>
  <si>
    <t>117</t>
  </si>
  <si>
    <t>733111116</t>
  </si>
  <si>
    <t>Potrubí ocelové závitové černé bezešvé běžné v kotelnách nebo strojovnách DN 32</t>
  </si>
  <si>
    <t>1385999700</t>
  </si>
  <si>
    <t>118</t>
  </si>
  <si>
    <t>733111117</t>
  </si>
  <si>
    <t>Potrubí ocelové závitové černé bezešvé běžné v kotelnách nebo strojovnách DN 40</t>
  </si>
  <si>
    <t>-36207850</t>
  </si>
  <si>
    <t>119</t>
  </si>
  <si>
    <t>733111118</t>
  </si>
  <si>
    <t>Potrubí ocelové závitové černé bezešvé běžné v kotelnách nebo strojovnách DN 50</t>
  </si>
  <si>
    <t>1160823406</t>
  </si>
  <si>
    <t>115</t>
  </si>
  <si>
    <t>733121222</t>
  </si>
  <si>
    <t>Potrubí ocelové hladké bezešvé v kotelnách nebo strojovnách spojované svařováním D 76x3,2</t>
  </si>
  <si>
    <t>-1339227121</t>
  </si>
  <si>
    <t>114</t>
  </si>
  <si>
    <t>733121225</t>
  </si>
  <si>
    <t>Potrubí ocelové hladké bezešvé v kotelnách nebo strojovnách spojované svařováním D 89x3,6</t>
  </si>
  <si>
    <t>-1378523093</t>
  </si>
  <si>
    <t>733-1</t>
  </si>
  <si>
    <t>Ústřední vytápění - rozvodné potrubí - demontáže</t>
  </si>
  <si>
    <t>205</t>
  </si>
  <si>
    <t>733110806</t>
  </si>
  <si>
    <t>Demontáž potrubí ocelového závitového DN přes 15 do 32</t>
  </si>
  <si>
    <t>-778611148</t>
  </si>
  <si>
    <t>206</t>
  </si>
  <si>
    <t>733110808</t>
  </si>
  <si>
    <t>Demontáž potrubí ocelového závitového DN přes 32 do 50</t>
  </si>
  <si>
    <t>-1441117091</t>
  </si>
  <si>
    <t>209</t>
  </si>
  <si>
    <t>733120832</t>
  </si>
  <si>
    <t>Demontáž potrubí ocelového hladkého D přes 89 do 133</t>
  </si>
  <si>
    <t>2006530865</t>
  </si>
  <si>
    <t>210</t>
  </si>
  <si>
    <t>733120836</t>
  </si>
  <si>
    <t>Demontáž potrubí ocelového hladkého D přes 133 do 159</t>
  </si>
  <si>
    <t>685367825</t>
  </si>
  <si>
    <t>207</t>
  </si>
  <si>
    <t>733110810</t>
  </si>
  <si>
    <t>Demontáž potrubí ocelového závitového DN přes 50 do 80</t>
  </si>
  <si>
    <t>1199635765</t>
  </si>
  <si>
    <t>208</t>
  </si>
  <si>
    <t>733890801</t>
  </si>
  <si>
    <t>Přemístění potrubí demontovaného vodorovně do 100 m v objektech v do 6 m</t>
  </si>
  <si>
    <t>t</t>
  </si>
  <si>
    <t>-712565263</t>
  </si>
  <si>
    <t>211</t>
  </si>
  <si>
    <t>732004001</t>
  </si>
  <si>
    <t>1287766329</t>
  </si>
  <si>
    <t>734</t>
  </si>
  <si>
    <t>Ústřední vytápění - armatury</t>
  </si>
  <si>
    <t>40</t>
  </si>
  <si>
    <t>734001002s</t>
  </si>
  <si>
    <t>Trojcetný směšovací ventil PN16, 110oC, Kvs4 s pohonem SSC31</t>
  </si>
  <si>
    <t>-2085961202</t>
  </si>
  <si>
    <t>39</t>
  </si>
  <si>
    <t>734001001s</t>
  </si>
  <si>
    <t>Trojcetný směšovací ventil PN16, 110oC, Kvs6,3 s pohonem SSC31</t>
  </si>
  <si>
    <t>-215032623</t>
  </si>
  <si>
    <t>41</t>
  </si>
  <si>
    <t>734001003s</t>
  </si>
  <si>
    <t>Trojcetný směšovací ventil PN16, 110oC, Kvs10 s pohonem SSC31</t>
  </si>
  <si>
    <t>-1166097151</t>
  </si>
  <si>
    <t>42</t>
  </si>
  <si>
    <t>734001004s</t>
  </si>
  <si>
    <t>Trojcetný směšovací ventil PN16, 110oC, Kvs25 s pohonem SSC31</t>
  </si>
  <si>
    <t>-177698594</t>
  </si>
  <si>
    <t>43</t>
  </si>
  <si>
    <t>734001005s</t>
  </si>
  <si>
    <t>Trojcetný směšovací ventil Siemens PN16, 110oC, Kvs16 s pohonem SSC31</t>
  </si>
  <si>
    <t>148404622</t>
  </si>
  <si>
    <t>48</t>
  </si>
  <si>
    <t>734002001s</t>
  </si>
  <si>
    <t>Regulační ventil Siemens VVF PN16, 150oC, Kvs31,5 s pohonem SKB32-51</t>
  </si>
  <si>
    <t>-1695687296</t>
  </si>
  <si>
    <t>50</t>
  </si>
  <si>
    <t>734003001s</t>
  </si>
  <si>
    <t>KULOVÝ KOHOUT HORKOVODNÍ DN 80 PN 25, PŘIVAŘOVACÍ, -40°C +200°C</t>
  </si>
  <si>
    <t>1531254289</t>
  </si>
  <si>
    <t>79</t>
  </si>
  <si>
    <t>734003002s</t>
  </si>
  <si>
    <t>KULOVÝ KOHOUT HORKOVODNÍ DN 15 PN 40, PŘIVAŘOVACÍ, -40°C +200°C</t>
  </si>
  <si>
    <t>-844737627</t>
  </si>
  <si>
    <t>52</t>
  </si>
  <si>
    <t>734004001s</t>
  </si>
  <si>
    <t>KULOVÝ KOHOUT HORKOVODNÍ DN 80 PN 25, PŘIVAŘOVACÍ, -40°C +200°C-montáž</t>
  </si>
  <si>
    <t>1706787575</t>
  </si>
  <si>
    <t>0,00133333333333333*1500 'Přepočtené koeficientem množství</t>
  </si>
  <si>
    <t>80</t>
  </si>
  <si>
    <t>734004002s</t>
  </si>
  <si>
    <t>KULOVÝ KOHOUT HORKOVODNÍ DN 15 PN 40, PŘIVAŘOVACÍ, -40°C +200°C-montáž</t>
  </si>
  <si>
    <t>1288313329</t>
  </si>
  <si>
    <t>55</t>
  </si>
  <si>
    <t>734005001s</t>
  </si>
  <si>
    <t>mezipřírubový filtr DN 80 PN 25, , -40°C +200°C</t>
  </si>
  <si>
    <t>-548151749</t>
  </si>
  <si>
    <t>0,000285714285714286*3500 'Přepočtené koeficientem množství</t>
  </si>
  <si>
    <t>53</t>
  </si>
  <si>
    <t>734005002s</t>
  </si>
  <si>
    <t>Příprava pro měřič tepla , 2x příruba PN16</t>
  </si>
  <si>
    <t>1907497751</t>
  </si>
  <si>
    <t>0,000666666666666667*1500 'Přepočtené koeficientem množství</t>
  </si>
  <si>
    <t>61</t>
  </si>
  <si>
    <t>734006001s</t>
  </si>
  <si>
    <t>Manometr 0-6 bar</t>
  </si>
  <si>
    <t>-1143584924</t>
  </si>
  <si>
    <t>0,02*150 'Přepočtené koeficientem množství</t>
  </si>
  <si>
    <t>62</t>
  </si>
  <si>
    <t>734006002s</t>
  </si>
  <si>
    <t>Manometrový kulový kohout</t>
  </si>
  <si>
    <t>-1660136085</t>
  </si>
  <si>
    <t>63</t>
  </si>
  <si>
    <t>734006003s</t>
  </si>
  <si>
    <t>Montáž manometru</t>
  </si>
  <si>
    <t>368901280</t>
  </si>
  <si>
    <t>65</t>
  </si>
  <si>
    <t>734007001s</t>
  </si>
  <si>
    <t>Oddělovač systému s ručním dopouštěním Fillset</t>
  </si>
  <si>
    <t>-160618934</t>
  </si>
  <si>
    <t>0,00666666666666667*150 'Přepočtené koeficientem množství</t>
  </si>
  <si>
    <t>66</t>
  </si>
  <si>
    <t>734007002s</t>
  </si>
  <si>
    <t>Oddělovač systému s ručním dopouštěním Fillset-montáž</t>
  </si>
  <si>
    <t>-1715847861</t>
  </si>
  <si>
    <t>72</t>
  </si>
  <si>
    <t>734008001s</t>
  </si>
  <si>
    <t xml:space="preserve">Elektromagnetický ventil pro horkou vodu a páru  1/2", DN15, kvs 70l/min, PN 25, p min 0,5 bar, p max 5 bar, t max 160°C, normálně uzavřený NC, vč. cívky 230V a konektoru.</t>
  </si>
  <si>
    <t>186047067</t>
  </si>
  <si>
    <t>74</t>
  </si>
  <si>
    <t>734009001s</t>
  </si>
  <si>
    <t>Regulátor tlakové diference TA-pilot DN65 Kvm , - kPa</t>
  </si>
  <si>
    <t>450002954</t>
  </si>
  <si>
    <t>75</t>
  </si>
  <si>
    <t>734010001s</t>
  </si>
  <si>
    <t>Termomanometr SUKU NG80, 0-120°C, 0-6 BAR, 1/2</t>
  </si>
  <si>
    <t>1014956223</t>
  </si>
  <si>
    <t>0,12*150 'Přepočtené koeficientem množství</t>
  </si>
  <si>
    <t>76</t>
  </si>
  <si>
    <t>734010002s</t>
  </si>
  <si>
    <t>Termomanometr SUKU NG80, 0-120°C, 0-6 BAR, 1/2-montáž</t>
  </si>
  <si>
    <t>-991236983</t>
  </si>
  <si>
    <t>77</t>
  </si>
  <si>
    <t>734011001s</t>
  </si>
  <si>
    <t>ABO Mezipřírubová zpětná klapka CAR DN 65 PN16</t>
  </si>
  <si>
    <t>30056169</t>
  </si>
  <si>
    <t>78</t>
  </si>
  <si>
    <t>734011002s</t>
  </si>
  <si>
    <t>ABO Mezipřírubová zpětná klapka CAR DN 80 PN16</t>
  </si>
  <si>
    <t>862762560</t>
  </si>
  <si>
    <t>49</t>
  </si>
  <si>
    <t>734109214</t>
  </si>
  <si>
    <t>Montáž armatury přírubové se dvěma přírubami PN 16 DN 50</t>
  </si>
  <si>
    <t>998215638</t>
  </si>
  <si>
    <t>58</t>
  </si>
  <si>
    <t>734109215</t>
  </si>
  <si>
    <t>Montáž armatury přírubové se dvěma přírubami PN 16 DN 65</t>
  </si>
  <si>
    <t>-1702181822</t>
  </si>
  <si>
    <t>56</t>
  </si>
  <si>
    <t>734109216</t>
  </si>
  <si>
    <t>Montáž armatury přírubové se dvěma přírubami PN 16 DN 80</t>
  </si>
  <si>
    <t>-1578480597</t>
  </si>
  <si>
    <t>57</t>
  </si>
  <si>
    <t>734193115</t>
  </si>
  <si>
    <t>Klapka mezipřírubová uzavírací DN 65 PN 16 do 120°C disk tvárná litina</t>
  </si>
  <si>
    <t>-306945014</t>
  </si>
  <si>
    <t>73</t>
  </si>
  <si>
    <t>734209113</t>
  </si>
  <si>
    <t>Montáž armatury závitové s dvěma závity G 1/2</t>
  </si>
  <si>
    <t>-683789574</t>
  </si>
  <si>
    <t>45</t>
  </si>
  <si>
    <t>734209124</t>
  </si>
  <si>
    <t>Montáž armatury závitové s třemi závity G 3/4</t>
  </si>
  <si>
    <t>1807452378</t>
  </si>
  <si>
    <t>44</t>
  </si>
  <si>
    <t>734209125</t>
  </si>
  <si>
    <t>Montáž armatury závitové s třemi závity G 1</t>
  </si>
  <si>
    <t>-578881297</t>
  </si>
  <si>
    <t>46</t>
  </si>
  <si>
    <t>734209126</t>
  </si>
  <si>
    <t>Montáž armatury závitové s třemi závity G 5/4</t>
  </si>
  <si>
    <t>-284485851</t>
  </si>
  <si>
    <t>47</t>
  </si>
  <si>
    <t>734209127</t>
  </si>
  <si>
    <t>Montáž armatury závitové s třemi závity G 6/4</t>
  </si>
  <si>
    <t>1629836580</t>
  </si>
  <si>
    <t>28</t>
  </si>
  <si>
    <t>734220102</t>
  </si>
  <si>
    <t>Ventil závitový regulační přímý G 1 PN 20 do 100°C vyvažovací</t>
  </si>
  <si>
    <t>-234400789</t>
  </si>
  <si>
    <t>29</t>
  </si>
  <si>
    <t>734220103</t>
  </si>
  <si>
    <t>Ventil závitový regulační přímý G 5/4 PN 20 do 100°C vyvažovací</t>
  </si>
  <si>
    <t>-1904623635</t>
  </si>
  <si>
    <t>30</t>
  </si>
  <si>
    <t>734220104</t>
  </si>
  <si>
    <t>Ventil závitový regulační přímý G 6/4 PN 20 do 100°C vyvažovací</t>
  </si>
  <si>
    <t>-1572331510</t>
  </si>
  <si>
    <t>31</t>
  </si>
  <si>
    <t>734220105</t>
  </si>
  <si>
    <t>Ventil závitový regulační přímý G 2 PN 20 do 100°C vyvažovací</t>
  </si>
  <si>
    <t>1556525130</t>
  </si>
  <si>
    <t>20</t>
  </si>
  <si>
    <t>734242414</t>
  </si>
  <si>
    <t>Ventil závitový zpětný přímý G 1 PN 16 do 110°C</t>
  </si>
  <si>
    <t>2120694308</t>
  </si>
  <si>
    <t>734242415</t>
  </si>
  <si>
    <t>Ventil závitový zpětný přímý G 5/4 PN 16 do 110°C</t>
  </si>
  <si>
    <t>-415420101</t>
  </si>
  <si>
    <t>22</t>
  </si>
  <si>
    <t>734242416</t>
  </si>
  <si>
    <t>Ventil závitový zpětný přímý G 6/4 PN 16 do 110°C</t>
  </si>
  <si>
    <t>-2007206686</t>
  </si>
  <si>
    <t>23</t>
  </si>
  <si>
    <t>734242417</t>
  </si>
  <si>
    <t>Ventil závitový zpětný přímý G 2 PN 16 do 110°C</t>
  </si>
  <si>
    <t>1083783680</t>
  </si>
  <si>
    <t>69</t>
  </si>
  <si>
    <t>734251212</t>
  </si>
  <si>
    <t>Ventil závitový pojistný 15/20 otevírací přetlak 3,5 bar</t>
  </si>
  <si>
    <t>1765395870</t>
  </si>
  <si>
    <t>70</t>
  </si>
  <si>
    <t>734251214</t>
  </si>
  <si>
    <t>Ventil závitový pojistný 25/32 otevírací přetlak 3,5 bar</t>
  </si>
  <si>
    <t>-1652608451</t>
  </si>
  <si>
    <t>734291123</t>
  </si>
  <si>
    <t>Kohout plnící a vypouštěcí G 1/2 PN 10 do 90°C závitový</t>
  </si>
  <si>
    <t>-1071748971</t>
  </si>
  <si>
    <t>68</t>
  </si>
  <si>
    <t>734291262</t>
  </si>
  <si>
    <t>Filtr závitový přímý G 1/2 PN 30 do 110°C s vnitřními závity</t>
  </si>
  <si>
    <t>-1781044358</t>
  </si>
  <si>
    <t>24</t>
  </si>
  <si>
    <t>734291264</t>
  </si>
  <si>
    <t>Filtr závitový přímý G 1 PN 30 do 110°C s vnitřními závity</t>
  </si>
  <si>
    <t>844950987</t>
  </si>
  <si>
    <t>25</t>
  </si>
  <si>
    <t>734291265</t>
  </si>
  <si>
    <t>Filtr závitový přímý G 1 1/4 PN 30 do 110°C s vnitřními závity</t>
  </si>
  <si>
    <t>-86625475</t>
  </si>
  <si>
    <t>26</t>
  </si>
  <si>
    <t>734291266</t>
  </si>
  <si>
    <t>Filtr závitový přímý G 1 1/2 PN 30 do 110°C s vnitřními závity</t>
  </si>
  <si>
    <t>2012366975</t>
  </si>
  <si>
    <t>27</t>
  </si>
  <si>
    <t>734291267</t>
  </si>
  <si>
    <t>Filtr závitový přímý G 2 PN 30 do 110°C s vnitřními závity</t>
  </si>
  <si>
    <t>1765121807</t>
  </si>
  <si>
    <t>67</t>
  </si>
  <si>
    <t>734292772</t>
  </si>
  <si>
    <t>Kohout kulový přímý G 1/2 PN 42 do 185°C plnoprůtokový s koulí DADO vnitřní závit</t>
  </si>
  <si>
    <t>-1196202744</t>
  </si>
  <si>
    <t>64</t>
  </si>
  <si>
    <t>734292773</t>
  </si>
  <si>
    <t>Kohout kulový přímý G 3/4 PN 42 do 185°C plnoprůtokový s koulí DADO vnitřní závit</t>
  </si>
  <si>
    <t>1095303738</t>
  </si>
  <si>
    <t>734292774</t>
  </si>
  <si>
    <t>Kohout kulový přímý G 1 PN 42 do 185°C plnoprůtokový s koulí DADO vnitřní závit</t>
  </si>
  <si>
    <t>1923489308</t>
  </si>
  <si>
    <t>17</t>
  </si>
  <si>
    <t>734292775</t>
  </si>
  <si>
    <t>Kohout kulový přímý G 1 1/4 PN 42 do 185°C plnoprůtokový s koulí DADO vnitřní závit</t>
  </si>
  <si>
    <t>61638335</t>
  </si>
  <si>
    <t>18</t>
  </si>
  <si>
    <t>734292776</t>
  </si>
  <si>
    <t>Kohout kulový přímý G 1 1/2 PN 42 do 185°C plnoprůtokový s koulí DADO vnitřní závit</t>
  </si>
  <si>
    <t>383357537</t>
  </si>
  <si>
    <t>19</t>
  </si>
  <si>
    <t>734292777</t>
  </si>
  <si>
    <t>Kohout kulový přímý G 2 PN 42 do 185°C plnoprůtokový s koulí DADO vnitřní závit</t>
  </si>
  <si>
    <t>-70188740</t>
  </si>
  <si>
    <t>54</t>
  </si>
  <si>
    <t>734411118</t>
  </si>
  <si>
    <t>Teploměr 0-120 technický s pevným stonkem a jímkou zadní připojení průměr 80 mm délky 150 mm</t>
  </si>
  <si>
    <t>1063543591</t>
  </si>
  <si>
    <t>233</t>
  </si>
  <si>
    <t>734494121</t>
  </si>
  <si>
    <t>Návarek s metrickým závitem M 20x1,5 délky do 220 mm</t>
  </si>
  <si>
    <t>-198875116</t>
  </si>
  <si>
    <t>81</t>
  </si>
  <si>
    <t>998734203</t>
  </si>
  <si>
    <t>Přesun hmot procentní pro armatury v objektech v přes 12 do 24 m</t>
  </si>
  <si>
    <t>-339445716</t>
  </si>
  <si>
    <t>734-1</t>
  </si>
  <si>
    <t>Ústřední vytápění - armatury - demonráže</t>
  </si>
  <si>
    <t>212</t>
  </si>
  <si>
    <t>734100812</t>
  </si>
  <si>
    <t>Demontáž armatury přírubové se dvěma přírubami DN přes 50 do 100</t>
  </si>
  <si>
    <t>12765004</t>
  </si>
  <si>
    <t>213</t>
  </si>
  <si>
    <t>734100813</t>
  </si>
  <si>
    <t>Demontáž armatury přírubové se dvěma přírubami DN přes 100 do 150</t>
  </si>
  <si>
    <t>-963963703</t>
  </si>
  <si>
    <t>218</t>
  </si>
  <si>
    <t>734200821</t>
  </si>
  <si>
    <t>Demontáž armatury závitové se dvěma závity přes G 1/2 do G 1/2</t>
  </si>
  <si>
    <t>1324778490</t>
  </si>
  <si>
    <t>219</t>
  </si>
  <si>
    <t>734200822</t>
  </si>
  <si>
    <t>Demontáž armatury závitové se dvěma závity přes G 1/2 do G 1</t>
  </si>
  <si>
    <t>-1342090659</t>
  </si>
  <si>
    <t>220</t>
  </si>
  <si>
    <t>734200824</t>
  </si>
  <si>
    <t>Demontáž armatury závitové se dvěma závitypřes G 6/4 do G 2</t>
  </si>
  <si>
    <t>-559856541</t>
  </si>
  <si>
    <t>221</t>
  </si>
  <si>
    <t>734200832</t>
  </si>
  <si>
    <t>Demontáž armatury závitové se třemi závity přes G 1/2 do G 1</t>
  </si>
  <si>
    <t>1416328313</t>
  </si>
  <si>
    <t>222</t>
  </si>
  <si>
    <t>734200834</t>
  </si>
  <si>
    <t>Demontáž armatury závitové se třemi závitypřes G 6/4 do G 2</t>
  </si>
  <si>
    <t>-738767910</t>
  </si>
  <si>
    <t>223</t>
  </si>
  <si>
    <t>734100821</t>
  </si>
  <si>
    <t>Demontáž armatury přírubové se třemi přírubami DN do 50</t>
  </si>
  <si>
    <t>-289672680</t>
  </si>
  <si>
    <t>224</t>
  </si>
  <si>
    <t>734100822</t>
  </si>
  <si>
    <t>Demontáž armatury přírubové se třemi přírubami DN přes 50 do 100</t>
  </si>
  <si>
    <t>-533752198</t>
  </si>
  <si>
    <t>214</t>
  </si>
  <si>
    <t>734190814</t>
  </si>
  <si>
    <t>Rozpojení přírubového spoje DN do 50</t>
  </si>
  <si>
    <t>1535922163</t>
  </si>
  <si>
    <t>215</t>
  </si>
  <si>
    <t>734190818</t>
  </si>
  <si>
    <t>Rozpojení přírubového spoje DN přes 50 do 100</t>
  </si>
  <si>
    <t>-1556759516</t>
  </si>
  <si>
    <t>216</t>
  </si>
  <si>
    <t>734190822</t>
  </si>
  <si>
    <t>Rozpojení přírubového spoje DN přes 100 do 150</t>
  </si>
  <si>
    <t>673145549</t>
  </si>
  <si>
    <t>217</t>
  </si>
  <si>
    <t>734191823</t>
  </si>
  <si>
    <t>Odřezání příruby bez rozpojení přírubového spoje DN přes 100 do 150</t>
  </si>
  <si>
    <t>-78482207</t>
  </si>
  <si>
    <t>226</t>
  </si>
  <si>
    <t>734005001</t>
  </si>
  <si>
    <t>139384724</t>
  </si>
  <si>
    <t>225</t>
  </si>
  <si>
    <t>998734203-1</t>
  </si>
  <si>
    <t>616306309</t>
  </si>
  <si>
    <t>742</t>
  </si>
  <si>
    <t>Elektroinstalace - slaboproud</t>
  </si>
  <si>
    <t>742-1</t>
  </si>
  <si>
    <t>Elektroinstalace - slaboproud+silnoproud</t>
  </si>
  <si>
    <t>84</t>
  </si>
  <si>
    <t>742101001</t>
  </si>
  <si>
    <t>Rozvodnicová skříň 800x1000x300</t>
  </si>
  <si>
    <t>1616987976</t>
  </si>
  <si>
    <t>85</t>
  </si>
  <si>
    <t>742101002</t>
  </si>
  <si>
    <t>Rozvodnicová skříň 800x800x300</t>
  </si>
  <si>
    <t>1522619425</t>
  </si>
  <si>
    <t>86</t>
  </si>
  <si>
    <t>742101003</t>
  </si>
  <si>
    <t>Výzbroj rozvaděče RD1</t>
  </si>
  <si>
    <t>-779888674</t>
  </si>
  <si>
    <t>87</t>
  </si>
  <si>
    <t>742101004</t>
  </si>
  <si>
    <t>Výzbroj rozvaděče RD2</t>
  </si>
  <si>
    <t>2135188332</t>
  </si>
  <si>
    <t>88</t>
  </si>
  <si>
    <t>742101005</t>
  </si>
  <si>
    <t>Komponenty řídícího systému Siemens Desigo</t>
  </si>
  <si>
    <t>-426858737</t>
  </si>
  <si>
    <t>89</t>
  </si>
  <si>
    <t>742101006</t>
  </si>
  <si>
    <t>Čidla dle technické specifikace</t>
  </si>
  <si>
    <t>636510395</t>
  </si>
  <si>
    <t>90</t>
  </si>
  <si>
    <t>742101007</t>
  </si>
  <si>
    <t xml:space="preserve">Zásuvková skříň  FAMATEL V 323</t>
  </si>
  <si>
    <t>-793592408</t>
  </si>
  <si>
    <t>91</t>
  </si>
  <si>
    <t>742101008</t>
  </si>
  <si>
    <t>žlab 300x55 mm</t>
  </si>
  <si>
    <t>148697646</t>
  </si>
  <si>
    <t>92</t>
  </si>
  <si>
    <t>742101009</t>
  </si>
  <si>
    <t xml:space="preserve">Pancéřová trubka  PZ16</t>
  </si>
  <si>
    <t>925709833</t>
  </si>
  <si>
    <t>93</t>
  </si>
  <si>
    <t>742101010</t>
  </si>
  <si>
    <t>Flexi trubka DN16</t>
  </si>
  <si>
    <t>1447783177</t>
  </si>
  <si>
    <t>94</t>
  </si>
  <si>
    <t>742101011</t>
  </si>
  <si>
    <t>Profilová ocel</t>
  </si>
  <si>
    <t>kg</t>
  </si>
  <si>
    <t>1508616795</t>
  </si>
  <si>
    <t>0,025*2000 'Přepočtené koeficientem množství</t>
  </si>
  <si>
    <t>95</t>
  </si>
  <si>
    <t>742101012</t>
  </si>
  <si>
    <t>Vývodka GP16</t>
  </si>
  <si>
    <t>-2046242062</t>
  </si>
  <si>
    <t>0,015*2000 'Přepočtené koeficientem množství</t>
  </si>
  <si>
    <t>96</t>
  </si>
  <si>
    <t>742101013</t>
  </si>
  <si>
    <t>Kabel CYKY 5Cx6mm2</t>
  </si>
  <si>
    <t>1707061833</t>
  </si>
  <si>
    <t>0,01*2000 'Přepočtené koeficientem množství</t>
  </si>
  <si>
    <t>97</t>
  </si>
  <si>
    <t>742101014</t>
  </si>
  <si>
    <t>Kabel CYKY 5Cx1,5mm2</t>
  </si>
  <si>
    <t>693925095</t>
  </si>
  <si>
    <t>0,125*2000 'Přepočtené koeficientem množství</t>
  </si>
  <si>
    <t>98</t>
  </si>
  <si>
    <t>742101015</t>
  </si>
  <si>
    <t>Kabel CYKY 3Cx1,5mm2</t>
  </si>
  <si>
    <t>-1627529712</t>
  </si>
  <si>
    <t>0,13*2000 'Přepočtené koeficientem množství</t>
  </si>
  <si>
    <t>99</t>
  </si>
  <si>
    <t>742101016</t>
  </si>
  <si>
    <t>Kabel CYKY 2Ax1,0mm2</t>
  </si>
  <si>
    <t>-1283267715</t>
  </si>
  <si>
    <t>0,225*2000 'Přepočtené koeficientem množství</t>
  </si>
  <si>
    <t>100</t>
  </si>
  <si>
    <t>742101017</t>
  </si>
  <si>
    <t>Drát CY4 zelenožlutý</t>
  </si>
  <si>
    <t>-1001518152</t>
  </si>
  <si>
    <t>0,02*2000 'Přepočtené koeficientem množství</t>
  </si>
  <si>
    <t>101</t>
  </si>
  <si>
    <t>742101018</t>
  </si>
  <si>
    <t>CU páska</t>
  </si>
  <si>
    <t>-1294610067</t>
  </si>
  <si>
    <t>0,158730158730159*63 'Přepočtené koeficientem množství</t>
  </si>
  <si>
    <t>102</t>
  </si>
  <si>
    <t>742101019</t>
  </si>
  <si>
    <t>Zemnící svorka</t>
  </si>
  <si>
    <t>383983055</t>
  </si>
  <si>
    <t>103</t>
  </si>
  <si>
    <t>742102001</t>
  </si>
  <si>
    <t>Montáž kabelových tras</t>
  </si>
  <si>
    <t>1937518282</t>
  </si>
  <si>
    <t>104</t>
  </si>
  <si>
    <t>742102002</t>
  </si>
  <si>
    <t>Montáž komponentů MaR na zařízení OPS</t>
  </si>
  <si>
    <t>182902053</t>
  </si>
  <si>
    <t>105</t>
  </si>
  <si>
    <t>742102003</t>
  </si>
  <si>
    <t>Propojení ŘS z RD1 k čidlům a akčním členům</t>
  </si>
  <si>
    <t>-1357272727</t>
  </si>
  <si>
    <t>106</t>
  </si>
  <si>
    <t>742102004</t>
  </si>
  <si>
    <t xml:space="preserve">Zapojení kabelové části </t>
  </si>
  <si>
    <t>-1335815312</t>
  </si>
  <si>
    <t>107</t>
  </si>
  <si>
    <t>742102005</t>
  </si>
  <si>
    <t>Vyzbrojení rozvadečů RD1 a RD2</t>
  </si>
  <si>
    <t>587342425</t>
  </si>
  <si>
    <t>108</t>
  </si>
  <si>
    <t>742102006</t>
  </si>
  <si>
    <t>Programování ŘS</t>
  </si>
  <si>
    <t>-1004901115</t>
  </si>
  <si>
    <t>109</t>
  </si>
  <si>
    <t>742102007</t>
  </si>
  <si>
    <t xml:space="preserve">Individuální zkoušky </t>
  </si>
  <si>
    <t>-974557222</t>
  </si>
  <si>
    <t>110</t>
  </si>
  <si>
    <t>742102008</t>
  </si>
  <si>
    <t>Zprovoznění OPS s ŘS</t>
  </si>
  <si>
    <t>-824797885</t>
  </si>
  <si>
    <t>111</t>
  </si>
  <si>
    <t>742102009</t>
  </si>
  <si>
    <t>Zkušební provoz a odladění ŘS</t>
  </si>
  <si>
    <t>-37359961</t>
  </si>
  <si>
    <t>112</t>
  </si>
  <si>
    <t>742102010</t>
  </si>
  <si>
    <t>Výchozí revize elektro</t>
  </si>
  <si>
    <t>1681610990</t>
  </si>
  <si>
    <t>113</t>
  </si>
  <si>
    <t>742102011</t>
  </si>
  <si>
    <t>Výrobní dokumentace</t>
  </si>
  <si>
    <t>-1046497373</t>
  </si>
  <si>
    <t>5E-05*20000 'Přepočtené koeficientem množství</t>
  </si>
  <si>
    <t>234</t>
  </si>
  <si>
    <t>742102012</t>
  </si>
  <si>
    <t>Demontážní práce</t>
  </si>
  <si>
    <t>1658784093</t>
  </si>
  <si>
    <t>235</t>
  </si>
  <si>
    <t>742005001</t>
  </si>
  <si>
    <t>-1842899749</t>
  </si>
  <si>
    <t>783</t>
  </si>
  <si>
    <t>Dokončovací práce - nátěry</t>
  </si>
  <si>
    <t>143</t>
  </si>
  <si>
    <t>783614551</t>
  </si>
  <si>
    <t>Základní jednonásobný syntetický nátěr potrubí DN do 50 mm</t>
  </si>
  <si>
    <t>462643339</t>
  </si>
  <si>
    <t>150</t>
  </si>
  <si>
    <t>783614561</t>
  </si>
  <si>
    <t>Základní jednonásobný syntetický nátěr potrubí přes DN 50 do DN 100 mm</t>
  </si>
  <si>
    <t>2007587493</t>
  </si>
  <si>
    <t>Práce a dodávky M</t>
  </si>
  <si>
    <t>23-M</t>
  </si>
  <si>
    <t>Montáže potrubí</t>
  </si>
  <si>
    <t>144</t>
  </si>
  <si>
    <t>230050031</t>
  </si>
  <si>
    <t>Montáž a zhotovení doplňkové konstrukce z profilového materiálu</t>
  </si>
  <si>
    <t>1014473493</t>
  </si>
  <si>
    <t>145</t>
  </si>
  <si>
    <t>14550250</t>
  </si>
  <si>
    <t>profil ocelový čtvercový svařovaný 50x50x5mm</t>
  </si>
  <si>
    <t>2140348144</t>
  </si>
  <si>
    <t>VRN</t>
  </si>
  <si>
    <t>Vedlejší rozpočtové náklady</t>
  </si>
  <si>
    <t>VRN1</t>
  </si>
  <si>
    <t>Průzkumné, geodetické a projektové práce</t>
  </si>
  <si>
    <t>146</t>
  </si>
  <si>
    <t>013254000</t>
  </si>
  <si>
    <t>Dokumentace skutečního provedení</t>
  </si>
  <si>
    <t>1024</t>
  </si>
  <si>
    <t>-1124575107</t>
  </si>
  <si>
    <t>147</t>
  </si>
  <si>
    <t>013294000</t>
  </si>
  <si>
    <t>Průvodně technická dokumentace</t>
  </si>
  <si>
    <t>-1149313883</t>
  </si>
  <si>
    <t>VRN4</t>
  </si>
  <si>
    <t>Inženýrská činnost</t>
  </si>
  <si>
    <t>148</t>
  </si>
  <si>
    <t>043103002</t>
  </si>
  <si>
    <t>Výchozí revize a tlakové zkoušky</t>
  </si>
  <si>
    <t>1502551851</t>
  </si>
  <si>
    <t>149</t>
  </si>
  <si>
    <t>043194000</t>
  </si>
  <si>
    <t>Uvedení do provozu</t>
  </si>
  <si>
    <t>-5478522</t>
  </si>
  <si>
    <t>VRN6</t>
  </si>
  <si>
    <t>Územní vlivy</t>
  </si>
  <si>
    <t>237</t>
  </si>
  <si>
    <t>065002000</t>
  </si>
  <si>
    <t>Mimostaveništní doprava materiálů</t>
  </si>
  <si>
    <t>-966064018</t>
  </si>
  <si>
    <t>VRN8</t>
  </si>
  <si>
    <t>Přesun stavebních kapacit</t>
  </si>
  <si>
    <t>153</t>
  </si>
  <si>
    <t>081002000</t>
  </si>
  <si>
    <t>Doprava zaměstnanců</t>
  </si>
  <si>
    <t>1142263804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</si>
</sst>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2022-003s-V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Vrchlabí-VS Gymnázium-č.p.589 - Ústřední vytápění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15. 3. 2022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24.75" customHeight="1">
      <c r="A95" s="116" t="s">
        <v>76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'2022-003s-V - Vrchlabí-VS...'!J28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77</v>
      </c>
      <c r="AR95" s="123"/>
      <c r="AS95" s="124">
        <v>0</v>
      </c>
      <c r="AT95" s="125">
        <f>ROUND(SUM(AV95:AW95),2)</f>
        <v>0</v>
      </c>
      <c r="AU95" s="126">
        <f>'2022-003s-V - Vrchlabí-VS...'!P137</f>
        <v>0</v>
      </c>
      <c r="AV95" s="125">
        <f>'2022-003s-V - Vrchlabí-VS...'!J31</f>
        <v>0</v>
      </c>
      <c r="AW95" s="125">
        <f>'2022-003s-V - Vrchlabí-VS...'!J32</f>
        <v>0</v>
      </c>
      <c r="AX95" s="125">
        <f>'2022-003s-V - Vrchlabí-VS...'!J33</f>
        <v>0</v>
      </c>
      <c r="AY95" s="125">
        <f>'2022-003s-V - Vrchlabí-VS...'!J34</f>
        <v>0</v>
      </c>
      <c r="AZ95" s="125">
        <f>'2022-003s-V - Vrchlabí-VS...'!F31</f>
        <v>0</v>
      </c>
      <c r="BA95" s="125">
        <f>'2022-003s-V - Vrchlabí-VS...'!F32</f>
        <v>0</v>
      </c>
      <c r="BB95" s="125">
        <f>'2022-003s-V - Vrchlabí-VS...'!F33</f>
        <v>0</v>
      </c>
      <c r="BC95" s="125">
        <f>'2022-003s-V - Vrchlabí-VS...'!F34</f>
        <v>0</v>
      </c>
      <c r="BD95" s="127">
        <f>'2022-003s-V - Vrchlabí-VS...'!F35</f>
        <v>0</v>
      </c>
      <c r="BE95" s="7"/>
      <c r="BT95" s="128" t="s">
        <v>78</v>
      </c>
      <c r="BU95" s="128" t="s">
        <v>79</v>
      </c>
      <c r="BV95" s="128" t="s">
        <v>74</v>
      </c>
      <c r="BW95" s="128" t="s">
        <v>5</v>
      </c>
      <c r="BX95" s="128" t="s">
        <v>75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UUOFA3twxj35qXEPPUSCN4g3IbpmpG4euuoo692hp30DlmTzJqq6rR5+nOOIU5VRVMpx97a8xYv56MieR3RSVQ==" hashValue="xHVMAlABCZspJuVVSFpqMzNVB+08JO4fkBT5kCMCHjCVMY0//pFeY88uyUAY/hEP4DGA4nBu7lPLNeLh6W6bh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-003s-V - Vrchlabí-V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80</v>
      </c>
    </row>
    <row r="4" hidden="1" s="1" customFormat="1" ht="24.96" customHeight="1">
      <c r="B4" s="18"/>
      <c r="D4" s="131" t="s">
        <v>81</v>
      </c>
      <c r="L4" s="18"/>
      <c r="M4" s="132" t="s">
        <v>10</v>
      </c>
      <c r="AT4" s="15" t="s">
        <v>4</v>
      </c>
    </row>
    <row r="5" hidden="1" s="1" customFormat="1" ht="6.96" customHeight="1">
      <c r="B5" s="18"/>
      <c r="L5" s="18"/>
    </row>
    <row r="6" hidden="1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hidden="1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hidden="1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15. 3. 2022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tr">
        <f>IF('Rekapitulace stavby'!AN10="","",'Rekapitulace stavby'!AN10)</f>
        <v/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8" customHeight="1">
      <c r="A13" s="36"/>
      <c r="B13" s="42"/>
      <c r="C13" s="36"/>
      <c r="D13" s="36"/>
      <c r="E13" s="135" t="str">
        <f>IF('Rekapitulace stavby'!E11="","",'Rekapitulace stavby'!E11)</f>
        <v xml:space="preserve"> </v>
      </c>
      <c r="F13" s="36"/>
      <c r="G13" s="36"/>
      <c r="H13" s="36"/>
      <c r="I13" s="133" t="s">
        <v>26</v>
      </c>
      <c r="J13" s="135" t="str">
        <f>IF('Rekapitulace stavby'!AN11="","",'Rekapitulace stavby'!AN11)</f>
        <v/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42"/>
      <c r="C15" s="36"/>
      <c r="D15" s="133" t="s">
        <v>27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26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42"/>
      <c r="C18" s="36"/>
      <c r="D18" s="133" t="s">
        <v>29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26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42"/>
      <c r="C21" s="36"/>
      <c r="D21" s="133" t="s">
        <v>31</v>
      </c>
      <c r="E21" s="36"/>
      <c r="F21" s="36"/>
      <c r="G21" s="36"/>
      <c r="H21" s="36"/>
      <c r="I21" s="133" t="s">
        <v>25</v>
      </c>
      <c r="J21" s="135" t="str">
        <f>IF('Rekapitulace stavby'!AN19="","",'Rekapitulace stavby'!AN19)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42"/>
      <c r="C22" s="36"/>
      <c r="D22" s="36"/>
      <c r="E22" s="135" t="str">
        <f>IF('Rekapitulace stavby'!E20="","",'Rekapitulace stavby'!E20)</f>
        <v xml:space="preserve"> </v>
      </c>
      <c r="F22" s="36"/>
      <c r="G22" s="36"/>
      <c r="H22" s="36"/>
      <c r="I22" s="133" t="s">
        <v>26</v>
      </c>
      <c r="J22" s="135" t="str">
        <f>IF('Rekapitulace stavby'!AN20="","",'Rekapitulace stavby'!AN20)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42"/>
      <c r="C24" s="36"/>
      <c r="D24" s="133" t="s">
        <v>32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hidden="1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25.44" customHeight="1">
      <c r="A28" s="36"/>
      <c r="B28" s="42"/>
      <c r="C28" s="36"/>
      <c r="D28" s="142" t="s">
        <v>33</v>
      </c>
      <c r="E28" s="36"/>
      <c r="F28" s="36"/>
      <c r="G28" s="36"/>
      <c r="H28" s="36"/>
      <c r="I28" s="36"/>
      <c r="J28" s="143">
        <f>ROUND(J137,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4.4" customHeight="1">
      <c r="A30" s="36"/>
      <c r="B30" s="42"/>
      <c r="C30" s="36"/>
      <c r="D30" s="36"/>
      <c r="E30" s="36"/>
      <c r="F30" s="144" t="s">
        <v>35</v>
      </c>
      <c r="G30" s="36"/>
      <c r="H30" s="36"/>
      <c r="I30" s="144" t="s">
        <v>34</v>
      </c>
      <c r="J30" s="144" t="s">
        <v>36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14.4" customHeight="1">
      <c r="A31" s="36"/>
      <c r="B31" s="42"/>
      <c r="C31" s="36"/>
      <c r="D31" s="145" t="s">
        <v>37</v>
      </c>
      <c r="E31" s="133" t="s">
        <v>38</v>
      </c>
      <c r="F31" s="146">
        <f>ROUND((SUM(BE137:BE416)),  2)</f>
        <v>0</v>
      </c>
      <c r="G31" s="36"/>
      <c r="H31" s="36"/>
      <c r="I31" s="147">
        <v>0.20999999999999999</v>
      </c>
      <c r="J31" s="146">
        <f>ROUND(((SUM(BE137:BE416))*I31),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133" t="s">
        <v>39</v>
      </c>
      <c r="F32" s="146">
        <f>ROUND((SUM(BF137:BF416)),  2)</f>
        <v>0</v>
      </c>
      <c r="G32" s="36"/>
      <c r="H32" s="36"/>
      <c r="I32" s="147">
        <v>0.14999999999999999</v>
      </c>
      <c r="J32" s="146">
        <f>ROUND(((SUM(BF137:BF416))*I32),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40</v>
      </c>
      <c r="F33" s="146">
        <f>ROUND((SUM(BG137:BG416)),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41</v>
      </c>
      <c r="F34" s="146">
        <f>ROUND((SUM(BH137:BH416)),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42</v>
      </c>
      <c r="F35" s="146">
        <f>ROUND((SUM(BI137:BI416)),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25.44" customHeight="1">
      <c r="A37" s="36"/>
      <c r="B37" s="42"/>
      <c r="C37" s="148"/>
      <c r="D37" s="149" t="s">
        <v>43</v>
      </c>
      <c r="E37" s="150"/>
      <c r="F37" s="150"/>
      <c r="G37" s="151" t="s">
        <v>44</v>
      </c>
      <c r="H37" s="152" t="s">
        <v>45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1" customFormat="1" ht="14.4" customHeight="1">
      <c r="B39" s="18"/>
      <c r="L39" s="18"/>
    </row>
    <row r="40" hidden="1" s="1" customFormat="1" ht="14.4" customHeight="1">
      <c r="B40" s="18"/>
      <c r="L40" s="1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Vrchlabí-VS Gymnázium-č.p.589 - Ústřední vytápění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 xml:space="preserve"> </v>
      </c>
      <c r="G87" s="38"/>
      <c r="H87" s="38"/>
      <c r="I87" s="30" t="s">
        <v>22</v>
      </c>
      <c r="J87" s="77" t="str">
        <f>IF(J10="","",J10)</f>
        <v>15. 3. 2022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30" t="s">
        <v>29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8"/>
      <c r="E90" s="38"/>
      <c r="F90" s="25" t="str">
        <f>IF(E16="","",E16)</f>
        <v>Vyplň údaj</v>
      </c>
      <c r="G90" s="38"/>
      <c r="H90" s="38"/>
      <c r="I90" s="30" t="s">
        <v>31</v>
      </c>
      <c r="J90" s="34" t="str">
        <f>E22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83</v>
      </c>
      <c r="D92" s="167"/>
      <c r="E92" s="167"/>
      <c r="F92" s="167"/>
      <c r="G92" s="167"/>
      <c r="H92" s="167"/>
      <c r="I92" s="167"/>
      <c r="J92" s="168" t="s">
        <v>84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85</v>
      </c>
      <c r="D94" s="38"/>
      <c r="E94" s="38"/>
      <c r="F94" s="38"/>
      <c r="G94" s="38"/>
      <c r="H94" s="38"/>
      <c r="I94" s="38"/>
      <c r="J94" s="108">
        <f>J137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86</v>
      </c>
    </row>
    <row r="95" s="9" customFormat="1" ht="24.96" customHeight="1">
      <c r="A95" s="9"/>
      <c r="B95" s="170"/>
      <c r="C95" s="171"/>
      <c r="D95" s="172" t="s">
        <v>87</v>
      </c>
      <c r="E95" s="173"/>
      <c r="F95" s="173"/>
      <c r="G95" s="173"/>
      <c r="H95" s="173"/>
      <c r="I95" s="173"/>
      <c r="J95" s="174">
        <f>J138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88</v>
      </c>
      <c r="E96" s="179"/>
      <c r="F96" s="179"/>
      <c r="G96" s="179"/>
      <c r="H96" s="179"/>
      <c r="I96" s="179"/>
      <c r="J96" s="180">
        <f>J139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89</v>
      </c>
      <c r="E97" s="179"/>
      <c r="F97" s="179"/>
      <c r="G97" s="179"/>
      <c r="H97" s="179"/>
      <c r="I97" s="179"/>
      <c r="J97" s="180">
        <f>J141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70"/>
      <c r="C98" s="171"/>
      <c r="D98" s="172" t="s">
        <v>90</v>
      </c>
      <c r="E98" s="173"/>
      <c r="F98" s="173"/>
      <c r="G98" s="173"/>
      <c r="H98" s="173"/>
      <c r="I98" s="173"/>
      <c r="J98" s="174">
        <f>J144</f>
        <v>0</v>
      </c>
      <c r="K98" s="171"/>
      <c r="L98" s="17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6"/>
      <c r="C99" s="177"/>
      <c r="D99" s="178" t="s">
        <v>91</v>
      </c>
      <c r="E99" s="179"/>
      <c r="F99" s="179"/>
      <c r="G99" s="179"/>
      <c r="H99" s="179"/>
      <c r="I99" s="179"/>
      <c r="J99" s="180">
        <f>J145</f>
        <v>0</v>
      </c>
      <c r="K99" s="177"/>
      <c r="L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92</v>
      </c>
      <c r="E100" s="179"/>
      <c r="F100" s="179"/>
      <c r="G100" s="179"/>
      <c r="H100" s="179"/>
      <c r="I100" s="179"/>
      <c r="J100" s="180">
        <f>J164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6"/>
      <c r="C101" s="177"/>
      <c r="D101" s="178" t="s">
        <v>93</v>
      </c>
      <c r="E101" s="179"/>
      <c r="F101" s="179"/>
      <c r="G101" s="179"/>
      <c r="H101" s="179"/>
      <c r="I101" s="179"/>
      <c r="J101" s="180">
        <f>J171</f>
        <v>0</v>
      </c>
      <c r="K101" s="177"/>
      <c r="L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6"/>
      <c r="C102" s="177"/>
      <c r="D102" s="178" t="s">
        <v>94</v>
      </c>
      <c r="E102" s="179"/>
      <c r="F102" s="179"/>
      <c r="G102" s="179"/>
      <c r="H102" s="179"/>
      <c r="I102" s="179"/>
      <c r="J102" s="180">
        <f>J174</f>
        <v>0</v>
      </c>
      <c r="K102" s="177"/>
      <c r="L102" s="18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6"/>
      <c r="C103" s="177"/>
      <c r="D103" s="178" t="s">
        <v>95</v>
      </c>
      <c r="E103" s="179"/>
      <c r="F103" s="179"/>
      <c r="G103" s="179"/>
      <c r="H103" s="179"/>
      <c r="I103" s="179"/>
      <c r="J103" s="180">
        <f>J200</f>
        <v>0</v>
      </c>
      <c r="K103" s="177"/>
      <c r="L103" s="18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6"/>
      <c r="C104" s="177"/>
      <c r="D104" s="178" t="s">
        <v>96</v>
      </c>
      <c r="E104" s="179"/>
      <c r="F104" s="179"/>
      <c r="G104" s="179"/>
      <c r="H104" s="179"/>
      <c r="I104" s="179"/>
      <c r="J104" s="180">
        <f>J211</f>
        <v>0</v>
      </c>
      <c r="K104" s="177"/>
      <c r="L104" s="18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6"/>
      <c r="C105" s="177"/>
      <c r="D105" s="178" t="s">
        <v>97</v>
      </c>
      <c r="E105" s="179"/>
      <c r="F105" s="179"/>
      <c r="G105" s="179"/>
      <c r="H105" s="179"/>
      <c r="I105" s="179"/>
      <c r="J105" s="180">
        <f>J236</f>
        <v>0</v>
      </c>
      <c r="K105" s="177"/>
      <c r="L105" s="18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6"/>
      <c r="C106" s="177"/>
      <c r="D106" s="178" t="s">
        <v>98</v>
      </c>
      <c r="E106" s="179"/>
      <c r="F106" s="179"/>
      <c r="G106" s="179"/>
      <c r="H106" s="179"/>
      <c r="I106" s="179"/>
      <c r="J106" s="180">
        <f>J250</f>
        <v>0</v>
      </c>
      <c r="K106" s="177"/>
      <c r="L106" s="18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6"/>
      <c r="C107" s="177"/>
      <c r="D107" s="178" t="s">
        <v>99</v>
      </c>
      <c r="E107" s="179"/>
      <c r="F107" s="179"/>
      <c r="G107" s="179"/>
      <c r="H107" s="179"/>
      <c r="I107" s="179"/>
      <c r="J107" s="180">
        <f>J258</f>
        <v>0</v>
      </c>
      <c r="K107" s="177"/>
      <c r="L107" s="18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6"/>
      <c r="C108" s="177"/>
      <c r="D108" s="178" t="s">
        <v>100</v>
      </c>
      <c r="E108" s="179"/>
      <c r="F108" s="179"/>
      <c r="G108" s="179"/>
      <c r="H108" s="179"/>
      <c r="I108" s="179"/>
      <c r="J108" s="180">
        <f>J266</f>
        <v>0</v>
      </c>
      <c r="K108" s="177"/>
      <c r="L108" s="18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6"/>
      <c r="C109" s="177"/>
      <c r="D109" s="178" t="s">
        <v>101</v>
      </c>
      <c r="E109" s="179"/>
      <c r="F109" s="179"/>
      <c r="G109" s="179"/>
      <c r="H109" s="179"/>
      <c r="I109" s="179"/>
      <c r="J109" s="180">
        <f>J338</f>
        <v>0</v>
      </c>
      <c r="K109" s="177"/>
      <c r="L109" s="18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6"/>
      <c r="C110" s="177"/>
      <c r="D110" s="178" t="s">
        <v>102</v>
      </c>
      <c r="E110" s="179"/>
      <c r="F110" s="179"/>
      <c r="G110" s="179"/>
      <c r="H110" s="179"/>
      <c r="I110" s="179"/>
      <c r="J110" s="180">
        <f>J354</f>
        <v>0</v>
      </c>
      <c r="K110" s="177"/>
      <c r="L110" s="18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6"/>
      <c r="C111" s="177"/>
      <c r="D111" s="178" t="s">
        <v>103</v>
      </c>
      <c r="E111" s="179"/>
      <c r="F111" s="179"/>
      <c r="G111" s="179"/>
      <c r="H111" s="179"/>
      <c r="I111" s="179"/>
      <c r="J111" s="180">
        <f>J355</f>
        <v>0</v>
      </c>
      <c r="K111" s="177"/>
      <c r="L111" s="18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6"/>
      <c r="C112" s="177"/>
      <c r="D112" s="178" t="s">
        <v>104</v>
      </c>
      <c r="E112" s="179"/>
      <c r="F112" s="179"/>
      <c r="G112" s="179"/>
      <c r="H112" s="179"/>
      <c r="I112" s="179"/>
      <c r="J112" s="180">
        <f>J399</f>
        <v>0</v>
      </c>
      <c r="K112" s="177"/>
      <c r="L112" s="18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0"/>
      <c r="C113" s="171"/>
      <c r="D113" s="172" t="s">
        <v>105</v>
      </c>
      <c r="E113" s="173"/>
      <c r="F113" s="173"/>
      <c r="G113" s="173"/>
      <c r="H113" s="173"/>
      <c r="I113" s="173"/>
      <c r="J113" s="174">
        <f>J402</f>
        <v>0</v>
      </c>
      <c r="K113" s="171"/>
      <c r="L113" s="17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76"/>
      <c r="C114" s="177"/>
      <c r="D114" s="178" t="s">
        <v>106</v>
      </c>
      <c r="E114" s="179"/>
      <c r="F114" s="179"/>
      <c r="G114" s="179"/>
      <c r="H114" s="179"/>
      <c r="I114" s="179"/>
      <c r="J114" s="180">
        <f>J403</f>
        <v>0</v>
      </c>
      <c r="K114" s="177"/>
      <c r="L114" s="18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0"/>
      <c r="C115" s="171"/>
      <c r="D115" s="172" t="s">
        <v>107</v>
      </c>
      <c r="E115" s="173"/>
      <c r="F115" s="173"/>
      <c r="G115" s="173"/>
      <c r="H115" s="173"/>
      <c r="I115" s="173"/>
      <c r="J115" s="174">
        <f>J406</f>
        <v>0</v>
      </c>
      <c r="K115" s="171"/>
      <c r="L115" s="17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76"/>
      <c r="C116" s="177"/>
      <c r="D116" s="178" t="s">
        <v>108</v>
      </c>
      <c r="E116" s="179"/>
      <c r="F116" s="179"/>
      <c r="G116" s="179"/>
      <c r="H116" s="179"/>
      <c r="I116" s="179"/>
      <c r="J116" s="180">
        <f>J407</f>
        <v>0</v>
      </c>
      <c r="K116" s="177"/>
      <c r="L116" s="18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6"/>
      <c r="C117" s="177"/>
      <c r="D117" s="178" t="s">
        <v>109</v>
      </c>
      <c r="E117" s="179"/>
      <c r="F117" s="179"/>
      <c r="G117" s="179"/>
      <c r="H117" s="179"/>
      <c r="I117" s="179"/>
      <c r="J117" s="180">
        <f>J410</f>
        <v>0</v>
      </c>
      <c r="K117" s="177"/>
      <c r="L117" s="18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6"/>
      <c r="C118" s="177"/>
      <c r="D118" s="178" t="s">
        <v>110</v>
      </c>
      <c r="E118" s="179"/>
      <c r="F118" s="179"/>
      <c r="G118" s="179"/>
      <c r="H118" s="179"/>
      <c r="I118" s="179"/>
      <c r="J118" s="180">
        <f>J413</f>
        <v>0</v>
      </c>
      <c r="K118" s="177"/>
      <c r="L118" s="18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6"/>
      <c r="C119" s="177"/>
      <c r="D119" s="178" t="s">
        <v>111</v>
      </c>
      <c r="E119" s="179"/>
      <c r="F119" s="179"/>
      <c r="G119" s="179"/>
      <c r="H119" s="179"/>
      <c r="I119" s="179"/>
      <c r="J119" s="180">
        <f>J415</f>
        <v>0</v>
      </c>
      <c r="K119" s="177"/>
      <c r="L119" s="18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64"/>
      <c r="C121" s="65"/>
      <c r="D121" s="65"/>
      <c r="E121" s="65"/>
      <c r="F121" s="65"/>
      <c r="G121" s="65"/>
      <c r="H121" s="65"/>
      <c r="I121" s="65"/>
      <c r="J121" s="65"/>
      <c r="K121" s="65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5" s="2" customFormat="1" ht="6.96" customHeight="1">
      <c r="A125" s="36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24.96" customHeight="1">
      <c r="A126" s="36"/>
      <c r="B126" s="37"/>
      <c r="C126" s="21" t="s">
        <v>112</v>
      </c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16</v>
      </c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6.5" customHeight="1">
      <c r="A129" s="36"/>
      <c r="B129" s="37"/>
      <c r="C129" s="38"/>
      <c r="D129" s="38"/>
      <c r="E129" s="74" t="str">
        <f>E7</f>
        <v>Vrchlabí-VS Gymnázium-č.p.589 - Ústřední vytápění</v>
      </c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6.96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2" customHeight="1">
      <c r="A131" s="36"/>
      <c r="B131" s="37"/>
      <c r="C131" s="30" t="s">
        <v>20</v>
      </c>
      <c r="D131" s="38"/>
      <c r="E131" s="38"/>
      <c r="F131" s="25" t="str">
        <f>F10</f>
        <v xml:space="preserve"> </v>
      </c>
      <c r="G131" s="38"/>
      <c r="H131" s="38"/>
      <c r="I131" s="30" t="s">
        <v>22</v>
      </c>
      <c r="J131" s="77" t="str">
        <f>IF(J10="","",J10)</f>
        <v>15. 3. 2022</v>
      </c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6.96" customHeight="1">
      <c r="A132" s="36"/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5.15" customHeight="1">
      <c r="A133" s="36"/>
      <c r="B133" s="37"/>
      <c r="C133" s="30" t="s">
        <v>24</v>
      </c>
      <c r="D133" s="38"/>
      <c r="E133" s="38"/>
      <c r="F133" s="25" t="str">
        <f>E13</f>
        <v xml:space="preserve"> </v>
      </c>
      <c r="G133" s="38"/>
      <c r="H133" s="38"/>
      <c r="I133" s="30" t="s">
        <v>29</v>
      </c>
      <c r="J133" s="34" t="str">
        <f>E19</f>
        <v xml:space="preserve"> </v>
      </c>
      <c r="K133" s="38"/>
      <c r="L133" s="61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5.15" customHeight="1">
      <c r="A134" s="36"/>
      <c r="B134" s="37"/>
      <c r="C134" s="30" t="s">
        <v>27</v>
      </c>
      <c r="D134" s="38"/>
      <c r="E134" s="38"/>
      <c r="F134" s="25" t="str">
        <f>IF(E16="","",E16)</f>
        <v>Vyplň údaj</v>
      </c>
      <c r="G134" s="38"/>
      <c r="H134" s="38"/>
      <c r="I134" s="30" t="s">
        <v>31</v>
      </c>
      <c r="J134" s="34" t="str">
        <f>E22</f>
        <v xml:space="preserve"> </v>
      </c>
      <c r="K134" s="38"/>
      <c r="L134" s="61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0.32" customHeight="1">
      <c r="A135" s="36"/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61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11" customFormat="1" ht="29.28" customHeight="1">
      <c r="A136" s="182"/>
      <c r="B136" s="183"/>
      <c r="C136" s="184" t="s">
        <v>113</v>
      </c>
      <c r="D136" s="185" t="s">
        <v>58</v>
      </c>
      <c r="E136" s="185" t="s">
        <v>54</v>
      </c>
      <c r="F136" s="185" t="s">
        <v>55</v>
      </c>
      <c r="G136" s="185" t="s">
        <v>114</v>
      </c>
      <c r="H136" s="185" t="s">
        <v>115</v>
      </c>
      <c r="I136" s="185" t="s">
        <v>116</v>
      </c>
      <c r="J136" s="186" t="s">
        <v>84</v>
      </c>
      <c r="K136" s="187" t="s">
        <v>117</v>
      </c>
      <c r="L136" s="188"/>
      <c r="M136" s="98" t="s">
        <v>1</v>
      </c>
      <c r="N136" s="99" t="s">
        <v>37</v>
      </c>
      <c r="O136" s="99" t="s">
        <v>118</v>
      </c>
      <c r="P136" s="99" t="s">
        <v>119</v>
      </c>
      <c r="Q136" s="99" t="s">
        <v>120</v>
      </c>
      <c r="R136" s="99" t="s">
        <v>121</v>
      </c>
      <c r="S136" s="99" t="s">
        <v>122</v>
      </c>
      <c r="T136" s="100" t="s">
        <v>123</v>
      </c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</row>
    <row r="137" s="2" customFormat="1" ht="22.8" customHeight="1">
      <c r="A137" s="36"/>
      <c r="B137" s="37"/>
      <c r="C137" s="105" t="s">
        <v>124</v>
      </c>
      <c r="D137" s="38"/>
      <c r="E137" s="38"/>
      <c r="F137" s="38"/>
      <c r="G137" s="38"/>
      <c r="H137" s="38"/>
      <c r="I137" s="38"/>
      <c r="J137" s="189">
        <f>BK137</f>
        <v>0</v>
      </c>
      <c r="K137" s="38"/>
      <c r="L137" s="42"/>
      <c r="M137" s="101"/>
      <c r="N137" s="190"/>
      <c r="O137" s="102"/>
      <c r="P137" s="191">
        <f>P138+P144+P402+P406</f>
        <v>0</v>
      </c>
      <c r="Q137" s="102"/>
      <c r="R137" s="191">
        <f>R138+R144+R402+R406</f>
        <v>5.9729550000000007</v>
      </c>
      <c r="S137" s="102"/>
      <c r="T137" s="192">
        <f>T138+T144+T402+T406</f>
        <v>42.554834999999997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72</v>
      </c>
      <c r="AU137" s="15" t="s">
        <v>86</v>
      </c>
      <c r="BK137" s="193">
        <f>BK138+BK144+BK402+BK406</f>
        <v>0</v>
      </c>
    </row>
    <row r="138" s="12" customFormat="1" ht="25.92" customHeight="1">
      <c r="A138" s="12"/>
      <c r="B138" s="194"/>
      <c r="C138" s="195"/>
      <c r="D138" s="196" t="s">
        <v>72</v>
      </c>
      <c r="E138" s="197" t="s">
        <v>125</v>
      </c>
      <c r="F138" s="197" t="s">
        <v>126</v>
      </c>
      <c r="G138" s="195"/>
      <c r="H138" s="195"/>
      <c r="I138" s="198"/>
      <c r="J138" s="199">
        <f>BK138</f>
        <v>0</v>
      </c>
      <c r="K138" s="195"/>
      <c r="L138" s="200"/>
      <c r="M138" s="201"/>
      <c r="N138" s="202"/>
      <c r="O138" s="202"/>
      <c r="P138" s="203">
        <f>P139+P141</f>
        <v>0</v>
      </c>
      <c r="Q138" s="202"/>
      <c r="R138" s="203">
        <f>R139+R141</f>
        <v>0.93010000000000004</v>
      </c>
      <c r="S138" s="202"/>
      <c r="T138" s="204">
        <f>T139+T141</f>
        <v>1.046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5" t="s">
        <v>78</v>
      </c>
      <c r="AT138" s="206" t="s">
        <v>72</v>
      </c>
      <c r="AU138" s="206" t="s">
        <v>73</v>
      </c>
      <c r="AY138" s="205" t="s">
        <v>127</v>
      </c>
      <c r="BK138" s="207">
        <f>BK139+BK141</f>
        <v>0</v>
      </c>
    </row>
    <row r="139" s="12" customFormat="1" ht="22.8" customHeight="1">
      <c r="A139" s="12"/>
      <c r="B139" s="194"/>
      <c r="C139" s="195"/>
      <c r="D139" s="196" t="s">
        <v>72</v>
      </c>
      <c r="E139" s="208" t="s">
        <v>128</v>
      </c>
      <c r="F139" s="208" t="s">
        <v>129</v>
      </c>
      <c r="G139" s="195"/>
      <c r="H139" s="195"/>
      <c r="I139" s="198"/>
      <c r="J139" s="209">
        <f>BK139</f>
        <v>0</v>
      </c>
      <c r="K139" s="195"/>
      <c r="L139" s="200"/>
      <c r="M139" s="201"/>
      <c r="N139" s="202"/>
      <c r="O139" s="202"/>
      <c r="P139" s="203">
        <f>P140</f>
        <v>0</v>
      </c>
      <c r="Q139" s="202"/>
      <c r="R139" s="203">
        <f>R140</f>
        <v>0.93010000000000004</v>
      </c>
      <c r="S139" s="202"/>
      <c r="T139" s="204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5" t="s">
        <v>78</v>
      </c>
      <c r="AT139" s="206" t="s">
        <v>72</v>
      </c>
      <c r="AU139" s="206" t="s">
        <v>78</v>
      </c>
      <c r="AY139" s="205" t="s">
        <v>127</v>
      </c>
      <c r="BK139" s="207">
        <f>BK140</f>
        <v>0</v>
      </c>
    </row>
    <row r="140" s="2" customFormat="1" ht="37.8" customHeight="1">
      <c r="A140" s="36"/>
      <c r="B140" s="37"/>
      <c r="C140" s="210" t="s">
        <v>130</v>
      </c>
      <c r="D140" s="210" t="s">
        <v>131</v>
      </c>
      <c r="E140" s="211" t="s">
        <v>132</v>
      </c>
      <c r="F140" s="212" t="s">
        <v>133</v>
      </c>
      <c r="G140" s="213" t="s">
        <v>134</v>
      </c>
      <c r="H140" s="214">
        <v>2</v>
      </c>
      <c r="I140" s="215"/>
      <c r="J140" s="216">
        <f>ROUND(I140*H140,2)</f>
        <v>0</v>
      </c>
      <c r="K140" s="217"/>
      <c r="L140" s="42"/>
      <c r="M140" s="218" t="s">
        <v>1</v>
      </c>
      <c r="N140" s="219" t="s">
        <v>38</v>
      </c>
      <c r="O140" s="89"/>
      <c r="P140" s="220">
        <f>O140*H140</f>
        <v>0</v>
      </c>
      <c r="Q140" s="220">
        <v>0.46505000000000002</v>
      </c>
      <c r="R140" s="220">
        <f>Q140*H140</f>
        <v>0.93010000000000004</v>
      </c>
      <c r="S140" s="220">
        <v>0</v>
      </c>
      <c r="T140" s="22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2" t="s">
        <v>135</v>
      </c>
      <c r="AT140" s="222" t="s">
        <v>131</v>
      </c>
      <c r="AU140" s="222" t="s">
        <v>80</v>
      </c>
      <c r="AY140" s="15" t="s">
        <v>127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5" t="s">
        <v>78</v>
      </c>
      <c r="BK140" s="223">
        <f>ROUND(I140*H140,2)</f>
        <v>0</v>
      </c>
      <c r="BL140" s="15" t="s">
        <v>135</v>
      </c>
      <c r="BM140" s="222" t="s">
        <v>136</v>
      </c>
    </row>
    <row r="141" s="12" customFormat="1" ht="22.8" customHeight="1">
      <c r="A141" s="12"/>
      <c r="B141" s="194"/>
      <c r="C141" s="195"/>
      <c r="D141" s="196" t="s">
        <v>72</v>
      </c>
      <c r="E141" s="208" t="s">
        <v>137</v>
      </c>
      <c r="F141" s="208" t="s">
        <v>138</v>
      </c>
      <c r="G141" s="195"/>
      <c r="H141" s="195"/>
      <c r="I141" s="198"/>
      <c r="J141" s="209">
        <f>BK141</f>
        <v>0</v>
      </c>
      <c r="K141" s="195"/>
      <c r="L141" s="200"/>
      <c r="M141" s="201"/>
      <c r="N141" s="202"/>
      <c r="O141" s="202"/>
      <c r="P141" s="203">
        <f>SUM(P142:P143)</f>
        <v>0</v>
      </c>
      <c r="Q141" s="202"/>
      <c r="R141" s="203">
        <f>SUM(R142:R143)</f>
        <v>0</v>
      </c>
      <c r="S141" s="202"/>
      <c r="T141" s="204">
        <f>SUM(T142:T143)</f>
        <v>1.046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5" t="s">
        <v>78</v>
      </c>
      <c r="AT141" s="206" t="s">
        <v>72</v>
      </c>
      <c r="AU141" s="206" t="s">
        <v>78</v>
      </c>
      <c r="AY141" s="205" t="s">
        <v>127</v>
      </c>
      <c r="BK141" s="207">
        <f>SUM(BK142:BK143)</f>
        <v>0</v>
      </c>
    </row>
    <row r="142" s="2" customFormat="1" ht="16.5" customHeight="1">
      <c r="A142" s="36"/>
      <c r="B142" s="37"/>
      <c r="C142" s="210" t="s">
        <v>139</v>
      </c>
      <c r="D142" s="210" t="s">
        <v>131</v>
      </c>
      <c r="E142" s="211" t="s">
        <v>140</v>
      </c>
      <c r="F142" s="212" t="s">
        <v>141</v>
      </c>
      <c r="G142" s="213" t="s">
        <v>142</v>
      </c>
      <c r="H142" s="214">
        <v>1</v>
      </c>
      <c r="I142" s="215"/>
      <c r="J142" s="216">
        <f>ROUND(I142*H142,2)</f>
        <v>0</v>
      </c>
      <c r="K142" s="217"/>
      <c r="L142" s="42"/>
      <c r="M142" s="218" t="s">
        <v>1</v>
      </c>
      <c r="N142" s="219" t="s">
        <v>38</v>
      </c>
      <c r="O142" s="89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2" t="s">
        <v>135</v>
      </c>
      <c r="AT142" s="222" t="s">
        <v>131</v>
      </c>
      <c r="AU142" s="222" t="s">
        <v>80</v>
      </c>
      <c r="AY142" s="15" t="s">
        <v>127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5" t="s">
        <v>78</v>
      </c>
      <c r="BK142" s="223">
        <f>ROUND(I142*H142,2)</f>
        <v>0</v>
      </c>
      <c r="BL142" s="15" t="s">
        <v>135</v>
      </c>
      <c r="BM142" s="222" t="s">
        <v>143</v>
      </c>
    </row>
    <row r="143" s="2" customFormat="1" ht="24.15" customHeight="1">
      <c r="A143" s="36"/>
      <c r="B143" s="37"/>
      <c r="C143" s="210" t="s">
        <v>144</v>
      </c>
      <c r="D143" s="210" t="s">
        <v>131</v>
      </c>
      <c r="E143" s="211" t="s">
        <v>145</v>
      </c>
      <c r="F143" s="212" t="s">
        <v>146</v>
      </c>
      <c r="G143" s="213" t="s">
        <v>134</v>
      </c>
      <c r="H143" s="214">
        <v>2</v>
      </c>
      <c r="I143" s="215"/>
      <c r="J143" s="216">
        <f>ROUND(I143*H143,2)</f>
        <v>0</v>
      </c>
      <c r="K143" s="217"/>
      <c r="L143" s="42"/>
      <c r="M143" s="218" t="s">
        <v>1</v>
      </c>
      <c r="N143" s="219" t="s">
        <v>38</v>
      </c>
      <c r="O143" s="89"/>
      <c r="P143" s="220">
        <f>O143*H143</f>
        <v>0</v>
      </c>
      <c r="Q143" s="220">
        <v>0</v>
      </c>
      <c r="R143" s="220">
        <f>Q143*H143</f>
        <v>0</v>
      </c>
      <c r="S143" s="220">
        <v>0.52300000000000002</v>
      </c>
      <c r="T143" s="221">
        <f>S143*H143</f>
        <v>1.046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2" t="s">
        <v>135</v>
      </c>
      <c r="AT143" s="222" t="s">
        <v>131</v>
      </c>
      <c r="AU143" s="222" t="s">
        <v>80</v>
      </c>
      <c r="AY143" s="15" t="s">
        <v>127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5" t="s">
        <v>78</v>
      </c>
      <c r="BK143" s="223">
        <f>ROUND(I143*H143,2)</f>
        <v>0</v>
      </c>
      <c r="BL143" s="15" t="s">
        <v>135</v>
      </c>
      <c r="BM143" s="222" t="s">
        <v>147</v>
      </c>
    </row>
    <row r="144" s="12" customFormat="1" ht="25.92" customHeight="1">
      <c r="A144" s="12"/>
      <c r="B144" s="194"/>
      <c r="C144" s="195"/>
      <c r="D144" s="196" t="s">
        <v>72</v>
      </c>
      <c r="E144" s="197" t="s">
        <v>148</v>
      </c>
      <c r="F144" s="197" t="s">
        <v>149</v>
      </c>
      <c r="G144" s="195"/>
      <c r="H144" s="195"/>
      <c r="I144" s="198"/>
      <c r="J144" s="199">
        <f>BK144</f>
        <v>0</v>
      </c>
      <c r="K144" s="195"/>
      <c r="L144" s="200"/>
      <c r="M144" s="201"/>
      <c r="N144" s="202"/>
      <c r="O144" s="202"/>
      <c r="P144" s="203">
        <f>P145+P164+P171+P174+P200+P211+P236+P250+P258+P266+P338+P354+P355+P399</f>
        <v>0</v>
      </c>
      <c r="Q144" s="202"/>
      <c r="R144" s="203">
        <f>R145+R164+R171+R174+R200+R211+R236+R250+R258+R266+R338+R354+R355+R399</f>
        <v>4.7804150000000005</v>
      </c>
      <c r="S144" s="202"/>
      <c r="T144" s="204">
        <f>T145+T164+T171+T174+T200+T211+T236+T250+T258+T266+T338+T354+T355+T399</f>
        <v>41.508834999999998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5" t="s">
        <v>80</v>
      </c>
      <c r="AT144" s="206" t="s">
        <v>72</v>
      </c>
      <c r="AU144" s="206" t="s">
        <v>73</v>
      </c>
      <c r="AY144" s="205" t="s">
        <v>127</v>
      </c>
      <c r="BK144" s="207">
        <f>BK145+BK164+BK171+BK174+BK200+BK211+BK236+BK250+BK258+BK266+BK338+BK354+BK355+BK399</f>
        <v>0</v>
      </c>
    </row>
    <row r="145" s="12" customFormat="1" ht="22.8" customHeight="1">
      <c r="A145" s="12"/>
      <c r="B145" s="194"/>
      <c r="C145" s="195"/>
      <c r="D145" s="196" t="s">
        <v>72</v>
      </c>
      <c r="E145" s="208" t="s">
        <v>150</v>
      </c>
      <c r="F145" s="208" t="s">
        <v>151</v>
      </c>
      <c r="G145" s="195"/>
      <c r="H145" s="195"/>
      <c r="I145" s="198"/>
      <c r="J145" s="209">
        <f>BK145</f>
        <v>0</v>
      </c>
      <c r="K145" s="195"/>
      <c r="L145" s="200"/>
      <c r="M145" s="201"/>
      <c r="N145" s="202"/>
      <c r="O145" s="202"/>
      <c r="P145" s="203">
        <f>SUM(P146:P163)</f>
        <v>0</v>
      </c>
      <c r="Q145" s="202"/>
      <c r="R145" s="203">
        <f>SUM(R146:R163)</f>
        <v>0.11165999999999998</v>
      </c>
      <c r="S145" s="202"/>
      <c r="T145" s="204">
        <f>SUM(T146:T163)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5" t="s">
        <v>80</v>
      </c>
      <c r="AT145" s="206" t="s">
        <v>72</v>
      </c>
      <c r="AU145" s="206" t="s">
        <v>78</v>
      </c>
      <c r="AY145" s="205" t="s">
        <v>127</v>
      </c>
      <c r="BK145" s="207">
        <f>SUM(BK146:BK163)</f>
        <v>0</v>
      </c>
    </row>
    <row r="146" s="2" customFormat="1" ht="24.15" customHeight="1">
      <c r="A146" s="36"/>
      <c r="B146" s="37"/>
      <c r="C146" s="210" t="s">
        <v>152</v>
      </c>
      <c r="D146" s="210" t="s">
        <v>131</v>
      </c>
      <c r="E146" s="211" t="s">
        <v>153</v>
      </c>
      <c r="F146" s="212" t="s">
        <v>154</v>
      </c>
      <c r="G146" s="213" t="s">
        <v>155</v>
      </c>
      <c r="H146" s="214">
        <v>10</v>
      </c>
      <c r="I146" s="215"/>
      <c r="J146" s="216">
        <f>ROUND(I146*H146,2)</f>
        <v>0</v>
      </c>
      <c r="K146" s="217"/>
      <c r="L146" s="42"/>
      <c r="M146" s="218" t="s">
        <v>1</v>
      </c>
      <c r="N146" s="219" t="s">
        <v>38</v>
      </c>
      <c r="O146" s="89"/>
      <c r="P146" s="220">
        <f>O146*H146</f>
        <v>0</v>
      </c>
      <c r="Q146" s="220">
        <v>0.00019000000000000001</v>
      </c>
      <c r="R146" s="220">
        <f>Q146*H146</f>
        <v>0.0019000000000000002</v>
      </c>
      <c r="S146" s="220">
        <v>0</v>
      </c>
      <c r="T146" s="22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2" t="s">
        <v>156</v>
      </c>
      <c r="AT146" s="222" t="s">
        <v>131</v>
      </c>
      <c r="AU146" s="222" t="s">
        <v>80</v>
      </c>
      <c r="AY146" s="15" t="s">
        <v>127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5" t="s">
        <v>78</v>
      </c>
      <c r="BK146" s="223">
        <f>ROUND(I146*H146,2)</f>
        <v>0</v>
      </c>
      <c r="BL146" s="15" t="s">
        <v>156</v>
      </c>
      <c r="BM146" s="222" t="s">
        <v>157</v>
      </c>
    </row>
    <row r="147" s="2" customFormat="1" ht="24.15" customHeight="1">
      <c r="A147" s="36"/>
      <c r="B147" s="37"/>
      <c r="C147" s="210" t="s">
        <v>158</v>
      </c>
      <c r="D147" s="210" t="s">
        <v>131</v>
      </c>
      <c r="E147" s="211" t="s">
        <v>159</v>
      </c>
      <c r="F147" s="212" t="s">
        <v>160</v>
      </c>
      <c r="G147" s="213" t="s">
        <v>155</v>
      </c>
      <c r="H147" s="214">
        <v>15</v>
      </c>
      <c r="I147" s="215"/>
      <c r="J147" s="216">
        <f>ROUND(I147*H147,2)</f>
        <v>0</v>
      </c>
      <c r="K147" s="217"/>
      <c r="L147" s="42"/>
      <c r="M147" s="218" t="s">
        <v>1</v>
      </c>
      <c r="N147" s="219" t="s">
        <v>38</v>
      </c>
      <c r="O147" s="89"/>
      <c r="P147" s="220">
        <f>O147*H147</f>
        <v>0</v>
      </c>
      <c r="Q147" s="220">
        <v>0.00019000000000000001</v>
      </c>
      <c r="R147" s="220">
        <f>Q147*H147</f>
        <v>0.0028500000000000001</v>
      </c>
      <c r="S147" s="220">
        <v>0</v>
      </c>
      <c r="T147" s="22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2" t="s">
        <v>156</v>
      </c>
      <c r="AT147" s="222" t="s">
        <v>131</v>
      </c>
      <c r="AU147" s="222" t="s">
        <v>80</v>
      </c>
      <c r="AY147" s="15" t="s">
        <v>127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5" t="s">
        <v>78</v>
      </c>
      <c r="BK147" s="223">
        <f>ROUND(I147*H147,2)</f>
        <v>0</v>
      </c>
      <c r="BL147" s="15" t="s">
        <v>156</v>
      </c>
      <c r="BM147" s="222" t="s">
        <v>161</v>
      </c>
    </row>
    <row r="148" s="2" customFormat="1" ht="24.15" customHeight="1">
      <c r="A148" s="36"/>
      <c r="B148" s="37"/>
      <c r="C148" s="210" t="s">
        <v>162</v>
      </c>
      <c r="D148" s="210" t="s">
        <v>131</v>
      </c>
      <c r="E148" s="211" t="s">
        <v>163</v>
      </c>
      <c r="F148" s="212" t="s">
        <v>164</v>
      </c>
      <c r="G148" s="213" t="s">
        <v>155</v>
      </c>
      <c r="H148" s="214">
        <v>20</v>
      </c>
      <c r="I148" s="215"/>
      <c r="J148" s="216">
        <f>ROUND(I148*H148,2)</f>
        <v>0</v>
      </c>
      <c r="K148" s="217"/>
      <c r="L148" s="42"/>
      <c r="M148" s="218" t="s">
        <v>1</v>
      </c>
      <c r="N148" s="219" t="s">
        <v>38</v>
      </c>
      <c r="O148" s="89"/>
      <c r="P148" s="220">
        <f>O148*H148</f>
        <v>0</v>
      </c>
      <c r="Q148" s="220">
        <v>0.00019000000000000001</v>
      </c>
      <c r="R148" s="220">
        <f>Q148*H148</f>
        <v>0.0038000000000000004</v>
      </c>
      <c r="S148" s="220">
        <v>0</v>
      </c>
      <c r="T148" s="22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2" t="s">
        <v>156</v>
      </c>
      <c r="AT148" s="222" t="s">
        <v>131</v>
      </c>
      <c r="AU148" s="222" t="s">
        <v>80</v>
      </c>
      <c r="AY148" s="15" t="s">
        <v>127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5" t="s">
        <v>78</v>
      </c>
      <c r="BK148" s="223">
        <f>ROUND(I148*H148,2)</f>
        <v>0</v>
      </c>
      <c r="BL148" s="15" t="s">
        <v>156</v>
      </c>
      <c r="BM148" s="222" t="s">
        <v>165</v>
      </c>
    </row>
    <row r="149" s="2" customFormat="1" ht="24.15" customHeight="1">
      <c r="A149" s="36"/>
      <c r="B149" s="37"/>
      <c r="C149" s="210" t="s">
        <v>166</v>
      </c>
      <c r="D149" s="210" t="s">
        <v>131</v>
      </c>
      <c r="E149" s="211" t="s">
        <v>167</v>
      </c>
      <c r="F149" s="212" t="s">
        <v>168</v>
      </c>
      <c r="G149" s="213" t="s">
        <v>155</v>
      </c>
      <c r="H149" s="214">
        <v>20</v>
      </c>
      <c r="I149" s="215"/>
      <c r="J149" s="216">
        <f>ROUND(I149*H149,2)</f>
        <v>0</v>
      </c>
      <c r="K149" s="217"/>
      <c r="L149" s="42"/>
      <c r="M149" s="218" t="s">
        <v>1</v>
      </c>
      <c r="N149" s="219" t="s">
        <v>38</v>
      </c>
      <c r="O149" s="89"/>
      <c r="P149" s="220">
        <f>O149*H149</f>
        <v>0</v>
      </c>
      <c r="Q149" s="220">
        <v>0.00019000000000000001</v>
      </c>
      <c r="R149" s="220">
        <f>Q149*H149</f>
        <v>0.0038000000000000004</v>
      </c>
      <c r="S149" s="220">
        <v>0</v>
      </c>
      <c r="T149" s="22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2" t="s">
        <v>156</v>
      </c>
      <c r="AT149" s="222" t="s">
        <v>131</v>
      </c>
      <c r="AU149" s="222" t="s">
        <v>80</v>
      </c>
      <c r="AY149" s="15" t="s">
        <v>127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5" t="s">
        <v>78</v>
      </c>
      <c r="BK149" s="223">
        <f>ROUND(I149*H149,2)</f>
        <v>0</v>
      </c>
      <c r="BL149" s="15" t="s">
        <v>156</v>
      </c>
      <c r="BM149" s="222" t="s">
        <v>169</v>
      </c>
    </row>
    <row r="150" s="2" customFormat="1" ht="24.15" customHeight="1">
      <c r="A150" s="36"/>
      <c r="B150" s="37"/>
      <c r="C150" s="210" t="s">
        <v>170</v>
      </c>
      <c r="D150" s="210" t="s">
        <v>131</v>
      </c>
      <c r="E150" s="211" t="s">
        <v>171</v>
      </c>
      <c r="F150" s="212" t="s">
        <v>172</v>
      </c>
      <c r="G150" s="213" t="s">
        <v>155</v>
      </c>
      <c r="H150" s="214">
        <v>30</v>
      </c>
      <c r="I150" s="215"/>
      <c r="J150" s="216">
        <f>ROUND(I150*H150,2)</f>
        <v>0</v>
      </c>
      <c r="K150" s="217"/>
      <c r="L150" s="42"/>
      <c r="M150" s="218" t="s">
        <v>1</v>
      </c>
      <c r="N150" s="219" t="s">
        <v>38</v>
      </c>
      <c r="O150" s="89"/>
      <c r="P150" s="220">
        <f>O150*H150</f>
        <v>0</v>
      </c>
      <c r="Q150" s="220">
        <v>0.00019000000000000001</v>
      </c>
      <c r="R150" s="220">
        <f>Q150*H150</f>
        <v>0.0057000000000000002</v>
      </c>
      <c r="S150" s="220">
        <v>0</v>
      </c>
      <c r="T150" s="22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2" t="s">
        <v>156</v>
      </c>
      <c r="AT150" s="222" t="s">
        <v>131</v>
      </c>
      <c r="AU150" s="222" t="s">
        <v>80</v>
      </c>
      <c r="AY150" s="15" t="s">
        <v>127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5" t="s">
        <v>78</v>
      </c>
      <c r="BK150" s="223">
        <f>ROUND(I150*H150,2)</f>
        <v>0</v>
      </c>
      <c r="BL150" s="15" t="s">
        <v>156</v>
      </c>
      <c r="BM150" s="222" t="s">
        <v>173</v>
      </c>
    </row>
    <row r="151" s="2" customFormat="1" ht="24.15" customHeight="1">
      <c r="A151" s="36"/>
      <c r="B151" s="37"/>
      <c r="C151" s="210" t="s">
        <v>174</v>
      </c>
      <c r="D151" s="210" t="s">
        <v>131</v>
      </c>
      <c r="E151" s="211" t="s">
        <v>175</v>
      </c>
      <c r="F151" s="212" t="s">
        <v>176</v>
      </c>
      <c r="G151" s="213" t="s">
        <v>155</v>
      </c>
      <c r="H151" s="214">
        <v>30</v>
      </c>
      <c r="I151" s="215"/>
      <c r="J151" s="216">
        <f>ROUND(I151*H151,2)</f>
        <v>0</v>
      </c>
      <c r="K151" s="217"/>
      <c r="L151" s="42"/>
      <c r="M151" s="218" t="s">
        <v>1</v>
      </c>
      <c r="N151" s="219" t="s">
        <v>38</v>
      </c>
      <c r="O151" s="89"/>
      <c r="P151" s="220">
        <f>O151*H151</f>
        <v>0</v>
      </c>
      <c r="Q151" s="220">
        <v>0.00019000000000000001</v>
      </c>
      <c r="R151" s="220">
        <f>Q151*H151</f>
        <v>0.0057000000000000002</v>
      </c>
      <c r="S151" s="220">
        <v>0</v>
      </c>
      <c r="T151" s="22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2" t="s">
        <v>156</v>
      </c>
      <c r="AT151" s="222" t="s">
        <v>131</v>
      </c>
      <c r="AU151" s="222" t="s">
        <v>80</v>
      </c>
      <c r="AY151" s="15" t="s">
        <v>127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5" t="s">
        <v>78</v>
      </c>
      <c r="BK151" s="223">
        <f>ROUND(I151*H151,2)</f>
        <v>0</v>
      </c>
      <c r="BL151" s="15" t="s">
        <v>156</v>
      </c>
      <c r="BM151" s="222" t="s">
        <v>177</v>
      </c>
    </row>
    <row r="152" s="2" customFormat="1" ht="24.15" customHeight="1">
      <c r="A152" s="36"/>
      <c r="B152" s="37"/>
      <c r="C152" s="210" t="s">
        <v>178</v>
      </c>
      <c r="D152" s="210" t="s">
        <v>131</v>
      </c>
      <c r="E152" s="211" t="s">
        <v>179</v>
      </c>
      <c r="F152" s="212" t="s">
        <v>180</v>
      </c>
      <c r="G152" s="213" t="s">
        <v>155</v>
      </c>
      <c r="H152" s="214">
        <v>50</v>
      </c>
      <c r="I152" s="215"/>
      <c r="J152" s="216">
        <f>ROUND(I152*H152,2)</f>
        <v>0</v>
      </c>
      <c r="K152" s="217"/>
      <c r="L152" s="42"/>
      <c r="M152" s="218" t="s">
        <v>1</v>
      </c>
      <c r="N152" s="219" t="s">
        <v>38</v>
      </c>
      <c r="O152" s="89"/>
      <c r="P152" s="220">
        <f>O152*H152</f>
        <v>0</v>
      </c>
      <c r="Q152" s="220">
        <v>0.00019000000000000001</v>
      </c>
      <c r="R152" s="220">
        <f>Q152*H152</f>
        <v>0.0094999999999999998</v>
      </c>
      <c r="S152" s="220">
        <v>0</v>
      </c>
      <c r="T152" s="22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2" t="s">
        <v>156</v>
      </c>
      <c r="AT152" s="222" t="s">
        <v>131</v>
      </c>
      <c r="AU152" s="222" t="s">
        <v>80</v>
      </c>
      <c r="AY152" s="15" t="s">
        <v>127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5" t="s">
        <v>78</v>
      </c>
      <c r="BK152" s="223">
        <f>ROUND(I152*H152,2)</f>
        <v>0</v>
      </c>
      <c r="BL152" s="15" t="s">
        <v>156</v>
      </c>
      <c r="BM152" s="222" t="s">
        <v>181</v>
      </c>
    </row>
    <row r="153" s="2" customFormat="1" ht="24.15" customHeight="1">
      <c r="A153" s="36"/>
      <c r="B153" s="37"/>
      <c r="C153" s="210" t="s">
        <v>182</v>
      </c>
      <c r="D153" s="210" t="s">
        <v>131</v>
      </c>
      <c r="E153" s="211" t="s">
        <v>183</v>
      </c>
      <c r="F153" s="212" t="s">
        <v>184</v>
      </c>
      <c r="G153" s="213" t="s">
        <v>185</v>
      </c>
      <c r="H153" s="214">
        <v>6</v>
      </c>
      <c r="I153" s="215"/>
      <c r="J153" s="216">
        <f>ROUND(I153*H153,2)</f>
        <v>0</v>
      </c>
      <c r="K153" s="217"/>
      <c r="L153" s="42"/>
      <c r="M153" s="218" t="s">
        <v>1</v>
      </c>
      <c r="N153" s="219" t="s">
        <v>38</v>
      </c>
      <c r="O153" s="89"/>
      <c r="P153" s="220">
        <f>O153*H153</f>
        <v>0</v>
      </c>
      <c r="Q153" s="220">
        <v>0.00046000000000000001</v>
      </c>
      <c r="R153" s="220">
        <f>Q153*H153</f>
        <v>0.0027600000000000003</v>
      </c>
      <c r="S153" s="220">
        <v>0</v>
      </c>
      <c r="T153" s="22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2" t="s">
        <v>156</v>
      </c>
      <c r="AT153" s="222" t="s">
        <v>131</v>
      </c>
      <c r="AU153" s="222" t="s">
        <v>80</v>
      </c>
      <c r="AY153" s="15" t="s">
        <v>127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5" t="s">
        <v>78</v>
      </c>
      <c r="BK153" s="223">
        <f>ROUND(I153*H153,2)</f>
        <v>0</v>
      </c>
      <c r="BL153" s="15" t="s">
        <v>156</v>
      </c>
      <c r="BM153" s="222" t="s">
        <v>186</v>
      </c>
    </row>
    <row r="154" s="2" customFormat="1" ht="49.05" customHeight="1">
      <c r="A154" s="36"/>
      <c r="B154" s="37"/>
      <c r="C154" s="224" t="s">
        <v>187</v>
      </c>
      <c r="D154" s="224" t="s">
        <v>188</v>
      </c>
      <c r="E154" s="225" t="s">
        <v>189</v>
      </c>
      <c r="F154" s="226" t="s">
        <v>190</v>
      </c>
      <c r="G154" s="227" t="s">
        <v>185</v>
      </c>
      <c r="H154" s="228">
        <v>6</v>
      </c>
      <c r="I154" s="229"/>
      <c r="J154" s="230">
        <f>ROUND(I154*H154,2)</f>
        <v>0</v>
      </c>
      <c r="K154" s="231"/>
      <c r="L154" s="232"/>
      <c r="M154" s="233" t="s">
        <v>1</v>
      </c>
      <c r="N154" s="234" t="s">
        <v>38</v>
      </c>
      <c r="O154" s="89"/>
      <c r="P154" s="220">
        <f>O154*H154</f>
        <v>0</v>
      </c>
      <c r="Q154" s="220">
        <v>0.0038999999999999998</v>
      </c>
      <c r="R154" s="220">
        <f>Q154*H154</f>
        <v>0.023399999999999997</v>
      </c>
      <c r="S154" s="220">
        <v>0</v>
      </c>
      <c r="T154" s="22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2" t="s">
        <v>191</v>
      </c>
      <c r="AT154" s="222" t="s">
        <v>188</v>
      </c>
      <c r="AU154" s="222" t="s">
        <v>80</v>
      </c>
      <c r="AY154" s="15" t="s">
        <v>127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5" t="s">
        <v>78</v>
      </c>
      <c r="BK154" s="223">
        <f>ROUND(I154*H154,2)</f>
        <v>0</v>
      </c>
      <c r="BL154" s="15" t="s">
        <v>156</v>
      </c>
      <c r="BM154" s="222" t="s">
        <v>192</v>
      </c>
    </row>
    <row r="155" s="13" customFormat="1">
      <c r="A155" s="13"/>
      <c r="B155" s="235"/>
      <c r="C155" s="236"/>
      <c r="D155" s="237" t="s">
        <v>193</v>
      </c>
      <c r="E155" s="236"/>
      <c r="F155" s="238" t="s">
        <v>194</v>
      </c>
      <c r="G155" s="236"/>
      <c r="H155" s="239">
        <v>6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193</v>
      </c>
      <c r="AU155" s="245" t="s">
        <v>80</v>
      </c>
      <c r="AV155" s="13" t="s">
        <v>80</v>
      </c>
      <c r="AW155" s="13" t="s">
        <v>4</v>
      </c>
      <c r="AX155" s="13" t="s">
        <v>78</v>
      </c>
      <c r="AY155" s="245" t="s">
        <v>127</v>
      </c>
    </row>
    <row r="156" s="2" customFormat="1" ht="33" customHeight="1">
      <c r="A156" s="36"/>
      <c r="B156" s="37"/>
      <c r="C156" s="210" t="s">
        <v>195</v>
      </c>
      <c r="D156" s="210" t="s">
        <v>131</v>
      </c>
      <c r="E156" s="211" t="s">
        <v>196</v>
      </c>
      <c r="F156" s="212" t="s">
        <v>197</v>
      </c>
      <c r="G156" s="213" t="s">
        <v>155</v>
      </c>
      <c r="H156" s="214">
        <v>50</v>
      </c>
      <c r="I156" s="215"/>
      <c r="J156" s="216">
        <f>ROUND(I156*H156,2)</f>
        <v>0</v>
      </c>
      <c r="K156" s="217"/>
      <c r="L156" s="42"/>
      <c r="M156" s="218" t="s">
        <v>1</v>
      </c>
      <c r="N156" s="219" t="s">
        <v>38</v>
      </c>
      <c r="O156" s="89"/>
      <c r="P156" s="220">
        <f>O156*H156</f>
        <v>0</v>
      </c>
      <c r="Q156" s="220">
        <v>0.00019000000000000001</v>
      </c>
      <c r="R156" s="220">
        <f>Q156*H156</f>
        <v>0.0094999999999999998</v>
      </c>
      <c r="S156" s="220">
        <v>0</v>
      </c>
      <c r="T156" s="22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2" t="s">
        <v>156</v>
      </c>
      <c r="AT156" s="222" t="s">
        <v>131</v>
      </c>
      <c r="AU156" s="222" t="s">
        <v>80</v>
      </c>
      <c r="AY156" s="15" t="s">
        <v>127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5" t="s">
        <v>78</v>
      </c>
      <c r="BK156" s="223">
        <f>ROUND(I156*H156,2)</f>
        <v>0</v>
      </c>
      <c r="BL156" s="15" t="s">
        <v>156</v>
      </c>
      <c r="BM156" s="222" t="s">
        <v>198</v>
      </c>
    </row>
    <row r="157" s="2" customFormat="1" ht="33" customHeight="1">
      <c r="A157" s="36"/>
      <c r="B157" s="37"/>
      <c r="C157" s="210" t="s">
        <v>199</v>
      </c>
      <c r="D157" s="210" t="s">
        <v>131</v>
      </c>
      <c r="E157" s="211" t="s">
        <v>200</v>
      </c>
      <c r="F157" s="212" t="s">
        <v>201</v>
      </c>
      <c r="G157" s="213" t="s">
        <v>155</v>
      </c>
      <c r="H157" s="214">
        <v>50</v>
      </c>
      <c r="I157" s="215"/>
      <c r="J157" s="216">
        <f>ROUND(I157*H157,2)</f>
        <v>0</v>
      </c>
      <c r="K157" s="217"/>
      <c r="L157" s="42"/>
      <c r="M157" s="218" t="s">
        <v>1</v>
      </c>
      <c r="N157" s="219" t="s">
        <v>38</v>
      </c>
      <c r="O157" s="89"/>
      <c r="P157" s="220">
        <f>O157*H157</f>
        <v>0</v>
      </c>
      <c r="Q157" s="220">
        <v>0.00027</v>
      </c>
      <c r="R157" s="220">
        <f>Q157*H157</f>
        <v>0.0135</v>
      </c>
      <c r="S157" s="220">
        <v>0</v>
      </c>
      <c r="T157" s="22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2" t="s">
        <v>156</v>
      </c>
      <c r="AT157" s="222" t="s">
        <v>131</v>
      </c>
      <c r="AU157" s="222" t="s">
        <v>80</v>
      </c>
      <c r="AY157" s="15" t="s">
        <v>127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5" t="s">
        <v>78</v>
      </c>
      <c r="BK157" s="223">
        <f>ROUND(I157*H157,2)</f>
        <v>0</v>
      </c>
      <c r="BL157" s="15" t="s">
        <v>156</v>
      </c>
      <c r="BM157" s="222" t="s">
        <v>202</v>
      </c>
    </row>
    <row r="158" s="2" customFormat="1" ht="33" customHeight="1">
      <c r="A158" s="36"/>
      <c r="B158" s="37"/>
      <c r="C158" s="210" t="s">
        <v>203</v>
      </c>
      <c r="D158" s="210" t="s">
        <v>131</v>
      </c>
      <c r="E158" s="211" t="s">
        <v>204</v>
      </c>
      <c r="F158" s="212" t="s">
        <v>205</v>
      </c>
      <c r="G158" s="213" t="s">
        <v>155</v>
      </c>
      <c r="H158" s="214">
        <v>25</v>
      </c>
      <c r="I158" s="215"/>
      <c r="J158" s="216">
        <f>ROUND(I158*H158,2)</f>
        <v>0</v>
      </c>
      <c r="K158" s="217"/>
      <c r="L158" s="42"/>
      <c r="M158" s="218" t="s">
        <v>1</v>
      </c>
      <c r="N158" s="219" t="s">
        <v>38</v>
      </c>
      <c r="O158" s="89"/>
      <c r="P158" s="220">
        <f>O158*H158</f>
        <v>0</v>
      </c>
      <c r="Q158" s="220">
        <v>0.00029</v>
      </c>
      <c r="R158" s="220">
        <f>Q158*H158</f>
        <v>0.0072500000000000004</v>
      </c>
      <c r="S158" s="220">
        <v>0</v>
      </c>
      <c r="T158" s="22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2" t="s">
        <v>156</v>
      </c>
      <c r="AT158" s="222" t="s">
        <v>131</v>
      </c>
      <c r="AU158" s="222" t="s">
        <v>80</v>
      </c>
      <c r="AY158" s="15" t="s">
        <v>127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5" t="s">
        <v>78</v>
      </c>
      <c r="BK158" s="223">
        <f>ROUND(I158*H158,2)</f>
        <v>0</v>
      </c>
      <c r="BL158" s="15" t="s">
        <v>156</v>
      </c>
      <c r="BM158" s="222" t="s">
        <v>206</v>
      </c>
    </row>
    <row r="159" s="2" customFormat="1" ht="33" customHeight="1">
      <c r="A159" s="36"/>
      <c r="B159" s="37"/>
      <c r="C159" s="210" t="s">
        <v>207</v>
      </c>
      <c r="D159" s="210" t="s">
        <v>131</v>
      </c>
      <c r="E159" s="211" t="s">
        <v>208</v>
      </c>
      <c r="F159" s="212" t="s">
        <v>209</v>
      </c>
      <c r="G159" s="213" t="s">
        <v>155</v>
      </c>
      <c r="H159" s="214">
        <v>50</v>
      </c>
      <c r="I159" s="215"/>
      <c r="J159" s="216">
        <f>ROUND(I159*H159,2)</f>
        <v>0</v>
      </c>
      <c r="K159" s="217"/>
      <c r="L159" s="42"/>
      <c r="M159" s="218" t="s">
        <v>1</v>
      </c>
      <c r="N159" s="219" t="s">
        <v>38</v>
      </c>
      <c r="O159" s="89"/>
      <c r="P159" s="220">
        <f>O159*H159</f>
        <v>0</v>
      </c>
      <c r="Q159" s="220">
        <v>0.00040000000000000002</v>
      </c>
      <c r="R159" s="220">
        <f>Q159*H159</f>
        <v>0.02</v>
      </c>
      <c r="S159" s="220">
        <v>0</v>
      </c>
      <c r="T159" s="22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2" t="s">
        <v>156</v>
      </c>
      <c r="AT159" s="222" t="s">
        <v>131</v>
      </c>
      <c r="AU159" s="222" t="s">
        <v>80</v>
      </c>
      <c r="AY159" s="15" t="s">
        <v>127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5" t="s">
        <v>78</v>
      </c>
      <c r="BK159" s="223">
        <f>ROUND(I159*H159,2)</f>
        <v>0</v>
      </c>
      <c r="BL159" s="15" t="s">
        <v>156</v>
      </c>
      <c r="BM159" s="222" t="s">
        <v>210</v>
      </c>
    </row>
    <row r="160" s="2" customFormat="1" ht="16.5" customHeight="1">
      <c r="A160" s="36"/>
      <c r="B160" s="37"/>
      <c r="C160" s="224" t="s">
        <v>211</v>
      </c>
      <c r="D160" s="224" t="s">
        <v>188</v>
      </c>
      <c r="E160" s="225" t="s">
        <v>212</v>
      </c>
      <c r="F160" s="226" t="s">
        <v>213</v>
      </c>
      <c r="G160" s="227" t="s">
        <v>155</v>
      </c>
      <c r="H160" s="228">
        <v>20</v>
      </c>
      <c r="I160" s="229"/>
      <c r="J160" s="230">
        <f>ROUND(I160*H160,2)</f>
        <v>0</v>
      </c>
      <c r="K160" s="231"/>
      <c r="L160" s="232"/>
      <c r="M160" s="233" t="s">
        <v>1</v>
      </c>
      <c r="N160" s="234" t="s">
        <v>38</v>
      </c>
      <c r="O160" s="89"/>
      <c r="P160" s="220">
        <f>O160*H160</f>
        <v>0</v>
      </c>
      <c r="Q160" s="220">
        <v>0.00010000000000000001</v>
      </c>
      <c r="R160" s="220">
        <f>Q160*H160</f>
        <v>0.002</v>
      </c>
      <c r="S160" s="220">
        <v>0</v>
      </c>
      <c r="T160" s="22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2" t="s">
        <v>191</v>
      </c>
      <c r="AT160" s="222" t="s">
        <v>188</v>
      </c>
      <c r="AU160" s="222" t="s">
        <v>80</v>
      </c>
      <c r="AY160" s="15" t="s">
        <v>127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5" t="s">
        <v>78</v>
      </c>
      <c r="BK160" s="223">
        <f>ROUND(I160*H160,2)</f>
        <v>0</v>
      </c>
      <c r="BL160" s="15" t="s">
        <v>156</v>
      </c>
      <c r="BM160" s="222" t="s">
        <v>214</v>
      </c>
    </row>
    <row r="161" s="13" customFormat="1">
      <c r="A161" s="13"/>
      <c r="B161" s="235"/>
      <c r="C161" s="236"/>
      <c r="D161" s="237" t="s">
        <v>193</v>
      </c>
      <c r="E161" s="236"/>
      <c r="F161" s="238" t="s">
        <v>215</v>
      </c>
      <c r="G161" s="236"/>
      <c r="H161" s="239">
        <v>20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193</v>
      </c>
      <c r="AU161" s="245" t="s">
        <v>80</v>
      </c>
      <c r="AV161" s="13" t="s">
        <v>80</v>
      </c>
      <c r="AW161" s="13" t="s">
        <v>4</v>
      </c>
      <c r="AX161" s="13" t="s">
        <v>78</v>
      </c>
      <c r="AY161" s="245" t="s">
        <v>127</v>
      </c>
    </row>
    <row r="162" s="2" customFormat="1" ht="24.15" customHeight="1">
      <c r="A162" s="36"/>
      <c r="B162" s="37"/>
      <c r="C162" s="210" t="s">
        <v>216</v>
      </c>
      <c r="D162" s="210" t="s">
        <v>131</v>
      </c>
      <c r="E162" s="211" t="s">
        <v>217</v>
      </c>
      <c r="F162" s="212" t="s">
        <v>218</v>
      </c>
      <c r="G162" s="213" t="s">
        <v>155</v>
      </c>
      <c r="H162" s="214">
        <v>20</v>
      </c>
      <c r="I162" s="215"/>
      <c r="J162" s="216">
        <f>ROUND(I162*H162,2)</f>
        <v>0</v>
      </c>
      <c r="K162" s="217"/>
      <c r="L162" s="42"/>
      <c r="M162" s="218" t="s">
        <v>1</v>
      </c>
      <c r="N162" s="219" t="s">
        <v>38</v>
      </c>
      <c r="O162" s="89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2" t="s">
        <v>156</v>
      </c>
      <c r="AT162" s="222" t="s">
        <v>131</v>
      </c>
      <c r="AU162" s="222" t="s">
        <v>80</v>
      </c>
      <c r="AY162" s="15" t="s">
        <v>127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5" t="s">
        <v>78</v>
      </c>
      <c r="BK162" s="223">
        <f>ROUND(I162*H162,2)</f>
        <v>0</v>
      </c>
      <c r="BL162" s="15" t="s">
        <v>156</v>
      </c>
      <c r="BM162" s="222" t="s">
        <v>219</v>
      </c>
    </row>
    <row r="163" s="2" customFormat="1" ht="24.15" customHeight="1">
      <c r="A163" s="36"/>
      <c r="B163" s="37"/>
      <c r="C163" s="210" t="s">
        <v>220</v>
      </c>
      <c r="D163" s="210" t="s">
        <v>131</v>
      </c>
      <c r="E163" s="211" t="s">
        <v>221</v>
      </c>
      <c r="F163" s="212" t="s">
        <v>222</v>
      </c>
      <c r="G163" s="213" t="s">
        <v>223</v>
      </c>
      <c r="H163" s="246"/>
      <c r="I163" s="215"/>
      <c r="J163" s="216">
        <f>ROUND(I163*H163,2)</f>
        <v>0</v>
      </c>
      <c r="K163" s="217"/>
      <c r="L163" s="42"/>
      <c r="M163" s="218" t="s">
        <v>1</v>
      </c>
      <c r="N163" s="219" t="s">
        <v>38</v>
      </c>
      <c r="O163" s="89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2" t="s">
        <v>156</v>
      </c>
      <c r="AT163" s="222" t="s">
        <v>131</v>
      </c>
      <c r="AU163" s="222" t="s">
        <v>80</v>
      </c>
      <c r="AY163" s="15" t="s">
        <v>127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5" t="s">
        <v>78</v>
      </c>
      <c r="BK163" s="223">
        <f>ROUND(I163*H163,2)</f>
        <v>0</v>
      </c>
      <c r="BL163" s="15" t="s">
        <v>156</v>
      </c>
      <c r="BM163" s="222" t="s">
        <v>224</v>
      </c>
    </row>
    <row r="164" s="12" customFormat="1" ht="22.8" customHeight="1">
      <c r="A164" s="12"/>
      <c r="B164" s="194"/>
      <c r="C164" s="195"/>
      <c r="D164" s="196" t="s">
        <v>72</v>
      </c>
      <c r="E164" s="208" t="s">
        <v>225</v>
      </c>
      <c r="F164" s="208" t="s">
        <v>226</v>
      </c>
      <c r="G164" s="195"/>
      <c r="H164" s="195"/>
      <c r="I164" s="198"/>
      <c r="J164" s="209">
        <f>BK164</f>
        <v>0</v>
      </c>
      <c r="K164" s="195"/>
      <c r="L164" s="200"/>
      <c r="M164" s="201"/>
      <c r="N164" s="202"/>
      <c r="O164" s="202"/>
      <c r="P164" s="203">
        <f>SUM(P165:P170)</f>
        <v>0</v>
      </c>
      <c r="Q164" s="202"/>
      <c r="R164" s="203">
        <f>SUM(R165:R170)</f>
        <v>0.00011</v>
      </c>
      <c r="S164" s="202"/>
      <c r="T164" s="204">
        <f>SUM(T165:T170)</f>
        <v>2.83752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5" t="s">
        <v>80</v>
      </c>
      <c r="AT164" s="206" t="s">
        <v>72</v>
      </c>
      <c r="AU164" s="206" t="s">
        <v>78</v>
      </c>
      <c r="AY164" s="205" t="s">
        <v>127</v>
      </c>
      <c r="BK164" s="207">
        <f>SUM(BK165:BK170)</f>
        <v>0</v>
      </c>
    </row>
    <row r="165" s="2" customFormat="1" ht="33" customHeight="1">
      <c r="A165" s="36"/>
      <c r="B165" s="37"/>
      <c r="C165" s="210" t="s">
        <v>227</v>
      </c>
      <c r="D165" s="210" t="s">
        <v>131</v>
      </c>
      <c r="E165" s="211" t="s">
        <v>228</v>
      </c>
      <c r="F165" s="212" t="s">
        <v>229</v>
      </c>
      <c r="G165" s="213" t="s">
        <v>155</v>
      </c>
      <c r="H165" s="214">
        <v>100</v>
      </c>
      <c r="I165" s="215"/>
      <c r="J165" s="216">
        <f>ROUND(I165*H165,2)</f>
        <v>0</v>
      </c>
      <c r="K165" s="217"/>
      <c r="L165" s="42"/>
      <c r="M165" s="218" t="s">
        <v>1</v>
      </c>
      <c r="N165" s="219" t="s">
        <v>38</v>
      </c>
      <c r="O165" s="89"/>
      <c r="P165" s="220">
        <f>O165*H165</f>
        <v>0</v>
      </c>
      <c r="Q165" s="220">
        <v>0</v>
      </c>
      <c r="R165" s="220">
        <f>Q165*H165</f>
        <v>0</v>
      </c>
      <c r="S165" s="220">
        <v>0.0054200000000000003</v>
      </c>
      <c r="T165" s="221">
        <f>S165*H165</f>
        <v>0.54200000000000004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2" t="s">
        <v>156</v>
      </c>
      <c r="AT165" s="222" t="s">
        <v>131</v>
      </c>
      <c r="AU165" s="222" t="s">
        <v>80</v>
      </c>
      <c r="AY165" s="15" t="s">
        <v>127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5" t="s">
        <v>78</v>
      </c>
      <c r="BK165" s="223">
        <f>ROUND(I165*H165,2)</f>
        <v>0</v>
      </c>
      <c r="BL165" s="15" t="s">
        <v>156</v>
      </c>
      <c r="BM165" s="222" t="s">
        <v>230</v>
      </c>
    </row>
    <row r="166" s="2" customFormat="1" ht="33" customHeight="1">
      <c r="A166" s="36"/>
      <c r="B166" s="37"/>
      <c r="C166" s="210" t="s">
        <v>231</v>
      </c>
      <c r="D166" s="210" t="s">
        <v>131</v>
      </c>
      <c r="E166" s="211" t="s">
        <v>232</v>
      </c>
      <c r="F166" s="212" t="s">
        <v>233</v>
      </c>
      <c r="G166" s="213" t="s">
        <v>155</v>
      </c>
      <c r="H166" s="214">
        <v>150</v>
      </c>
      <c r="I166" s="215"/>
      <c r="J166" s="216">
        <f>ROUND(I166*H166,2)</f>
        <v>0</v>
      </c>
      <c r="K166" s="217"/>
      <c r="L166" s="42"/>
      <c r="M166" s="218" t="s">
        <v>1</v>
      </c>
      <c r="N166" s="219" t="s">
        <v>38</v>
      </c>
      <c r="O166" s="89"/>
      <c r="P166" s="220">
        <f>O166*H166</f>
        <v>0</v>
      </c>
      <c r="Q166" s="220">
        <v>0</v>
      </c>
      <c r="R166" s="220">
        <f>Q166*H166</f>
        <v>0</v>
      </c>
      <c r="S166" s="220">
        <v>0.0071799999999999998</v>
      </c>
      <c r="T166" s="221">
        <f>S166*H166</f>
        <v>1.077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2" t="s">
        <v>156</v>
      </c>
      <c r="AT166" s="222" t="s">
        <v>131</v>
      </c>
      <c r="AU166" s="222" t="s">
        <v>80</v>
      </c>
      <c r="AY166" s="15" t="s">
        <v>127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5" t="s">
        <v>78</v>
      </c>
      <c r="BK166" s="223">
        <f>ROUND(I166*H166,2)</f>
        <v>0</v>
      </c>
      <c r="BL166" s="15" t="s">
        <v>156</v>
      </c>
      <c r="BM166" s="222" t="s">
        <v>234</v>
      </c>
    </row>
    <row r="167" s="2" customFormat="1" ht="33" customHeight="1">
      <c r="A167" s="36"/>
      <c r="B167" s="37"/>
      <c r="C167" s="210" t="s">
        <v>235</v>
      </c>
      <c r="D167" s="210" t="s">
        <v>131</v>
      </c>
      <c r="E167" s="211" t="s">
        <v>236</v>
      </c>
      <c r="F167" s="212" t="s">
        <v>237</v>
      </c>
      <c r="G167" s="213" t="s">
        <v>155</v>
      </c>
      <c r="H167" s="214">
        <v>85</v>
      </c>
      <c r="I167" s="215"/>
      <c r="J167" s="216">
        <f>ROUND(I167*H167,2)</f>
        <v>0</v>
      </c>
      <c r="K167" s="217"/>
      <c r="L167" s="42"/>
      <c r="M167" s="218" t="s">
        <v>1</v>
      </c>
      <c r="N167" s="219" t="s">
        <v>38</v>
      </c>
      <c r="O167" s="89"/>
      <c r="P167" s="220">
        <f>O167*H167</f>
        <v>0</v>
      </c>
      <c r="Q167" s="220">
        <v>0</v>
      </c>
      <c r="R167" s="220">
        <f>Q167*H167</f>
        <v>0</v>
      </c>
      <c r="S167" s="220">
        <v>0.0055399999999999998</v>
      </c>
      <c r="T167" s="221">
        <f>S167*H167</f>
        <v>0.47089999999999999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2" t="s">
        <v>156</v>
      </c>
      <c r="AT167" s="222" t="s">
        <v>131</v>
      </c>
      <c r="AU167" s="222" t="s">
        <v>80</v>
      </c>
      <c r="AY167" s="15" t="s">
        <v>127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5" t="s">
        <v>78</v>
      </c>
      <c r="BK167" s="223">
        <f>ROUND(I167*H167,2)</f>
        <v>0</v>
      </c>
      <c r="BL167" s="15" t="s">
        <v>156</v>
      </c>
      <c r="BM167" s="222" t="s">
        <v>238</v>
      </c>
    </row>
    <row r="168" s="2" customFormat="1" ht="33" customHeight="1">
      <c r="A168" s="36"/>
      <c r="B168" s="37"/>
      <c r="C168" s="210" t="s">
        <v>239</v>
      </c>
      <c r="D168" s="210" t="s">
        <v>131</v>
      </c>
      <c r="E168" s="211" t="s">
        <v>240</v>
      </c>
      <c r="F168" s="212" t="s">
        <v>241</v>
      </c>
      <c r="G168" s="213" t="s">
        <v>155</v>
      </c>
      <c r="H168" s="214">
        <v>99</v>
      </c>
      <c r="I168" s="215"/>
      <c r="J168" s="216">
        <f>ROUND(I168*H168,2)</f>
        <v>0</v>
      </c>
      <c r="K168" s="217"/>
      <c r="L168" s="42"/>
      <c r="M168" s="218" t="s">
        <v>1</v>
      </c>
      <c r="N168" s="219" t="s">
        <v>38</v>
      </c>
      <c r="O168" s="89"/>
      <c r="P168" s="220">
        <f>O168*H168</f>
        <v>0</v>
      </c>
      <c r="Q168" s="220">
        <v>0</v>
      </c>
      <c r="R168" s="220">
        <f>Q168*H168</f>
        <v>0</v>
      </c>
      <c r="S168" s="220">
        <v>0.0075300000000000002</v>
      </c>
      <c r="T168" s="221">
        <f>S168*H168</f>
        <v>0.74547000000000008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2" t="s">
        <v>156</v>
      </c>
      <c r="AT168" s="222" t="s">
        <v>131</v>
      </c>
      <c r="AU168" s="222" t="s">
        <v>80</v>
      </c>
      <c r="AY168" s="15" t="s">
        <v>127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5" t="s">
        <v>78</v>
      </c>
      <c r="BK168" s="223">
        <f>ROUND(I168*H168,2)</f>
        <v>0</v>
      </c>
      <c r="BL168" s="15" t="s">
        <v>156</v>
      </c>
      <c r="BM168" s="222" t="s">
        <v>242</v>
      </c>
    </row>
    <row r="169" s="2" customFormat="1" ht="33" customHeight="1">
      <c r="A169" s="36"/>
      <c r="B169" s="37"/>
      <c r="C169" s="210" t="s">
        <v>243</v>
      </c>
      <c r="D169" s="210" t="s">
        <v>131</v>
      </c>
      <c r="E169" s="211" t="s">
        <v>244</v>
      </c>
      <c r="F169" s="212" t="s">
        <v>245</v>
      </c>
      <c r="G169" s="213" t="s">
        <v>246</v>
      </c>
      <c r="H169" s="214">
        <v>1</v>
      </c>
      <c r="I169" s="215"/>
      <c r="J169" s="216">
        <f>ROUND(I169*H169,2)</f>
        <v>0</v>
      </c>
      <c r="K169" s="217"/>
      <c r="L169" s="42"/>
      <c r="M169" s="218" t="s">
        <v>1</v>
      </c>
      <c r="N169" s="219" t="s">
        <v>38</v>
      </c>
      <c r="O169" s="89"/>
      <c r="P169" s="220">
        <f>O169*H169</f>
        <v>0</v>
      </c>
      <c r="Q169" s="220">
        <v>0.00011</v>
      </c>
      <c r="R169" s="220">
        <f>Q169*H169</f>
        <v>0.00011</v>
      </c>
      <c r="S169" s="220">
        <v>0.00215</v>
      </c>
      <c r="T169" s="221">
        <f>S169*H169</f>
        <v>0.00215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2" t="s">
        <v>156</v>
      </c>
      <c r="AT169" s="222" t="s">
        <v>131</v>
      </c>
      <c r="AU169" s="222" t="s">
        <v>80</v>
      </c>
      <c r="AY169" s="15" t="s">
        <v>127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5" t="s">
        <v>78</v>
      </c>
      <c r="BK169" s="223">
        <f>ROUND(I169*H169,2)</f>
        <v>0</v>
      </c>
      <c r="BL169" s="15" t="s">
        <v>156</v>
      </c>
      <c r="BM169" s="222" t="s">
        <v>247</v>
      </c>
    </row>
    <row r="170" s="2" customFormat="1" ht="24.15" customHeight="1">
      <c r="A170" s="36"/>
      <c r="B170" s="37"/>
      <c r="C170" s="210" t="s">
        <v>248</v>
      </c>
      <c r="D170" s="210" t="s">
        <v>131</v>
      </c>
      <c r="E170" s="211" t="s">
        <v>249</v>
      </c>
      <c r="F170" s="212" t="s">
        <v>222</v>
      </c>
      <c r="G170" s="213" t="s">
        <v>223</v>
      </c>
      <c r="H170" s="246"/>
      <c r="I170" s="215"/>
      <c r="J170" s="216">
        <f>ROUND(I170*H170,2)</f>
        <v>0</v>
      </c>
      <c r="K170" s="217"/>
      <c r="L170" s="42"/>
      <c r="M170" s="218" t="s">
        <v>1</v>
      </c>
      <c r="N170" s="219" t="s">
        <v>38</v>
      </c>
      <c r="O170" s="89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2" t="s">
        <v>156</v>
      </c>
      <c r="AT170" s="222" t="s">
        <v>131</v>
      </c>
      <c r="AU170" s="222" t="s">
        <v>80</v>
      </c>
      <c r="AY170" s="15" t="s">
        <v>127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5" t="s">
        <v>78</v>
      </c>
      <c r="BK170" s="223">
        <f>ROUND(I170*H170,2)</f>
        <v>0</v>
      </c>
      <c r="BL170" s="15" t="s">
        <v>156</v>
      </c>
      <c r="BM170" s="222" t="s">
        <v>250</v>
      </c>
    </row>
    <row r="171" s="12" customFormat="1" ht="22.8" customHeight="1">
      <c r="A171" s="12"/>
      <c r="B171" s="194"/>
      <c r="C171" s="195"/>
      <c r="D171" s="196" t="s">
        <v>72</v>
      </c>
      <c r="E171" s="208" t="s">
        <v>251</v>
      </c>
      <c r="F171" s="208" t="s">
        <v>252</v>
      </c>
      <c r="G171" s="195"/>
      <c r="H171" s="195"/>
      <c r="I171" s="198"/>
      <c r="J171" s="209">
        <f>BK171</f>
        <v>0</v>
      </c>
      <c r="K171" s="195"/>
      <c r="L171" s="200"/>
      <c r="M171" s="201"/>
      <c r="N171" s="202"/>
      <c r="O171" s="202"/>
      <c r="P171" s="203">
        <f>SUM(P172:P173)</f>
        <v>0</v>
      </c>
      <c r="Q171" s="202"/>
      <c r="R171" s="203">
        <f>SUM(R172:R173)</f>
        <v>0.018070000000000003</v>
      </c>
      <c r="S171" s="202"/>
      <c r="T171" s="204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5" t="s">
        <v>80</v>
      </c>
      <c r="AT171" s="206" t="s">
        <v>72</v>
      </c>
      <c r="AU171" s="206" t="s">
        <v>78</v>
      </c>
      <c r="AY171" s="205" t="s">
        <v>127</v>
      </c>
      <c r="BK171" s="207">
        <f>SUM(BK172:BK173)</f>
        <v>0</v>
      </c>
    </row>
    <row r="172" s="2" customFormat="1" ht="24.15" customHeight="1">
      <c r="A172" s="36"/>
      <c r="B172" s="37"/>
      <c r="C172" s="210" t="s">
        <v>253</v>
      </c>
      <c r="D172" s="210" t="s">
        <v>131</v>
      </c>
      <c r="E172" s="211" t="s">
        <v>254</v>
      </c>
      <c r="F172" s="212" t="s">
        <v>255</v>
      </c>
      <c r="G172" s="213" t="s">
        <v>155</v>
      </c>
      <c r="H172" s="214">
        <v>20</v>
      </c>
      <c r="I172" s="215"/>
      <c r="J172" s="216">
        <f>ROUND(I172*H172,2)</f>
        <v>0</v>
      </c>
      <c r="K172" s="217"/>
      <c r="L172" s="42"/>
      <c r="M172" s="218" t="s">
        <v>1</v>
      </c>
      <c r="N172" s="219" t="s">
        <v>38</v>
      </c>
      <c r="O172" s="89"/>
      <c r="P172" s="220">
        <f>O172*H172</f>
        <v>0</v>
      </c>
      <c r="Q172" s="220">
        <v>0.00084000000000000003</v>
      </c>
      <c r="R172" s="220">
        <f>Q172*H172</f>
        <v>0.016800000000000002</v>
      </c>
      <c r="S172" s="220">
        <v>0</v>
      </c>
      <c r="T172" s="22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2" t="s">
        <v>156</v>
      </c>
      <c r="AT172" s="222" t="s">
        <v>131</v>
      </c>
      <c r="AU172" s="222" t="s">
        <v>80</v>
      </c>
      <c r="AY172" s="15" t="s">
        <v>127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5" t="s">
        <v>78</v>
      </c>
      <c r="BK172" s="223">
        <f>ROUND(I172*H172,2)</f>
        <v>0</v>
      </c>
      <c r="BL172" s="15" t="s">
        <v>156</v>
      </c>
      <c r="BM172" s="222" t="s">
        <v>256</v>
      </c>
    </row>
    <row r="173" s="2" customFormat="1" ht="24.15" customHeight="1">
      <c r="A173" s="36"/>
      <c r="B173" s="37"/>
      <c r="C173" s="210" t="s">
        <v>257</v>
      </c>
      <c r="D173" s="210" t="s">
        <v>131</v>
      </c>
      <c r="E173" s="211" t="s">
        <v>258</v>
      </c>
      <c r="F173" s="212" t="s">
        <v>259</v>
      </c>
      <c r="G173" s="213" t="s">
        <v>134</v>
      </c>
      <c r="H173" s="214">
        <v>1</v>
      </c>
      <c r="I173" s="215"/>
      <c r="J173" s="216">
        <f>ROUND(I173*H173,2)</f>
        <v>0</v>
      </c>
      <c r="K173" s="217"/>
      <c r="L173" s="42"/>
      <c r="M173" s="218" t="s">
        <v>1</v>
      </c>
      <c r="N173" s="219" t="s">
        <v>38</v>
      </c>
      <c r="O173" s="89"/>
      <c r="P173" s="220">
        <f>O173*H173</f>
        <v>0</v>
      </c>
      <c r="Q173" s="220">
        <v>0.0012700000000000001</v>
      </c>
      <c r="R173" s="220">
        <f>Q173*H173</f>
        <v>0.0012700000000000001</v>
      </c>
      <c r="S173" s="220">
        <v>0</v>
      </c>
      <c r="T173" s="22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2" t="s">
        <v>156</v>
      </c>
      <c r="AT173" s="222" t="s">
        <v>131</v>
      </c>
      <c r="AU173" s="222" t="s">
        <v>80</v>
      </c>
      <c r="AY173" s="15" t="s">
        <v>127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5" t="s">
        <v>78</v>
      </c>
      <c r="BK173" s="223">
        <f>ROUND(I173*H173,2)</f>
        <v>0</v>
      </c>
      <c r="BL173" s="15" t="s">
        <v>156</v>
      </c>
      <c r="BM173" s="222" t="s">
        <v>260</v>
      </c>
    </row>
    <row r="174" s="12" customFormat="1" ht="22.8" customHeight="1">
      <c r="A174" s="12"/>
      <c r="B174" s="194"/>
      <c r="C174" s="195"/>
      <c r="D174" s="196" t="s">
        <v>72</v>
      </c>
      <c r="E174" s="208" t="s">
        <v>261</v>
      </c>
      <c r="F174" s="208" t="s">
        <v>262</v>
      </c>
      <c r="G174" s="195"/>
      <c r="H174" s="195"/>
      <c r="I174" s="198"/>
      <c r="J174" s="209">
        <f>BK174</f>
        <v>0</v>
      </c>
      <c r="K174" s="195"/>
      <c r="L174" s="200"/>
      <c r="M174" s="201"/>
      <c r="N174" s="202"/>
      <c r="O174" s="202"/>
      <c r="P174" s="203">
        <f>SUM(P175:P199)</f>
        <v>0</v>
      </c>
      <c r="Q174" s="202"/>
      <c r="R174" s="203">
        <f>SUM(R175:R199)</f>
        <v>0.012045000000000005</v>
      </c>
      <c r="S174" s="202"/>
      <c r="T174" s="204">
        <f>SUM(T175:T199)</f>
        <v>0.23542500000000008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5" t="s">
        <v>80</v>
      </c>
      <c r="AT174" s="206" t="s">
        <v>72</v>
      </c>
      <c r="AU174" s="206" t="s">
        <v>78</v>
      </c>
      <c r="AY174" s="205" t="s">
        <v>127</v>
      </c>
      <c r="BK174" s="207">
        <f>SUM(BK175:BK199)</f>
        <v>0</v>
      </c>
    </row>
    <row r="175" s="2" customFormat="1" ht="16.5" customHeight="1">
      <c r="A175" s="36"/>
      <c r="B175" s="37"/>
      <c r="C175" s="210" t="s">
        <v>263</v>
      </c>
      <c r="D175" s="210" t="s">
        <v>131</v>
      </c>
      <c r="E175" s="211" t="s">
        <v>264</v>
      </c>
      <c r="F175" s="212" t="s">
        <v>265</v>
      </c>
      <c r="G175" s="213" t="s">
        <v>142</v>
      </c>
      <c r="H175" s="214">
        <v>1</v>
      </c>
      <c r="I175" s="215"/>
      <c r="J175" s="216">
        <f>ROUND(I175*H175,2)</f>
        <v>0</v>
      </c>
      <c r="K175" s="217"/>
      <c r="L175" s="42"/>
      <c r="M175" s="218" t="s">
        <v>1</v>
      </c>
      <c r="N175" s="219" t="s">
        <v>38</v>
      </c>
      <c r="O175" s="89"/>
      <c r="P175" s="220">
        <f>O175*H175</f>
        <v>0</v>
      </c>
      <c r="Q175" s="220">
        <v>0.00011</v>
      </c>
      <c r="R175" s="220">
        <f>Q175*H175</f>
        <v>0.00011</v>
      </c>
      <c r="S175" s="220">
        <v>0.00215</v>
      </c>
      <c r="T175" s="221">
        <f>S175*H175</f>
        <v>0.00215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2" t="s">
        <v>156</v>
      </c>
      <c r="AT175" s="222" t="s">
        <v>131</v>
      </c>
      <c r="AU175" s="222" t="s">
        <v>80</v>
      </c>
      <c r="AY175" s="15" t="s">
        <v>127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5" t="s">
        <v>78</v>
      </c>
      <c r="BK175" s="223">
        <f>ROUND(I175*H175,2)</f>
        <v>0</v>
      </c>
      <c r="BL175" s="15" t="s">
        <v>156</v>
      </c>
      <c r="BM175" s="222" t="s">
        <v>266</v>
      </c>
    </row>
    <row r="176" s="2" customFormat="1" ht="16.5" customHeight="1">
      <c r="A176" s="36"/>
      <c r="B176" s="37"/>
      <c r="C176" s="210" t="s">
        <v>267</v>
      </c>
      <c r="D176" s="210" t="s">
        <v>131</v>
      </c>
      <c r="E176" s="211" t="s">
        <v>268</v>
      </c>
      <c r="F176" s="212" t="s">
        <v>269</v>
      </c>
      <c r="G176" s="213" t="s">
        <v>155</v>
      </c>
      <c r="H176" s="214">
        <v>17</v>
      </c>
      <c r="I176" s="215"/>
      <c r="J176" s="216">
        <f>ROUND(I176*H176,2)</f>
        <v>0</v>
      </c>
      <c r="K176" s="217"/>
      <c r="L176" s="42"/>
      <c r="M176" s="218" t="s">
        <v>1</v>
      </c>
      <c r="N176" s="219" t="s">
        <v>38</v>
      </c>
      <c r="O176" s="89"/>
      <c r="P176" s="220">
        <f>O176*H176</f>
        <v>0</v>
      </c>
      <c r="Q176" s="220">
        <v>0.00011</v>
      </c>
      <c r="R176" s="220">
        <f>Q176*H176</f>
        <v>0.0018700000000000001</v>
      </c>
      <c r="S176" s="220">
        <v>0.00215</v>
      </c>
      <c r="T176" s="221">
        <f>S176*H176</f>
        <v>0.036549999999999999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2" t="s">
        <v>156</v>
      </c>
      <c r="AT176" s="222" t="s">
        <v>131</v>
      </c>
      <c r="AU176" s="222" t="s">
        <v>80</v>
      </c>
      <c r="AY176" s="15" t="s">
        <v>127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5" t="s">
        <v>78</v>
      </c>
      <c r="BK176" s="223">
        <f>ROUND(I176*H176,2)</f>
        <v>0</v>
      </c>
      <c r="BL176" s="15" t="s">
        <v>156</v>
      </c>
      <c r="BM176" s="222" t="s">
        <v>270</v>
      </c>
    </row>
    <row r="177" s="2" customFormat="1" ht="16.5" customHeight="1">
      <c r="A177" s="36"/>
      <c r="B177" s="37"/>
      <c r="C177" s="210" t="s">
        <v>271</v>
      </c>
      <c r="D177" s="210" t="s">
        <v>131</v>
      </c>
      <c r="E177" s="211" t="s">
        <v>272</v>
      </c>
      <c r="F177" s="212" t="s">
        <v>273</v>
      </c>
      <c r="G177" s="213" t="s">
        <v>155</v>
      </c>
      <c r="H177" s="214">
        <v>18</v>
      </c>
      <c r="I177" s="215"/>
      <c r="J177" s="216">
        <f>ROUND(I177*H177,2)</f>
        <v>0</v>
      </c>
      <c r="K177" s="217"/>
      <c r="L177" s="42"/>
      <c r="M177" s="218" t="s">
        <v>1</v>
      </c>
      <c r="N177" s="219" t="s">
        <v>38</v>
      </c>
      <c r="O177" s="89"/>
      <c r="P177" s="220">
        <f>O177*H177</f>
        <v>0</v>
      </c>
      <c r="Q177" s="220">
        <v>0.00011</v>
      </c>
      <c r="R177" s="220">
        <f>Q177*H177</f>
        <v>0.00198</v>
      </c>
      <c r="S177" s="220">
        <v>0.00215</v>
      </c>
      <c r="T177" s="221">
        <f>S177*H177</f>
        <v>0.038699999999999998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2" t="s">
        <v>156</v>
      </c>
      <c r="AT177" s="222" t="s">
        <v>131</v>
      </c>
      <c r="AU177" s="222" t="s">
        <v>80</v>
      </c>
      <c r="AY177" s="15" t="s">
        <v>127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5" t="s">
        <v>78</v>
      </c>
      <c r="BK177" s="223">
        <f>ROUND(I177*H177,2)</f>
        <v>0</v>
      </c>
      <c r="BL177" s="15" t="s">
        <v>156</v>
      </c>
      <c r="BM177" s="222" t="s">
        <v>274</v>
      </c>
    </row>
    <row r="178" s="2" customFormat="1" ht="24.15" customHeight="1">
      <c r="A178" s="36"/>
      <c r="B178" s="37"/>
      <c r="C178" s="210" t="s">
        <v>275</v>
      </c>
      <c r="D178" s="210" t="s">
        <v>131</v>
      </c>
      <c r="E178" s="211" t="s">
        <v>276</v>
      </c>
      <c r="F178" s="212" t="s">
        <v>277</v>
      </c>
      <c r="G178" s="213" t="s">
        <v>155</v>
      </c>
      <c r="H178" s="214">
        <v>8</v>
      </c>
      <c r="I178" s="215"/>
      <c r="J178" s="216">
        <f>ROUND(I178*H178,2)</f>
        <v>0</v>
      </c>
      <c r="K178" s="217"/>
      <c r="L178" s="42"/>
      <c r="M178" s="218" t="s">
        <v>1</v>
      </c>
      <c r="N178" s="219" t="s">
        <v>38</v>
      </c>
      <c r="O178" s="89"/>
      <c r="P178" s="220">
        <f>O178*H178</f>
        <v>0</v>
      </c>
      <c r="Q178" s="220">
        <v>0.00011</v>
      </c>
      <c r="R178" s="220">
        <f>Q178*H178</f>
        <v>0.00088000000000000003</v>
      </c>
      <c r="S178" s="220">
        <v>0.00215</v>
      </c>
      <c r="T178" s="221">
        <f>S178*H178</f>
        <v>0.0172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2" t="s">
        <v>156</v>
      </c>
      <c r="AT178" s="222" t="s">
        <v>131</v>
      </c>
      <c r="AU178" s="222" t="s">
        <v>80</v>
      </c>
      <c r="AY178" s="15" t="s">
        <v>127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5" t="s">
        <v>78</v>
      </c>
      <c r="BK178" s="223">
        <f>ROUND(I178*H178,2)</f>
        <v>0</v>
      </c>
      <c r="BL178" s="15" t="s">
        <v>156</v>
      </c>
      <c r="BM178" s="222" t="s">
        <v>278</v>
      </c>
    </row>
    <row r="179" s="2" customFormat="1" ht="16.5" customHeight="1">
      <c r="A179" s="36"/>
      <c r="B179" s="37"/>
      <c r="C179" s="210" t="s">
        <v>279</v>
      </c>
      <c r="D179" s="210" t="s">
        <v>131</v>
      </c>
      <c r="E179" s="211" t="s">
        <v>280</v>
      </c>
      <c r="F179" s="212" t="s">
        <v>281</v>
      </c>
      <c r="G179" s="213" t="s">
        <v>282</v>
      </c>
      <c r="H179" s="214">
        <v>18</v>
      </c>
      <c r="I179" s="215"/>
      <c r="J179" s="216">
        <f>ROUND(I179*H179,2)</f>
        <v>0</v>
      </c>
      <c r="K179" s="217"/>
      <c r="L179" s="42"/>
      <c r="M179" s="218" t="s">
        <v>1</v>
      </c>
      <c r="N179" s="219" t="s">
        <v>38</v>
      </c>
      <c r="O179" s="89"/>
      <c r="P179" s="220">
        <f>O179*H179</f>
        <v>0</v>
      </c>
      <c r="Q179" s="220">
        <v>0.00011</v>
      </c>
      <c r="R179" s="220">
        <f>Q179*H179</f>
        <v>0.00198</v>
      </c>
      <c r="S179" s="220">
        <v>0.00215</v>
      </c>
      <c r="T179" s="221">
        <f>S179*H179</f>
        <v>0.038699999999999998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2" t="s">
        <v>156</v>
      </c>
      <c r="AT179" s="222" t="s">
        <v>131</v>
      </c>
      <c r="AU179" s="222" t="s">
        <v>80</v>
      </c>
      <c r="AY179" s="15" t="s">
        <v>127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5" t="s">
        <v>78</v>
      </c>
      <c r="BK179" s="223">
        <f>ROUND(I179*H179,2)</f>
        <v>0</v>
      </c>
      <c r="BL179" s="15" t="s">
        <v>156</v>
      </c>
      <c r="BM179" s="222" t="s">
        <v>283</v>
      </c>
    </row>
    <row r="180" s="2" customFormat="1" ht="16.5" customHeight="1">
      <c r="A180" s="36"/>
      <c r="B180" s="37"/>
      <c r="C180" s="210" t="s">
        <v>284</v>
      </c>
      <c r="D180" s="210" t="s">
        <v>131</v>
      </c>
      <c r="E180" s="211" t="s">
        <v>285</v>
      </c>
      <c r="F180" s="212" t="s">
        <v>286</v>
      </c>
      <c r="G180" s="213" t="s">
        <v>282</v>
      </c>
      <c r="H180" s="214">
        <v>5</v>
      </c>
      <c r="I180" s="215"/>
      <c r="J180" s="216">
        <f>ROUND(I180*H180,2)</f>
        <v>0</v>
      </c>
      <c r="K180" s="217"/>
      <c r="L180" s="42"/>
      <c r="M180" s="218" t="s">
        <v>1</v>
      </c>
      <c r="N180" s="219" t="s">
        <v>38</v>
      </c>
      <c r="O180" s="89"/>
      <c r="P180" s="220">
        <f>O180*H180</f>
        <v>0</v>
      </c>
      <c r="Q180" s="220">
        <v>0.00011</v>
      </c>
      <c r="R180" s="220">
        <f>Q180*H180</f>
        <v>0.00055000000000000003</v>
      </c>
      <c r="S180" s="220">
        <v>0.00215</v>
      </c>
      <c r="T180" s="221">
        <f>S180*H180</f>
        <v>0.010749999999999999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2" t="s">
        <v>156</v>
      </c>
      <c r="AT180" s="222" t="s">
        <v>131</v>
      </c>
      <c r="AU180" s="222" t="s">
        <v>80</v>
      </c>
      <c r="AY180" s="15" t="s">
        <v>127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5" t="s">
        <v>78</v>
      </c>
      <c r="BK180" s="223">
        <f>ROUND(I180*H180,2)</f>
        <v>0</v>
      </c>
      <c r="BL180" s="15" t="s">
        <v>156</v>
      </c>
      <c r="BM180" s="222" t="s">
        <v>287</v>
      </c>
    </row>
    <row r="181" s="2" customFormat="1" ht="21.75" customHeight="1">
      <c r="A181" s="36"/>
      <c r="B181" s="37"/>
      <c r="C181" s="210" t="s">
        <v>288</v>
      </c>
      <c r="D181" s="210" t="s">
        <v>131</v>
      </c>
      <c r="E181" s="211" t="s">
        <v>289</v>
      </c>
      <c r="F181" s="212" t="s">
        <v>290</v>
      </c>
      <c r="G181" s="213" t="s">
        <v>282</v>
      </c>
      <c r="H181" s="214">
        <v>10</v>
      </c>
      <c r="I181" s="215"/>
      <c r="J181" s="216">
        <f>ROUND(I181*H181,2)</f>
        <v>0</v>
      </c>
      <c r="K181" s="217"/>
      <c r="L181" s="42"/>
      <c r="M181" s="218" t="s">
        <v>1</v>
      </c>
      <c r="N181" s="219" t="s">
        <v>38</v>
      </c>
      <c r="O181" s="89"/>
      <c r="P181" s="220">
        <f>O181*H181</f>
        <v>0</v>
      </c>
      <c r="Q181" s="220">
        <v>0.00011</v>
      </c>
      <c r="R181" s="220">
        <f>Q181*H181</f>
        <v>0.0011000000000000001</v>
      </c>
      <c r="S181" s="220">
        <v>0.00215</v>
      </c>
      <c r="T181" s="221">
        <f>S181*H181</f>
        <v>0.021499999999999998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2" t="s">
        <v>156</v>
      </c>
      <c r="AT181" s="222" t="s">
        <v>131</v>
      </c>
      <c r="AU181" s="222" t="s">
        <v>80</v>
      </c>
      <c r="AY181" s="15" t="s">
        <v>127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5" t="s">
        <v>78</v>
      </c>
      <c r="BK181" s="223">
        <f>ROUND(I181*H181,2)</f>
        <v>0</v>
      </c>
      <c r="BL181" s="15" t="s">
        <v>156</v>
      </c>
      <c r="BM181" s="222" t="s">
        <v>291</v>
      </c>
    </row>
    <row r="182" s="2" customFormat="1" ht="21.75" customHeight="1">
      <c r="A182" s="36"/>
      <c r="B182" s="37"/>
      <c r="C182" s="210" t="s">
        <v>292</v>
      </c>
      <c r="D182" s="210" t="s">
        <v>131</v>
      </c>
      <c r="E182" s="211" t="s">
        <v>293</v>
      </c>
      <c r="F182" s="212" t="s">
        <v>294</v>
      </c>
      <c r="G182" s="213" t="s">
        <v>282</v>
      </c>
      <c r="H182" s="214">
        <v>3</v>
      </c>
      <c r="I182" s="215"/>
      <c r="J182" s="216">
        <f>ROUND(I182*H182,2)</f>
        <v>0</v>
      </c>
      <c r="K182" s="217"/>
      <c r="L182" s="42"/>
      <c r="M182" s="218" t="s">
        <v>1</v>
      </c>
      <c r="N182" s="219" t="s">
        <v>38</v>
      </c>
      <c r="O182" s="89"/>
      <c r="P182" s="220">
        <f>O182*H182</f>
        <v>0</v>
      </c>
      <c r="Q182" s="220">
        <v>0.00011</v>
      </c>
      <c r="R182" s="220">
        <f>Q182*H182</f>
        <v>0.00033</v>
      </c>
      <c r="S182" s="220">
        <v>0.00215</v>
      </c>
      <c r="T182" s="221">
        <f>S182*H182</f>
        <v>0.00645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2" t="s">
        <v>156</v>
      </c>
      <c r="AT182" s="222" t="s">
        <v>131</v>
      </c>
      <c r="AU182" s="222" t="s">
        <v>80</v>
      </c>
      <c r="AY182" s="15" t="s">
        <v>127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5" t="s">
        <v>78</v>
      </c>
      <c r="BK182" s="223">
        <f>ROUND(I182*H182,2)</f>
        <v>0</v>
      </c>
      <c r="BL182" s="15" t="s">
        <v>156</v>
      </c>
      <c r="BM182" s="222" t="s">
        <v>295</v>
      </c>
    </row>
    <row r="183" s="2" customFormat="1" ht="21.75" customHeight="1">
      <c r="A183" s="36"/>
      <c r="B183" s="37"/>
      <c r="C183" s="210" t="s">
        <v>296</v>
      </c>
      <c r="D183" s="210" t="s">
        <v>131</v>
      </c>
      <c r="E183" s="211" t="s">
        <v>297</v>
      </c>
      <c r="F183" s="212" t="s">
        <v>298</v>
      </c>
      <c r="G183" s="213" t="s">
        <v>282</v>
      </c>
      <c r="H183" s="214">
        <v>7</v>
      </c>
      <c r="I183" s="215"/>
      <c r="J183" s="216">
        <f>ROUND(I183*H183,2)</f>
        <v>0</v>
      </c>
      <c r="K183" s="217"/>
      <c r="L183" s="42"/>
      <c r="M183" s="218" t="s">
        <v>1</v>
      </c>
      <c r="N183" s="219" t="s">
        <v>38</v>
      </c>
      <c r="O183" s="89"/>
      <c r="P183" s="220">
        <f>O183*H183</f>
        <v>0</v>
      </c>
      <c r="Q183" s="220">
        <v>0.00011</v>
      </c>
      <c r="R183" s="220">
        <f>Q183*H183</f>
        <v>0.00077000000000000007</v>
      </c>
      <c r="S183" s="220">
        <v>0.00215</v>
      </c>
      <c r="T183" s="221">
        <f>S183*H183</f>
        <v>0.015050000000000001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2" t="s">
        <v>156</v>
      </c>
      <c r="AT183" s="222" t="s">
        <v>131</v>
      </c>
      <c r="AU183" s="222" t="s">
        <v>80</v>
      </c>
      <c r="AY183" s="15" t="s">
        <v>127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5" t="s">
        <v>78</v>
      </c>
      <c r="BK183" s="223">
        <f>ROUND(I183*H183,2)</f>
        <v>0</v>
      </c>
      <c r="BL183" s="15" t="s">
        <v>156</v>
      </c>
      <c r="BM183" s="222" t="s">
        <v>299</v>
      </c>
    </row>
    <row r="184" s="2" customFormat="1" ht="16.5" customHeight="1">
      <c r="A184" s="36"/>
      <c r="B184" s="37"/>
      <c r="C184" s="210" t="s">
        <v>300</v>
      </c>
      <c r="D184" s="210" t="s">
        <v>131</v>
      </c>
      <c r="E184" s="211" t="s">
        <v>301</v>
      </c>
      <c r="F184" s="212" t="s">
        <v>302</v>
      </c>
      <c r="G184" s="213" t="s">
        <v>155</v>
      </c>
      <c r="H184" s="214">
        <v>5.5</v>
      </c>
      <c r="I184" s="215"/>
      <c r="J184" s="216">
        <f>ROUND(I184*H184,2)</f>
        <v>0</v>
      </c>
      <c r="K184" s="217"/>
      <c r="L184" s="42"/>
      <c r="M184" s="218" t="s">
        <v>1</v>
      </c>
      <c r="N184" s="219" t="s">
        <v>38</v>
      </c>
      <c r="O184" s="89"/>
      <c r="P184" s="220">
        <f>O184*H184</f>
        <v>0</v>
      </c>
      <c r="Q184" s="220">
        <v>0.00011</v>
      </c>
      <c r="R184" s="220">
        <f>Q184*H184</f>
        <v>0.00060500000000000007</v>
      </c>
      <c r="S184" s="220">
        <v>0.00215</v>
      </c>
      <c r="T184" s="221">
        <f>S184*H184</f>
        <v>0.011825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2" t="s">
        <v>156</v>
      </c>
      <c r="AT184" s="222" t="s">
        <v>131</v>
      </c>
      <c r="AU184" s="222" t="s">
        <v>80</v>
      </c>
      <c r="AY184" s="15" t="s">
        <v>127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5" t="s">
        <v>78</v>
      </c>
      <c r="BK184" s="223">
        <f>ROUND(I184*H184,2)</f>
        <v>0</v>
      </c>
      <c r="BL184" s="15" t="s">
        <v>156</v>
      </c>
      <c r="BM184" s="222" t="s">
        <v>303</v>
      </c>
    </row>
    <row r="185" s="2" customFormat="1" ht="16.5" customHeight="1">
      <c r="A185" s="36"/>
      <c r="B185" s="37"/>
      <c r="C185" s="210" t="s">
        <v>304</v>
      </c>
      <c r="D185" s="210" t="s">
        <v>131</v>
      </c>
      <c r="E185" s="211" t="s">
        <v>305</v>
      </c>
      <c r="F185" s="212" t="s">
        <v>306</v>
      </c>
      <c r="G185" s="213" t="s">
        <v>282</v>
      </c>
      <c r="H185" s="214">
        <v>1</v>
      </c>
      <c r="I185" s="215"/>
      <c r="J185" s="216">
        <f>ROUND(I185*H185,2)</f>
        <v>0</v>
      </c>
      <c r="K185" s="217"/>
      <c r="L185" s="42"/>
      <c r="M185" s="218" t="s">
        <v>1</v>
      </c>
      <c r="N185" s="219" t="s">
        <v>38</v>
      </c>
      <c r="O185" s="89"/>
      <c r="P185" s="220">
        <f>O185*H185</f>
        <v>0</v>
      </c>
      <c r="Q185" s="220">
        <v>0.00011</v>
      </c>
      <c r="R185" s="220">
        <f>Q185*H185</f>
        <v>0.00011</v>
      </c>
      <c r="S185" s="220">
        <v>0.00215</v>
      </c>
      <c r="T185" s="221">
        <f>S185*H185</f>
        <v>0.00215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2" t="s">
        <v>156</v>
      </c>
      <c r="AT185" s="222" t="s">
        <v>131</v>
      </c>
      <c r="AU185" s="222" t="s">
        <v>80</v>
      </c>
      <c r="AY185" s="15" t="s">
        <v>127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5" t="s">
        <v>78</v>
      </c>
      <c r="BK185" s="223">
        <f>ROUND(I185*H185,2)</f>
        <v>0</v>
      </c>
      <c r="BL185" s="15" t="s">
        <v>156</v>
      </c>
      <c r="BM185" s="222" t="s">
        <v>307</v>
      </c>
    </row>
    <row r="186" s="2" customFormat="1" ht="16.5" customHeight="1">
      <c r="A186" s="36"/>
      <c r="B186" s="37"/>
      <c r="C186" s="210" t="s">
        <v>308</v>
      </c>
      <c r="D186" s="210" t="s">
        <v>131</v>
      </c>
      <c r="E186" s="211" t="s">
        <v>309</v>
      </c>
      <c r="F186" s="212" t="s">
        <v>310</v>
      </c>
      <c r="G186" s="213" t="s">
        <v>282</v>
      </c>
      <c r="H186" s="214">
        <v>3</v>
      </c>
      <c r="I186" s="215"/>
      <c r="J186" s="216">
        <f>ROUND(I186*H186,2)</f>
        <v>0</v>
      </c>
      <c r="K186" s="217"/>
      <c r="L186" s="42"/>
      <c r="M186" s="218" t="s">
        <v>1</v>
      </c>
      <c r="N186" s="219" t="s">
        <v>38</v>
      </c>
      <c r="O186" s="89"/>
      <c r="P186" s="220">
        <f>O186*H186</f>
        <v>0</v>
      </c>
      <c r="Q186" s="220">
        <v>0.00011</v>
      </c>
      <c r="R186" s="220">
        <f>Q186*H186</f>
        <v>0.00033</v>
      </c>
      <c r="S186" s="220">
        <v>0.00215</v>
      </c>
      <c r="T186" s="221">
        <f>S186*H186</f>
        <v>0.00645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2" t="s">
        <v>156</v>
      </c>
      <c r="AT186" s="222" t="s">
        <v>131</v>
      </c>
      <c r="AU186" s="222" t="s">
        <v>80</v>
      </c>
      <c r="AY186" s="15" t="s">
        <v>127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5" t="s">
        <v>78</v>
      </c>
      <c r="BK186" s="223">
        <f>ROUND(I186*H186,2)</f>
        <v>0</v>
      </c>
      <c r="BL186" s="15" t="s">
        <v>156</v>
      </c>
      <c r="BM186" s="222" t="s">
        <v>311</v>
      </c>
    </row>
    <row r="187" s="2" customFormat="1" ht="16.5" customHeight="1">
      <c r="A187" s="36"/>
      <c r="B187" s="37"/>
      <c r="C187" s="210" t="s">
        <v>312</v>
      </c>
      <c r="D187" s="210" t="s">
        <v>131</v>
      </c>
      <c r="E187" s="211" t="s">
        <v>313</v>
      </c>
      <c r="F187" s="212" t="s">
        <v>314</v>
      </c>
      <c r="G187" s="213" t="s">
        <v>282</v>
      </c>
      <c r="H187" s="214">
        <v>1</v>
      </c>
      <c r="I187" s="215"/>
      <c r="J187" s="216">
        <f>ROUND(I187*H187,2)</f>
        <v>0</v>
      </c>
      <c r="K187" s="217"/>
      <c r="L187" s="42"/>
      <c r="M187" s="218" t="s">
        <v>1</v>
      </c>
      <c r="N187" s="219" t="s">
        <v>38</v>
      </c>
      <c r="O187" s="89"/>
      <c r="P187" s="220">
        <f>O187*H187</f>
        <v>0</v>
      </c>
      <c r="Q187" s="220">
        <v>0.00011</v>
      </c>
      <c r="R187" s="220">
        <f>Q187*H187</f>
        <v>0.00011</v>
      </c>
      <c r="S187" s="220">
        <v>0.00215</v>
      </c>
      <c r="T187" s="221">
        <f>S187*H187</f>
        <v>0.00215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2" t="s">
        <v>156</v>
      </c>
      <c r="AT187" s="222" t="s">
        <v>131</v>
      </c>
      <c r="AU187" s="222" t="s">
        <v>80</v>
      </c>
      <c r="AY187" s="15" t="s">
        <v>127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5" t="s">
        <v>78</v>
      </c>
      <c r="BK187" s="223">
        <f>ROUND(I187*H187,2)</f>
        <v>0</v>
      </c>
      <c r="BL187" s="15" t="s">
        <v>156</v>
      </c>
      <c r="BM187" s="222" t="s">
        <v>315</v>
      </c>
    </row>
    <row r="188" s="2" customFormat="1" ht="21.75" customHeight="1">
      <c r="A188" s="36"/>
      <c r="B188" s="37"/>
      <c r="C188" s="210" t="s">
        <v>316</v>
      </c>
      <c r="D188" s="210" t="s">
        <v>131</v>
      </c>
      <c r="E188" s="211" t="s">
        <v>317</v>
      </c>
      <c r="F188" s="212" t="s">
        <v>318</v>
      </c>
      <c r="G188" s="213" t="s">
        <v>282</v>
      </c>
      <c r="H188" s="214">
        <v>1</v>
      </c>
      <c r="I188" s="215"/>
      <c r="J188" s="216">
        <f>ROUND(I188*H188,2)</f>
        <v>0</v>
      </c>
      <c r="K188" s="217"/>
      <c r="L188" s="42"/>
      <c r="M188" s="218" t="s">
        <v>1</v>
      </c>
      <c r="N188" s="219" t="s">
        <v>38</v>
      </c>
      <c r="O188" s="89"/>
      <c r="P188" s="220">
        <f>O188*H188</f>
        <v>0</v>
      </c>
      <c r="Q188" s="220">
        <v>0.00011</v>
      </c>
      <c r="R188" s="220">
        <f>Q188*H188</f>
        <v>0.00011</v>
      </c>
      <c r="S188" s="220">
        <v>0.00215</v>
      </c>
      <c r="T188" s="221">
        <f>S188*H188</f>
        <v>0.00215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2" t="s">
        <v>156</v>
      </c>
      <c r="AT188" s="222" t="s">
        <v>131</v>
      </c>
      <c r="AU188" s="222" t="s">
        <v>80</v>
      </c>
      <c r="AY188" s="15" t="s">
        <v>127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5" t="s">
        <v>78</v>
      </c>
      <c r="BK188" s="223">
        <f>ROUND(I188*H188,2)</f>
        <v>0</v>
      </c>
      <c r="BL188" s="15" t="s">
        <v>156</v>
      </c>
      <c r="BM188" s="222" t="s">
        <v>319</v>
      </c>
    </row>
    <row r="189" s="2" customFormat="1" ht="16.5" customHeight="1">
      <c r="A189" s="36"/>
      <c r="B189" s="37"/>
      <c r="C189" s="210" t="s">
        <v>320</v>
      </c>
      <c r="D189" s="210" t="s">
        <v>131</v>
      </c>
      <c r="E189" s="211" t="s">
        <v>321</v>
      </c>
      <c r="F189" s="212" t="s">
        <v>322</v>
      </c>
      <c r="G189" s="213" t="s">
        <v>282</v>
      </c>
      <c r="H189" s="214">
        <v>2</v>
      </c>
      <c r="I189" s="215"/>
      <c r="J189" s="216">
        <f>ROUND(I189*H189,2)</f>
        <v>0</v>
      </c>
      <c r="K189" s="217"/>
      <c r="L189" s="42"/>
      <c r="M189" s="218" t="s">
        <v>1</v>
      </c>
      <c r="N189" s="219" t="s">
        <v>38</v>
      </c>
      <c r="O189" s="89"/>
      <c r="P189" s="220">
        <f>O189*H189</f>
        <v>0</v>
      </c>
      <c r="Q189" s="220">
        <v>0.00011</v>
      </c>
      <c r="R189" s="220">
        <f>Q189*H189</f>
        <v>0.00022000000000000001</v>
      </c>
      <c r="S189" s="220">
        <v>0.00215</v>
      </c>
      <c r="T189" s="221">
        <f>S189*H189</f>
        <v>0.0043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2" t="s">
        <v>156</v>
      </c>
      <c r="AT189" s="222" t="s">
        <v>131</v>
      </c>
      <c r="AU189" s="222" t="s">
        <v>80</v>
      </c>
      <c r="AY189" s="15" t="s">
        <v>127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5" t="s">
        <v>78</v>
      </c>
      <c r="BK189" s="223">
        <f>ROUND(I189*H189,2)</f>
        <v>0</v>
      </c>
      <c r="BL189" s="15" t="s">
        <v>156</v>
      </c>
      <c r="BM189" s="222" t="s">
        <v>323</v>
      </c>
    </row>
    <row r="190" s="2" customFormat="1" ht="16.5" customHeight="1">
      <c r="A190" s="36"/>
      <c r="B190" s="37"/>
      <c r="C190" s="210" t="s">
        <v>324</v>
      </c>
      <c r="D190" s="210" t="s">
        <v>131</v>
      </c>
      <c r="E190" s="211" t="s">
        <v>325</v>
      </c>
      <c r="F190" s="212" t="s">
        <v>326</v>
      </c>
      <c r="G190" s="213" t="s">
        <v>282</v>
      </c>
      <c r="H190" s="214">
        <v>2</v>
      </c>
      <c r="I190" s="215"/>
      <c r="J190" s="216">
        <f>ROUND(I190*H190,2)</f>
        <v>0</v>
      </c>
      <c r="K190" s="217"/>
      <c r="L190" s="42"/>
      <c r="M190" s="218" t="s">
        <v>1</v>
      </c>
      <c r="N190" s="219" t="s">
        <v>38</v>
      </c>
      <c r="O190" s="89"/>
      <c r="P190" s="220">
        <f>O190*H190</f>
        <v>0</v>
      </c>
      <c r="Q190" s="220">
        <v>0.00011</v>
      </c>
      <c r="R190" s="220">
        <f>Q190*H190</f>
        <v>0.00022000000000000001</v>
      </c>
      <c r="S190" s="220">
        <v>0.00215</v>
      </c>
      <c r="T190" s="221">
        <f>S190*H190</f>
        <v>0.0043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2" t="s">
        <v>156</v>
      </c>
      <c r="AT190" s="222" t="s">
        <v>131</v>
      </c>
      <c r="AU190" s="222" t="s">
        <v>80</v>
      </c>
      <c r="AY190" s="15" t="s">
        <v>127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5" t="s">
        <v>78</v>
      </c>
      <c r="BK190" s="223">
        <f>ROUND(I190*H190,2)</f>
        <v>0</v>
      </c>
      <c r="BL190" s="15" t="s">
        <v>156</v>
      </c>
      <c r="BM190" s="222" t="s">
        <v>327</v>
      </c>
    </row>
    <row r="191" s="2" customFormat="1" ht="24.15" customHeight="1">
      <c r="A191" s="36"/>
      <c r="B191" s="37"/>
      <c r="C191" s="210" t="s">
        <v>328</v>
      </c>
      <c r="D191" s="210" t="s">
        <v>131</v>
      </c>
      <c r="E191" s="211" t="s">
        <v>329</v>
      </c>
      <c r="F191" s="212" t="s">
        <v>330</v>
      </c>
      <c r="G191" s="213" t="s">
        <v>246</v>
      </c>
      <c r="H191" s="214">
        <v>1</v>
      </c>
      <c r="I191" s="215"/>
      <c r="J191" s="216">
        <f>ROUND(I191*H191,2)</f>
        <v>0</v>
      </c>
      <c r="K191" s="217"/>
      <c r="L191" s="42"/>
      <c r="M191" s="218" t="s">
        <v>1</v>
      </c>
      <c r="N191" s="219" t="s">
        <v>38</v>
      </c>
      <c r="O191" s="89"/>
      <c r="P191" s="220">
        <f>O191*H191</f>
        <v>0</v>
      </c>
      <c r="Q191" s="220">
        <v>0.00011</v>
      </c>
      <c r="R191" s="220">
        <f>Q191*H191</f>
        <v>0.00011</v>
      </c>
      <c r="S191" s="220">
        <v>0.00215</v>
      </c>
      <c r="T191" s="221">
        <f>S191*H191</f>
        <v>0.00215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2" t="s">
        <v>156</v>
      </c>
      <c r="AT191" s="222" t="s">
        <v>131</v>
      </c>
      <c r="AU191" s="222" t="s">
        <v>80</v>
      </c>
      <c r="AY191" s="15" t="s">
        <v>127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5" t="s">
        <v>78</v>
      </c>
      <c r="BK191" s="223">
        <f>ROUND(I191*H191,2)</f>
        <v>0</v>
      </c>
      <c r="BL191" s="15" t="s">
        <v>156</v>
      </c>
      <c r="BM191" s="222" t="s">
        <v>331</v>
      </c>
    </row>
    <row r="192" s="2" customFormat="1" ht="33" customHeight="1">
      <c r="A192" s="36"/>
      <c r="B192" s="37"/>
      <c r="C192" s="210" t="s">
        <v>332</v>
      </c>
      <c r="D192" s="210" t="s">
        <v>131</v>
      </c>
      <c r="E192" s="211" t="s">
        <v>333</v>
      </c>
      <c r="F192" s="212" t="s">
        <v>245</v>
      </c>
      <c r="G192" s="213" t="s">
        <v>246</v>
      </c>
      <c r="H192" s="214">
        <v>1</v>
      </c>
      <c r="I192" s="215"/>
      <c r="J192" s="216">
        <f>ROUND(I192*H192,2)</f>
        <v>0</v>
      </c>
      <c r="K192" s="217"/>
      <c r="L192" s="42"/>
      <c r="M192" s="218" t="s">
        <v>1</v>
      </c>
      <c r="N192" s="219" t="s">
        <v>38</v>
      </c>
      <c r="O192" s="89"/>
      <c r="P192" s="220">
        <f>O192*H192</f>
        <v>0</v>
      </c>
      <c r="Q192" s="220">
        <v>0.00011</v>
      </c>
      <c r="R192" s="220">
        <f>Q192*H192</f>
        <v>0.00011</v>
      </c>
      <c r="S192" s="220">
        <v>0.00215</v>
      </c>
      <c r="T192" s="221">
        <f>S192*H192</f>
        <v>0.00215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2" t="s">
        <v>156</v>
      </c>
      <c r="AT192" s="222" t="s">
        <v>131</v>
      </c>
      <c r="AU192" s="222" t="s">
        <v>80</v>
      </c>
      <c r="AY192" s="15" t="s">
        <v>127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5" t="s">
        <v>78</v>
      </c>
      <c r="BK192" s="223">
        <f>ROUND(I192*H192,2)</f>
        <v>0</v>
      </c>
      <c r="BL192" s="15" t="s">
        <v>156</v>
      </c>
      <c r="BM192" s="222" t="s">
        <v>334</v>
      </c>
    </row>
    <row r="193" s="2" customFormat="1" ht="16.5" customHeight="1">
      <c r="A193" s="36"/>
      <c r="B193" s="37"/>
      <c r="C193" s="210" t="s">
        <v>335</v>
      </c>
      <c r="D193" s="210" t="s">
        <v>131</v>
      </c>
      <c r="E193" s="211" t="s">
        <v>336</v>
      </c>
      <c r="F193" s="212" t="s">
        <v>337</v>
      </c>
      <c r="G193" s="213" t="s">
        <v>246</v>
      </c>
      <c r="H193" s="214">
        <v>1</v>
      </c>
      <c r="I193" s="215"/>
      <c r="J193" s="216">
        <f>ROUND(I193*H193,2)</f>
        <v>0</v>
      </c>
      <c r="K193" s="217"/>
      <c r="L193" s="42"/>
      <c r="M193" s="218" t="s">
        <v>1</v>
      </c>
      <c r="N193" s="219" t="s">
        <v>38</v>
      </c>
      <c r="O193" s="89"/>
      <c r="P193" s="220">
        <f>O193*H193</f>
        <v>0</v>
      </c>
      <c r="Q193" s="220">
        <v>0.00011</v>
      </c>
      <c r="R193" s="220">
        <f>Q193*H193</f>
        <v>0.00011</v>
      </c>
      <c r="S193" s="220">
        <v>0.00215</v>
      </c>
      <c r="T193" s="221">
        <f>S193*H193</f>
        <v>0.00215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2" t="s">
        <v>156</v>
      </c>
      <c r="AT193" s="222" t="s">
        <v>131</v>
      </c>
      <c r="AU193" s="222" t="s">
        <v>80</v>
      </c>
      <c r="AY193" s="15" t="s">
        <v>127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5" t="s">
        <v>78</v>
      </c>
      <c r="BK193" s="223">
        <f>ROUND(I193*H193,2)</f>
        <v>0</v>
      </c>
      <c r="BL193" s="15" t="s">
        <v>156</v>
      </c>
      <c r="BM193" s="222" t="s">
        <v>338</v>
      </c>
    </row>
    <row r="194" s="2" customFormat="1" ht="24.15" customHeight="1">
      <c r="A194" s="36"/>
      <c r="B194" s="37"/>
      <c r="C194" s="210" t="s">
        <v>339</v>
      </c>
      <c r="D194" s="210" t="s">
        <v>131</v>
      </c>
      <c r="E194" s="211" t="s">
        <v>340</v>
      </c>
      <c r="F194" s="212" t="s">
        <v>341</v>
      </c>
      <c r="G194" s="213" t="s">
        <v>246</v>
      </c>
      <c r="H194" s="214">
        <v>1</v>
      </c>
      <c r="I194" s="215"/>
      <c r="J194" s="216">
        <f>ROUND(I194*H194,2)</f>
        <v>0</v>
      </c>
      <c r="K194" s="217"/>
      <c r="L194" s="42"/>
      <c r="M194" s="218" t="s">
        <v>1</v>
      </c>
      <c r="N194" s="219" t="s">
        <v>38</v>
      </c>
      <c r="O194" s="89"/>
      <c r="P194" s="220">
        <f>O194*H194</f>
        <v>0</v>
      </c>
      <c r="Q194" s="220">
        <v>0.00011</v>
      </c>
      <c r="R194" s="220">
        <f>Q194*H194</f>
        <v>0.00011</v>
      </c>
      <c r="S194" s="220">
        <v>0.00215</v>
      </c>
      <c r="T194" s="221">
        <f>S194*H194</f>
        <v>0.00215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2" t="s">
        <v>156</v>
      </c>
      <c r="AT194" s="222" t="s">
        <v>131</v>
      </c>
      <c r="AU194" s="222" t="s">
        <v>80</v>
      </c>
      <c r="AY194" s="15" t="s">
        <v>127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5" t="s">
        <v>78</v>
      </c>
      <c r="BK194" s="223">
        <f>ROUND(I194*H194,2)</f>
        <v>0</v>
      </c>
      <c r="BL194" s="15" t="s">
        <v>156</v>
      </c>
      <c r="BM194" s="222" t="s">
        <v>342</v>
      </c>
    </row>
    <row r="195" s="2" customFormat="1" ht="24.15" customHeight="1">
      <c r="A195" s="36"/>
      <c r="B195" s="37"/>
      <c r="C195" s="210" t="s">
        <v>343</v>
      </c>
      <c r="D195" s="210" t="s">
        <v>131</v>
      </c>
      <c r="E195" s="211" t="s">
        <v>344</v>
      </c>
      <c r="F195" s="212" t="s">
        <v>345</v>
      </c>
      <c r="G195" s="213" t="s">
        <v>246</v>
      </c>
      <c r="H195" s="214">
        <v>1</v>
      </c>
      <c r="I195" s="215"/>
      <c r="J195" s="216">
        <f>ROUND(I195*H195,2)</f>
        <v>0</v>
      </c>
      <c r="K195" s="217"/>
      <c r="L195" s="42"/>
      <c r="M195" s="218" t="s">
        <v>1</v>
      </c>
      <c r="N195" s="219" t="s">
        <v>38</v>
      </c>
      <c r="O195" s="89"/>
      <c r="P195" s="220">
        <f>O195*H195</f>
        <v>0</v>
      </c>
      <c r="Q195" s="220">
        <v>0.00011</v>
      </c>
      <c r="R195" s="220">
        <f>Q195*H195</f>
        <v>0.00011</v>
      </c>
      <c r="S195" s="220">
        <v>0.00215</v>
      </c>
      <c r="T195" s="221">
        <f>S195*H195</f>
        <v>0.00215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2" t="s">
        <v>156</v>
      </c>
      <c r="AT195" s="222" t="s">
        <v>131</v>
      </c>
      <c r="AU195" s="222" t="s">
        <v>80</v>
      </c>
      <c r="AY195" s="15" t="s">
        <v>127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5" t="s">
        <v>78</v>
      </c>
      <c r="BK195" s="223">
        <f>ROUND(I195*H195,2)</f>
        <v>0</v>
      </c>
      <c r="BL195" s="15" t="s">
        <v>156</v>
      </c>
      <c r="BM195" s="222" t="s">
        <v>346</v>
      </c>
    </row>
    <row r="196" s="2" customFormat="1" ht="16.5" customHeight="1">
      <c r="A196" s="36"/>
      <c r="B196" s="37"/>
      <c r="C196" s="210" t="s">
        <v>347</v>
      </c>
      <c r="D196" s="210" t="s">
        <v>131</v>
      </c>
      <c r="E196" s="211" t="s">
        <v>348</v>
      </c>
      <c r="F196" s="212" t="s">
        <v>349</v>
      </c>
      <c r="G196" s="213" t="s">
        <v>246</v>
      </c>
      <c r="H196" s="214">
        <v>1</v>
      </c>
      <c r="I196" s="215"/>
      <c r="J196" s="216">
        <f>ROUND(I196*H196,2)</f>
        <v>0</v>
      </c>
      <c r="K196" s="217"/>
      <c r="L196" s="42"/>
      <c r="M196" s="218" t="s">
        <v>1</v>
      </c>
      <c r="N196" s="219" t="s">
        <v>38</v>
      </c>
      <c r="O196" s="89"/>
      <c r="P196" s="220">
        <f>O196*H196</f>
        <v>0</v>
      </c>
      <c r="Q196" s="220">
        <v>0.00011</v>
      </c>
      <c r="R196" s="220">
        <f>Q196*H196</f>
        <v>0.00011</v>
      </c>
      <c r="S196" s="220">
        <v>0.00215</v>
      </c>
      <c r="T196" s="221">
        <f>S196*H196</f>
        <v>0.00215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2" t="s">
        <v>156</v>
      </c>
      <c r="AT196" s="222" t="s">
        <v>131</v>
      </c>
      <c r="AU196" s="222" t="s">
        <v>80</v>
      </c>
      <c r="AY196" s="15" t="s">
        <v>127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5" t="s">
        <v>78</v>
      </c>
      <c r="BK196" s="223">
        <f>ROUND(I196*H196,2)</f>
        <v>0</v>
      </c>
      <c r="BL196" s="15" t="s">
        <v>156</v>
      </c>
      <c r="BM196" s="222" t="s">
        <v>350</v>
      </c>
    </row>
    <row r="197" s="2" customFormat="1" ht="24.15" customHeight="1">
      <c r="A197" s="36"/>
      <c r="B197" s="37"/>
      <c r="C197" s="210" t="s">
        <v>351</v>
      </c>
      <c r="D197" s="210" t="s">
        <v>131</v>
      </c>
      <c r="E197" s="211" t="s">
        <v>352</v>
      </c>
      <c r="F197" s="212" t="s">
        <v>353</v>
      </c>
      <c r="G197" s="213" t="s">
        <v>246</v>
      </c>
      <c r="H197" s="214">
        <v>1</v>
      </c>
      <c r="I197" s="215"/>
      <c r="J197" s="216">
        <f>ROUND(I197*H197,2)</f>
        <v>0</v>
      </c>
      <c r="K197" s="217"/>
      <c r="L197" s="42"/>
      <c r="M197" s="218" t="s">
        <v>1</v>
      </c>
      <c r="N197" s="219" t="s">
        <v>38</v>
      </c>
      <c r="O197" s="89"/>
      <c r="P197" s="220">
        <f>O197*H197</f>
        <v>0</v>
      </c>
      <c r="Q197" s="220">
        <v>0.00011</v>
      </c>
      <c r="R197" s="220">
        <f>Q197*H197</f>
        <v>0.00011</v>
      </c>
      <c r="S197" s="220">
        <v>0.00215</v>
      </c>
      <c r="T197" s="221">
        <f>S197*H197</f>
        <v>0.00215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2" t="s">
        <v>156</v>
      </c>
      <c r="AT197" s="222" t="s">
        <v>131</v>
      </c>
      <c r="AU197" s="222" t="s">
        <v>80</v>
      </c>
      <c r="AY197" s="15" t="s">
        <v>127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5" t="s">
        <v>78</v>
      </c>
      <c r="BK197" s="223">
        <f>ROUND(I197*H197,2)</f>
        <v>0</v>
      </c>
      <c r="BL197" s="15" t="s">
        <v>156</v>
      </c>
      <c r="BM197" s="222" t="s">
        <v>354</v>
      </c>
    </row>
    <row r="198" s="2" customFormat="1" ht="24.15" customHeight="1">
      <c r="A198" s="36"/>
      <c r="B198" s="37"/>
      <c r="C198" s="210" t="s">
        <v>355</v>
      </c>
      <c r="D198" s="210" t="s">
        <v>131</v>
      </c>
      <c r="E198" s="211" t="s">
        <v>356</v>
      </c>
      <c r="F198" s="212" t="s">
        <v>357</v>
      </c>
      <c r="G198" s="213" t="s">
        <v>223</v>
      </c>
      <c r="H198" s="246"/>
      <c r="I198" s="215"/>
      <c r="J198" s="216">
        <f>ROUND(I198*H198,2)</f>
        <v>0</v>
      </c>
      <c r="K198" s="217"/>
      <c r="L198" s="42"/>
      <c r="M198" s="218" t="s">
        <v>1</v>
      </c>
      <c r="N198" s="219" t="s">
        <v>38</v>
      </c>
      <c r="O198" s="89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2" t="s">
        <v>156</v>
      </c>
      <c r="AT198" s="222" t="s">
        <v>131</v>
      </c>
      <c r="AU198" s="222" t="s">
        <v>80</v>
      </c>
      <c r="AY198" s="15" t="s">
        <v>127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5" t="s">
        <v>78</v>
      </c>
      <c r="BK198" s="223">
        <f>ROUND(I198*H198,2)</f>
        <v>0</v>
      </c>
      <c r="BL198" s="15" t="s">
        <v>156</v>
      </c>
      <c r="BM198" s="222" t="s">
        <v>358</v>
      </c>
    </row>
    <row r="199" s="2" customFormat="1" ht="24.15" customHeight="1">
      <c r="A199" s="36"/>
      <c r="B199" s="37"/>
      <c r="C199" s="210" t="s">
        <v>359</v>
      </c>
      <c r="D199" s="210" t="s">
        <v>131</v>
      </c>
      <c r="E199" s="211" t="s">
        <v>360</v>
      </c>
      <c r="F199" s="212" t="s">
        <v>361</v>
      </c>
      <c r="G199" s="213" t="s">
        <v>223</v>
      </c>
      <c r="H199" s="246"/>
      <c r="I199" s="215"/>
      <c r="J199" s="216">
        <f>ROUND(I199*H199,2)</f>
        <v>0</v>
      </c>
      <c r="K199" s="217"/>
      <c r="L199" s="42"/>
      <c r="M199" s="218" t="s">
        <v>1</v>
      </c>
      <c r="N199" s="219" t="s">
        <v>38</v>
      </c>
      <c r="O199" s="89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2" t="s">
        <v>156</v>
      </c>
      <c r="AT199" s="222" t="s">
        <v>131</v>
      </c>
      <c r="AU199" s="222" t="s">
        <v>80</v>
      </c>
      <c r="AY199" s="15" t="s">
        <v>127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5" t="s">
        <v>78</v>
      </c>
      <c r="BK199" s="223">
        <f>ROUND(I199*H199,2)</f>
        <v>0</v>
      </c>
      <c r="BL199" s="15" t="s">
        <v>156</v>
      </c>
      <c r="BM199" s="222" t="s">
        <v>362</v>
      </c>
    </row>
    <row r="200" s="12" customFormat="1" ht="22.8" customHeight="1">
      <c r="A200" s="12"/>
      <c r="B200" s="194"/>
      <c r="C200" s="195"/>
      <c r="D200" s="196" t="s">
        <v>72</v>
      </c>
      <c r="E200" s="208" t="s">
        <v>363</v>
      </c>
      <c r="F200" s="208" t="s">
        <v>364</v>
      </c>
      <c r="G200" s="195"/>
      <c r="H200" s="195"/>
      <c r="I200" s="198"/>
      <c r="J200" s="209">
        <f>BK200</f>
        <v>0</v>
      </c>
      <c r="K200" s="195"/>
      <c r="L200" s="200"/>
      <c r="M200" s="201"/>
      <c r="N200" s="202"/>
      <c r="O200" s="202"/>
      <c r="P200" s="203">
        <f>SUM(P201:P210)</f>
        <v>0</v>
      </c>
      <c r="Q200" s="202"/>
      <c r="R200" s="203">
        <f>SUM(R201:R210)</f>
        <v>0.014260000000000002</v>
      </c>
      <c r="S200" s="202"/>
      <c r="T200" s="204">
        <f>SUM(T201:T210)</f>
        <v>31.93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5" t="s">
        <v>80</v>
      </c>
      <c r="AT200" s="206" t="s">
        <v>72</v>
      </c>
      <c r="AU200" s="206" t="s">
        <v>78</v>
      </c>
      <c r="AY200" s="205" t="s">
        <v>127</v>
      </c>
      <c r="BK200" s="207">
        <f>SUM(BK201:BK210)</f>
        <v>0</v>
      </c>
    </row>
    <row r="201" s="2" customFormat="1" ht="16.5" customHeight="1">
      <c r="A201" s="36"/>
      <c r="B201" s="37"/>
      <c r="C201" s="210" t="s">
        <v>365</v>
      </c>
      <c r="D201" s="210" t="s">
        <v>131</v>
      </c>
      <c r="E201" s="211" t="s">
        <v>366</v>
      </c>
      <c r="F201" s="212" t="s">
        <v>367</v>
      </c>
      <c r="G201" s="213" t="s">
        <v>142</v>
      </c>
      <c r="H201" s="214">
        <v>1</v>
      </c>
      <c r="I201" s="215"/>
      <c r="J201" s="216">
        <f>ROUND(I201*H201,2)</f>
        <v>0</v>
      </c>
      <c r="K201" s="217"/>
      <c r="L201" s="42"/>
      <c r="M201" s="218" t="s">
        <v>1</v>
      </c>
      <c r="N201" s="219" t="s">
        <v>38</v>
      </c>
      <c r="O201" s="89"/>
      <c r="P201" s="220">
        <f>O201*H201</f>
        <v>0</v>
      </c>
      <c r="Q201" s="220">
        <v>0.00046000000000000001</v>
      </c>
      <c r="R201" s="220">
        <f>Q201*H201</f>
        <v>0.00046000000000000001</v>
      </c>
      <c r="S201" s="220">
        <v>1.03</v>
      </c>
      <c r="T201" s="221">
        <f>S201*H201</f>
        <v>1.03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2" t="s">
        <v>156</v>
      </c>
      <c r="AT201" s="222" t="s">
        <v>131</v>
      </c>
      <c r="AU201" s="222" t="s">
        <v>80</v>
      </c>
      <c r="AY201" s="15" t="s">
        <v>127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5" t="s">
        <v>78</v>
      </c>
      <c r="BK201" s="223">
        <f>ROUND(I201*H201,2)</f>
        <v>0</v>
      </c>
      <c r="BL201" s="15" t="s">
        <v>156</v>
      </c>
      <c r="BM201" s="222" t="s">
        <v>368</v>
      </c>
    </row>
    <row r="202" s="2" customFormat="1" ht="24.15" customHeight="1">
      <c r="A202" s="36"/>
      <c r="B202" s="37"/>
      <c r="C202" s="210" t="s">
        <v>369</v>
      </c>
      <c r="D202" s="210" t="s">
        <v>131</v>
      </c>
      <c r="E202" s="211" t="s">
        <v>370</v>
      </c>
      <c r="F202" s="212" t="s">
        <v>371</v>
      </c>
      <c r="G202" s="213" t="s">
        <v>142</v>
      </c>
      <c r="H202" s="214">
        <v>3</v>
      </c>
      <c r="I202" s="215"/>
      <c r="J202" s="216">
        <f>ROUND(I202*H202,2)</f>
        <v>0</v>
      </c>
      <c r="K202" s="217"/>
      <c r="L202" s="42"/>
      <c r="M202" s="218" t="s">
        <v>1</v>
      </c>
      <c r="N202" s="219" t="s">
        <v>38</v>
      </c>
      <c r="O202" s="89"/>
      <c r="P202" s="220">
        <f>O202*H202</f>
        <v>0</v>
      </c>
      <c r="Q202" s="220">
        <v>0.00046000000000000001</v>
      </c>
      <c r="R202" s="220">
        <f>Q202*H202</f>
        <v>0.0013800000000000002</v>
      </c>
      <c r="S202" s="220">
        <v>1.03</v>
      </c>
      <c r="T202" s="221">
        <f>S202*H202</f>
        <v>3.0899999999999999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2" t="s">
        <v>156</v>
      </c>
      <c r="AT202" s="222" t="s">
        <v>131</v>
      </c>
      <c r="AU202" s="222" t="s">
        <v>80</v>
      </c>
      <c r="AY202" s="15" t="s">
        <v>127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5" t="s">
        <v>78</v>
      </c>
      <c r="BK202" s="223">
        <f>ROUND(I202*H202,2)</f>
        <v>0</v>
      </c>
      <c r="BL202" s="15" t="s">
        <v>156</v>
      </c>
      <c r="BM202" s="222" t="s">
        <v>372</v>
      </c>
    </row>
    <row r="203" s="2" customFormat="1" ht="16.5" customHeight="1">
      <c r="A203" s="36"/>
      <c r="B203" s="37"/>
      <c r="C203" s="210" t="s">
        <v>373</v>
      </c>
      <c r="D203" s="210" t="s">
        <v>131</v>
      </c>
      <c r="E203" s="211" t="s">
        <v>374</v>
      </c>
      <c r="F203" s="212" t="s">
        <v>375</v>
      </c>
      <c r="G203" s="213" t="s">
        <v>142</v>
      </c>
      <c r="H203" s="214">
        <v>3</v>
      </c>
      <c r="I203" s="215"/>
      <c r="J203" s="216">
        <f>ROUND(I203*H203,2)</f>
        <v>0</v>
      </c>
      <c r="K203" s="217"/>
      <c r="L203" s="42"/>
      <c r="M203" s="218" t="s">
        <v>1</v>
      </c>
      <c r="N203" s="219" t="s">
        <v>38</v>
      </c>
      <c r="O203" s="89"/>
      <c r="P203" s="220">
        <f>O203*H203</f>
        <v>0</v>
      </c>
      <c r="Q203" s="220">
        <v>0.00046000000000000001</v>
      </c>
      <c r="R203" s="220">
        <f>Q203*H203</f>
        <v>0.0013800000000000002</v>
      </c>
      <c r="S203" s="220">
        <v>1.03</v>
      </c>
      <c r="T203" s="221">
        <f>S203*H203</f>
        <v>3.0899999999999999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2" t="s">
        <v>156</v>
      </c>
      <c r="AT203" s="222" t="s">
        <v>131</v>
      </c>
      <c r="AU203" s="222" t="s">
        <v>80</v>
      </c>
      <c r="AY203" s="15" t="s">
        <v>127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5" t="s">
        <v>78</v>
      </c>
      <c r="BK203" s="223">
        <f>ROUND(I203*H203,2)</f>
        <v>0</v>
      </c>
      <c r="BL203" s="15" t="s">
        <v>156</v>
      </c>
      <c r="BM203" s="222" t="s">
        <v>376</v>
      </c>
    </row>
    <row r="204" s="2" customFormat="1" ht="16.5" customHeight="1">
      <c r="A204" s="36"/>
      <c r="B204" s="37"/>
      <c r="C204" s="210" t="s">
        <v>377</v>
      </c>
      <c r="D204" s="210" t="s">
        <v>131</v>
      </c>
      <c r="E204" s="211" t="s">
        <v>378</v>
      </c>
      <c r="F204" s="212" t="s">
        <v>379</v>
      </c>
      <c r="G204" s="213" t="s">
        <v>142</v>
      </c>
      <c r="H204" s="214">
        <v>3</v>
      </c>
      <c r="I204" s="215"/>
      <c r="J204" s="216">
        <f>ROUND(I204*H204,2)</f>
        <v>0</v>
      </c>
      <c r="K204" s="217"/>
      <c r="L204" s="42"/>
      <c r="M204" s="218" t="s">
        <v>1</v>
      </c>
      <c r="N204" s="219" t="s">
        <v>38</v>
      </c>
      <c r="O204" s="89"/>
      <c r="P204" s="220">
        <f>O204*H204</f>
        <v>0</v>
      </c>
      <c r="Q204" s="220">
        <v>0.00046000000000000001</v>
      </c>
      <c r="R204" s="220">
        <f>Q204*H204</f>
        <v>0.0013800000000000002</v>
      </c>
      <c r="S204" s="220">
        <v>1.03</v>
      </c>
      <c r="T204" s="221">
        <f>S204*H204</f>
        <v>3.0899999999999999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2" t="s">
        <v>156</v>
      </c>
      <c r="AT204" s="222" t="s">
        <v>131</v>
      </c>
      <c r="AU204" s="222" t="s">
        <v>80</v>
      </c>
      <c r="AY204" s="15" t="s">
        <v>127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5" t="s">
        <v>78</v>
      </c>
      <c r="BK204" s="223">
        <f>ROUND(I204*H204,2)</f>
        <v>0</v>
      </c>
      <c r="BL204" s="15" t="s">
        <v>156</v>
      </c>
      <c r="BM204" s="222" t="s">
        <v>380</v>
      </c>
    </row>
    <row r="205" s="2" customFormat="1" ht="16.5" customHeight="1">
      <c r="A205" s="36"/>
      <c r="B205" s="37"/>
      <c r="C205" s="210" t="s">
        <v>381</v>
      </c>
      <c r="D205" s="210" t="s">
        <v>131</v>
      </c>
      <c r="E205" s="211" t="s">
        <v>382</v>
      </c>
      <c r="F205" s="212" t="s">
        <v>383</v>
      </c>
      <c r="G205" s="213" t="s">
        <v>142</v>
      </c>
      <c r="H205" s="214">
        <v>3</v>
      </c>
      <c r="I205" s="215"/>
      <c r="J205" s="216">
        <f>ROUND(I205*H205,2)</f>
        <v>0</v>
      </c>
      <c r="K205" s="217"/>
      <c r="L205" s="42"/>
      <c r="M205" s="218" t="s">
        <v>1</v>
      </c>
      <c r="N205" s="219" t="s">
        <v>38</v>
      </c>
      <c r="O205" s="89"/>
      <c r="P205" s="220">
        <f>O205*H205</f>
        <v>0</v>
      </c>
      <c r="Q205" s="220">
        <v>0.00046000000000000001</v>
      </c>
      <c r="R205" s="220">
        <f>Q205*H205</f>
        <v>0.0013800000000000002</v>
      </c>
      <c r="S205" s="220">
        <v>1.03</v>
      </c>
      <c r="T205" s="221">
        <f>S205*H205</f>
        <v>3.0899999999999999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2" t="s">
        <v>156</v>
      </c>
      <c r="AT205" s="222" t="s">
        <v>131</v>
      </c>
      <c r="AU205" s="222" t="s">
        <v>80</v>
      </c>
      <c r="AY205" s="15" t="s">
        <v>127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5" t="s">
        <v>78</v>
      </c>
      <c r="BK205" s="223">
        <f>ROUND(I205*H205,2)</f>
        <v>0</v>
      </c>
      <c r="BL205" s="15" t="s">
        <v>156</v>
      </c>
      <c r="BM205" s="222" t="s">
        <v>384</v>
      </c>
    </row>
    <row r="206" s="2" customFormat="1" ht="16.5" customHeight="1">
      <c r="A206" s="36"/>
      <c r="B206" s="37"/>
      <c r="C206" s="210" t="s">
        <v>385</v>
      </c>
      <c r="D206" s="210" t="s">
        <v>131</v>
      </c>
      <c r="E206" s="211" t="s">
        <v>386</v>
      </c>
      <c r="F206" s="212" t="s">
        <v>387</v>
      </c>
      <c r="G206" s="213" t="s">
        <v>282</v>
      </c>
      <c r="H206" s="214">
        <v>6</v>
      </c>
      <c r="I206" s="215"/>
      <c r="J206" s="216">
        <f>ROUND(I206*H206,2)</f>
        <v>0</v>
      </c>
      <c r="K206" s="217"/>
      <c r="L206" s="42"/>
      <c r="M206" s="218" t="s">
        <v>1</v>
      </c>
      <c r="N206" s="219" t="s">
        <v>38</v>
      </c>
      <c r="O206" s="89"/>
      <c r="P206" s="220">
        <f>O206*H206</f>
        <v>0</v>
      </c>
      <c r="Q206" s="220">
        <v>0.00046000000000000001</v>
      </c>
      <c r="R206" s="220">
        <f>Q206*H206</f>
        <v>0.0027600000000000003</v>
      </c>
      <c r="S206" s="220">
        <v>1.03</v>
      </c>
      <c r="T206" s="221">
        <f>S206*H206</f>
        <v>6.1799999999999997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2" t="s">
        <v>156</v>
      </c>
      <c r="AT206" s="222" t="s">
        <v>131</v>
      </c>
      <c r="AU206" s="222" t="s">
        <v>80</v>
      </c>
      <c r="AY206" s="15" t="s">
        <v>127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5" t="s">
        <v>78</v>
      </c>
      <c r="BK206" s="223">
        <f>ROUND(I206*H206,2)</f>
        <v>0</v>
      </c>
      <c r="BL206" s="15" t="s">
        <v>156</v>
      </c>
      <c r="BM206" s="222" t="s">
        <v>388</v>
      </c>
    </row>
    <row r="207" s="2" customFormat="1" ht="16.5" customHeight="1">
      <c r="A207" s="36"/>
      <c r="B207" s="37"/>
      <c r="C207" s="210" t="s">
        <v>389</v>
      </c>
      <c r="D207" s="210" t="s">
        <v>131</v>
      </c>
      <c r="E207" s="211" t="s">
        <v>390</v>
      </c>
      <c r="F207" s="212" t="s">
        <v>391</v>
      </c>
      <c r="G207" s="213" t="s">
        <v>282</v>
      </c>
      <c r="H207" s="214">
        <v>6</v>
      </c>
      <c r="I207" s="215"/>
      <c r="J207" s="216">
        <f>ROUND(I207*H207,2)</f>
        <v>0</v>
      </c>
      <c r="K207" s="217"/>
      <c r="L207" s="42"/>
      <c r="M207" s="218" t="s">
        <v>1</v>
      </c>
      <c r="N207" s="219" t="s">
        <v>38</v>
      </c>
      <c r="O207" s="89"/>
      <c r="P207" s="220">
        <f>O207*H207</f>
        <v>0</v>
      </c>
      <c r="Q207" s="220">
        <v>0.00046000000000000001</v>
      </c>
      <c r="R207" s="220">
        <f>Q207*H207</f>
        <v>0.0027600000000000003</v>
      </c>
      <c r="S207" s="220">
        <v>1.03</v>
      </c>
      <c r="T207" s="221">
        <f>S207*H207</f>
        <v>6.1799999999999997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2" t="s">
        <v>156</v>
      </c>
      <c r="AT207" s="222" t="s">
        <v>131</v>
      </c>
      <c r="AU207" s="222" t="s">
        <v>80</v>
      </c>
      <c r="AY207" s="15" t="s">
        <v>127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5" t="s">
        <v>78</v>
      </c>
      <c r="BK207" s="223">
        <f>ROUND(I207*H207,2)</f>
        <v>0</v>
      </c>
      <c r="BL207" s="15" t="s">
        <v>156</v>
      </c>
      <c r="BM207" s="222" t="s">
        <v>392</v>
      </c>
    </row>
    <row r="208" s="2" customFormat="1" ht="33" customHeight="1">
      <c r="A208" s="36"/>
      <c r="B208" s="37"/>
      <c r="C208" s="210" t="s">
        <v>393</v>
      </c>
      <c r="D208" s="210" t="s">
        <v>131</v>
      </c>
      <c r="E208" s="211" t="s">
        <v>394</v>
      </c>
      <c r="F208" s="212" t="s">
        <v>245</v>
      </c>
      <c r="G208" s="213" t="s">
        <v>282</v>
      </c>
      <c r="H208" s="214">
        <v>6</v>
      </c>
      <c r="I208" s="215"/>
      <c r="J208" s="216">
        <f>ROUND(I208*H208,2)</f>
        <v>0</v>
      </c>
      <c r="K208" s="217"/>
      <c r="L208" s="42"/>
      <c r="M208" s="218" t="s">
        <v>1</v>
      </c>
      <c r="N208" s="219" t="s">
        <v>38</v>
      </c>
      <c r="O208" s="89"/>
      <c r="P208" s="220">
        <f>O208*H208</f>
        <v>0</v>
      </c>
      <c r="Q208" s="220">
        <v>0.00046000000000000001</v>
      </c>
      <c r="R208" s="220">
        <f>Q208*H208</f>
        <v>0.0027600000000000003</v>
      </c>
      <c r="S208" s="220">
        <v>1.03</v>
      </c>
      <c r="T208" s="221">
        <f>S208*H208</f>
        <v>6.1799999999999997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2" t="s">
        <v>156</v>
      </c>
      <c r="AT208" s="222" t="s">
        <v>131</v>
      </c>
      <c r="AU208" s="222" t="s">
        <v>80</v>
      </c>
      <c r="AY208" s="15" t="s">
        <v>127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5" t="s">
        <v>78</v>
      </c>
      <c r="BK208" s="223">
        <f>ROUND(I208*H208,2)</f>
        <v>0</v>
      </c>
      <c r="BL208" s="15" t="s">
        <v>156</v>
      </c>
      <c r="BM208" s="222" t="s">
        <v>395</v>
      </c>
    </row>
    <row r="209" s="2" customFormat="1" ht="24.15" customHeight="1">
      <c r="A209" s="36"/>
      <c r="B209" s="37"/>
      <c r="C209" s="210" t="s">
        <v>396</v>
      </c>
      <c r="D209" s="210" t="s">
        <v>131</v>
      </c>
      <c r="E209" s="211" t="s">
        <v>397</v>
      </c>
      <c r="F209" s="212" t="s">
        <v>398</v>
      </c>
      <c r="G209" s="213" t="s">
        <v>223</v>
      </c>
      <c r="H209" s="246"/>
      <c r="I209" s="215"/>
      <c r="J209" s="216">
        <f>ROUND(I209*H209,2)</f>
        <v>0</v>
      </c>
      <c r="K209" s="217"/>
      <c r="L209" s="42"/>
      <c r="M209" s="218" t="s">
        <v>1</v>
      </c>
      <c r="N209" s="219" t="s">
        <v>38</v>
      </c>
      <c r="O209" s="89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2" t="s">
        <v>156</v>
      </c>
      <c r="AT209" s="222" t="s">
        <v>131</v>
      </c>
      <c r="AU209" s="222" t="s">
        <v>80</v>
      </c>
      <c r="AY209" s="15" t="s">
        <v>127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5" t="s">
        <v>78</v>
      </c>
      <c r="BK209" s="223">
        <f>ROUND(I209*H209,2)</f>
        <v>0</v>
      </c>
      <c r="BL209" s="15" t="s">
        <v>156</v>
      </c>
      <c r="BM209" s="222" t="s">
        <v>399</v>
      </c>
    </row>
    <row r="210" s="2" customFormat="1" ht="24.15" customHeight="1">
      <c r="A210" s="36"/>
      <c r="B210" s="37"/>
      <c r="C210" s="210" t="s">
        <v>400</v>
      </c>
      <c r="D210" s="210" t="s">
        <v>131</v>
      </c>
      <c r="E210" s="211" t="s">
        <v>401</v>
      </c>
      <c r="F210" s="212" t="s">
        <v>402</v>
      </c>
      <c r="G210" s="213" t="s">
        <v>223</v>
      </c>
      <c r="H210" s="246"/>
      <c r="I210" s="215"/>
      <c r="J210" s="216">
        <f>ROUND(I210*H210,2)</f>
        <v>0</v>
      </c>
      <c r="K210" s="217"/>
      <c r="L210" s="42"/>
      <c r="M210" s="218" t="s">
        <v>1</v>
      </c>
      <c r="N210" s="219" t="s">
        <v>38</v>
      </c>
      <c r="O210" s="89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2" t="s">
        <v>156</v>
      </c>
      <c r="AT210" s="222" t="s">
        <v>131</v>
      </c>
      <c r="AU210" s="222" t="s">
        <v>80</v>
      </c>
      <c r="AY210" s="15" t="s">
        <v>127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5" t="s">
        <v>78</v>
      </c>
      <c r="BK210" s="223">
        <f>ROUND(I210*H210,2)</f>
        <v>0</v>
      </c>
      <c r="BL210" s="15" t="s">
        <v>156</v>
      </c>
      <c r="BM210" s="222" t="s">
        <v>403</v>
      </c>
    </row>
    <row r="211" s="12" customFormat="1" ht="22.8" customHeight="1">
      <c r="A211" s="12"/>
      <c r="B211" s="194"/>
      <c r="C211" s="195"/>
      <c r="D211" s="196" t="s">
        <v>72</v>
      </c>
      <c r="E211" s="208" t="s">
        <v>404</v>
      </c>
      <c r="F211" s="208" t="s">
        <v>405</v>
      </c>
      <c r="G211" s="195"/>
      <c r="H211" s="195"/>
      <c r="I211" s="198"/>
      <c r="J211" s="209">
        <f>BK211</f>
        <v>0</v>
      </c>
      <c r="K211" s="195"/>
      <c r="L211" s="200"/>
      <c r="M211" s="201"/>
      <c r="N211" s="202"/>
      <c r="O211" s="202"/>
      <c r="P211" s="203">
        <f>SUM(P212:P235)</f>
        <v>0</v>
      </c>
      <c r="Q211" s="202"/>
      <c r="R211" s="203">
        <f>SUM(R212:R235)</f>
        <v>0.80053999999999981</v>
      </c>
      <c r="S211" s="202"/>
      <c r="T211" s="204">
        <f>SUM(T212:T235)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5" t="s">
        <v>80</v>
      </c>
      <c r="AT211" s="206" t="s">
        <v>72</v>
      </c>
      <c r="AU211" s="206" t="s">
        <v>78</v>
      </c>
      <c r="AY211" s="205" t="s">
        <v>127</v>
      </c>
      <c r="BK211" s="207">
        <f>SUM(BK212:BK235)</f>
        <v>0</v>
      </c>
    </row>
    <row r="212" s="2" customFormat="1" ht="33" customHeight="1">
      <c r="A212" s="36"/>
      <c r="B212" s="37"/>
      <c r="C212" s="210" t="s">
        <v>78</v>
      </c>
      <c r="D212" s="210" t="s">
        <v>131</v>
      </c>
      <c r="E212" s="211" t="s">
        <v>406</v>
      </c>
      <c r="F212" s="212" t="s">
        <v>407</v>
      </c>
      <c r="G212" s="213" t="s">
        <v>134</v>
      </c>
      <c r="H212" s="214">
        <v>1</v>
      </c>
      <c r="I212" s="215"/>
      <c r="J212" s="216">
        <f>ROUND(I212*H212,2)</f>
        <v>0</v>
      </c>
      <c r="K212" s="217"/>
      <c r="L212" s="42"/>
      <c r="M212" s="218" t="s">
        <v>1</v>
      </c>
      <c r="N212" s="219" t="s">
        <v>38</v>
      </c>
      <c r="O212" s="89"/>
      <c r="P212" s="220">
        <f>O212*H212</f>
        <v>0</v>
      </c>
      <c r="Q212" s="220">
        <v>0.00298</v>
      </c>
      <c r="R212" s="220">
        <f>Q212*H212</f>
        <v>0.00298</v>
      </c>
      <c r="S212" s="220">
        <v>0</v>
      </c>
      <c r="T212" s="22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2" t="s">
        <v>156</v>
      </c>
      <c r="AT212" s="222" t="s">
        <v>131</v>
      </c>
      <c r="AU212" s="222" t="s">
        <v>80</v>
      </c>
      <c r="AY212" s="15" t="s">
        <v>127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5" t="s">
        <v>78</v>
      </c>
      <c r="BK212" s="223">
        <f>ROUND(I212*H212,2)</f>
        <v>0</v>
      </c>
      <c r="BL212" s="15" t="s">
        <v>156</v>
      </c>
      <c r="BM212" s="222" t="s">
        <v>408</v>
      </c>
    </row>
    <row r="213" s="2" customFormat="1" ht="33" customHeight="1">
      <c r="A213" s="36"/>
      <c r="B213" s="37"/>
      <c r="C213" s="210" t="s">
        <v>80</v>
      </c>
      <c r="D213" s="210" t="s">
        <v>131</v>
      </c>
      <c r="E213" s="211" t="s">
        <v>409</v>
      </c>
      <c r="F213" s="212" t="s">
        <v>410</v>
      </c>
      <c r="G213" s="213" t="s">
        <v>134</v>
      </c>
      <c r="H213" s="214">
        <v>1</v>
      </c>
      <c r="I213" s="215"/>
      <c r="J213" s="216">
        <f>ROUND(I213*H213,2)</f>
        <v>0</v>
      </c>
      <c r="K213" s="217"/>
      <c r="L213" s="42"/>
      <c r="M213" s="218" t="s">
        <v>1</v>
      </c>
      <c r="N213" s="219" t="s">
        <v>38</v>
      </c>
      <c r="O213" s="89"/>
      <c r="P213" s="220">
        <f>O213*H213</f>
        <v>0</v>
      </c>
      <c r="Q213" s="220">
        <v>0.00298</v>
      </c>
      <c r="R213" s="220">
        <f>Q213*H213</f>
        <v>0.00298</v>
      </c>
      <c r="S213" s="220">
        <v>0</v>
      </c>
      <c r="T213" s="22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2" t="s">
        <v>156</v>
      </c>
      <c r="AT213" s="222" t="s">
        <v>131</v>
      </c>
      <c r="AU213" s="222" t="s">
        <v>80</v>
      </c>
      <c r="AY213" s="15" t="s">
        <v>127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5" t="s">
        <v>78</v>
      </c>
      <c r="BK213" s="223">
        <f>ROUND(I213*H213,2)</f>
        <v>0</v>
      </c>
      <c r="BL213" s="15" t="s">
        <v>156</v>
      </c>
      <c r="BM213" s="222" t="s">
        <v>411</v>
      </c>
    </row>
    <row r="214" s="2" customFormat="1" ht="33" customHeight="1">
      <c r="A214" s="36"/>
      <c r="B214" s="37"/>
      <c r="C214" s="210" t="s">
        <v>128</v>
      </c>
      <c r="D214" s="210" t="s">
        <v>131</v>
      </c>
      <c r="E214" s="211" t="s">
        <v>412</v>
      </c>
      <c r="F214" s="212" t="s">
        <v>413</v>
      </c>
      <c r="G214" s="213" t="s">
        <v>134</v>
      </c>
      <c r="H214" s="214">
        <v>1</v>
      </c>
      <c r="I214" s="215"/>
      <c r="J214" s="216">
        <f>ROUND(I214*H214,2)</f>
        <v>0</v>
      </c>
      <c r="K214" s="217"/>
      <c r="L214" s="42"/>
      <c r="M214" s="218" t="s">
        <v>1</v>
      </c>
      <c r="N214" s="219" t="s">
        <v>38</v>
      </c>
      <c r="O214" s="89"/>
      <c r="P214" s="220">
        <f>O214*H214</f>
        <v>0</v>
      </c>
      <c r="Q214" s="220">
        <v>0.00298</v>
      </c>
      <c r="R214" s="220">
        <f>Q214*H214</f>
        <v>0.00298</v>
      </c>
      <c r="S214" s="220">
        <v>0</v>
      </c>
      <c r="T214" s="22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2" t="s">
        <v>156</v>
      </c>
      <c r="AT214" s="222" t="s">
        <v>131</v>
      </c>
      <c r="AU214" s="222" t="s">
        <v>80</v>
      </c>
      <c r="AY214" s="15" t="s">
        <v>127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5" t="s">
        <v>78</v>
      </c>
      <c r="BK214" s="223">
        <f>ROUND(I214*H214,2)</f>
        <v>0</v>
      </c>
      <c r="BL214" s="15" t="s">
        <v>156</v>
      </c>
      <c r="BM214" s="222" t="s">
        <v>414</v>
      </c>
    </row>
    <row r="215" s="2" customFormat="1" ht="33" customHeight="1">
      <c r="A215" s="36"/>
      <c r="B215" s="37"/>
      <c r="C215" s="210" t="s">
        <v>135</v>
      </c>
      <c r="D215" s="210" t="s">
        <v>131</v>
      </c>
      <c r="E215" s="211" t="s">
        <v>415</v>
      </c>
      <c r="F215" s="212" t="s">
        <v>416</v>
      </c>
      <c r="G215" s="213" t="s">
        <v>134</v>
      </c>
      <c r="H215" s="214">
        <v>1</v>
      </c>
      <c r="I215" s="215"/>
      <c r="J215" s="216">
        <f>ROUND(I215*H215,2)</f>
        <v>0</v>
      </c>
      <c r="K215" s="217"/>
      <c r="L215" s="42"/>
      <c r="M215" s="218" t="s">
        <v>1</v>
      </c>
      <c r="N215" s="219" t="s">
        <v>38</v>
      </c>
      <c r="O215" s="89"/>
      <c r="P215" s="220">
        <f>O215*H215</f>
        <v>0</v>
      </c>
      <c r="Q215" s="220">
        <v>0.00298</v>
      </c>
      <c r="R215" s="220">
        <f>Q215*H215</f>
        <v>0.00298</v>
      </c>
      <c r="S215" s="220">
        <v>0</v>
      </c>
      <c r="T215" s="221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2" t="s">
        <v>156</v>
      </c>
      <c r="AT215" s="222" t="s">
        <v>131</v>
      </c>
      <c r="AU215" s="222" t="s">
        <v>80</v>
      </c>
      <c r="AY215" s="15" t="s">
        <v>127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5" t="s">
        <v>78</v>
      </c>
      <c r="BK215" s="223">
        <f>ROUND(I215*H215,2)</f>
        <v>0</v>
      </c>
      <c r="BL215" s="15" t="s">
        <v>156</v>
      </c>
      <c r="BM215" s="222" t="s">
        <v>417</v>
      </c>
    </row>
    <row r="216" s="2" customFormat="1" ht="33" customHeight="1">
      <c r="A216" s="36"/>
      <c r="B216" s="37"/>
      <c r="C216" s="210" t="s">
        <v>418</v>
      </c>
      <c r="D216" s="210" t="s">
        <v>131</v>
      </c>
      <c r="E216" s="211" t="s">
        <v>419</v>
      </c>
      <c r="F216" s="212" t="s">
        <v>420</v>
      </c>
      <c r="G216" s="213" t="s">
        <v>134</v>
      </c>
      <c r="H216" s="214">
        <v>1</v>
      </c>
      <c r="I216" s="215"/>
      <c r="J216" s="216">
        <f>ROUND(I216*H216,2)</f>
        <v>0</v>
      </c>
      <c r="K216" s="217"/>
      <c r="L216" s="42"/>
      <c r="M216" s="218" t="s">
        <v>1</v>
      </c>
      <c r="N216" s="219" t="s">
        <v>38</v>
      </c>
      <c r="O216" s="89"/>
      <c r="P216" s="220">
        <f>O216*H216</f>
        <v>0</v>
      </c>
      <c r="Q216" s="220">
        <v>0.00298</v>
      </c>
      <c r="R216" s="220">
        <f>Q216*H216</f>
        <v>0.00298</v>
      </c>
      <c r="S216" s="220">
        <v>0</v>
      </c>
      <c r="T216" s="22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2" t="s">
        <v>156</v>
      </c>
      <c r="AT216" s="222" t="s">
        <v>131</v>
      </c>
      <c r="AU216" s="222" t="s">
        <v>80</v>
      </c>
      <c r="AY216" s="15" t="s">
        <v>127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5" t="s">
        <v>78</v>
      </c>
      <c r="BK216" s="223">
        <f>ROUND(I216*H216,2)</f>
        <v>0</v>
      </c>
      <c r="BL216" s="15" t="s">
        <v>156</v>
      </c>
      <c r="BM216" s="222" t="s">
        <v>421</v>
      </c>
    </row>
    <row r="217" s="2" customFormat="1" ht="33" customHeight="1">
      <c r="A217" s="36"/>
      <c r="B217" s="37"/>
      <c r="C217" s="210" t="s">
        <v>422</v>
      </c>
      <c r="D217" s="210" t="s">
        <v>131</v>
      </c>
      <c r="E217" s="211" t="s">
        <v>423</v>
      </c>
      <c r="F217" s="212" t="s">
        <v>424</v>
      </c>
      <c r="G217" s="213" t="s">
        <v>134</v>
      </c>
      <c r="H217" s="214">
        <v>1</v>
      </c>
      <c r="I217" s="215"/>
      <c r="J217" s="216">
        <f>ROUND(I217*H217,2)</f>
        <v>0</v>
      </c>
      <c r="K217" s="217"/>
      <c r="L217" s="42"/>
      <c r="M217" s="218" t="s">
        <v>1</v>
      </c>
      <c r="N217" s="219" t="s">
        <v>38</v>
      </c>
      <c r="O217" s="89"/>
      <c r="P217" s="220">
        <f>O217*H217</f>
        <v>0</v>
      </c>
      <c r="Q217" s="220">
        <v>0.00298</v>
      </c>
      <c r="R217" s="220">
        <f>Q217*H217</f>
        <v>0.00298</v>
      </c>
      <c r="S217" s="220">
        <v>0</v>
      </c>
      <c r="T217" s="22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2" t="s">
        <v>156</v>
      </c>
      <c r="AT217" s="222" t="s">
        <v>131</v>
      </c>
      <c r="AU217" s="222" t="s">
        <v>80</v>
      </c>
      <c r="AY217" s="15" t="s">
        <v>127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5" t="s">
        <v>78</v>
      </c>
      <c r="BK217" s="223">
        <f>ROUND(I217*H217,2)</f>
        <v>0</v>
      </c>
      <c r="BL217" s="15" t="s">
        <v>156</v>
      </c>
      <c r="BM217" s="222" t="s">
        <v>425</v>
      </c>
    </row>
    <row r="218" s="2" customFormat="1" ht="33" customHeight="1">
      <c r="A218" s="36"/>
      <c r="B218" s="37"/>
      <c r="C218" s="210" t="s">
        <v>426</v>
      </c>
      <c r="D218" s="210" t="s">
        <v>131</v>
      </c>
      <c r="E218" s="211" t="s">
        <v>427</v>
      </c>
      <c r="F218" s="212" t="s">
        <v>428</v>
      </c>
      <c r="G218" s="213" t="s">
        <v>134</v>
      </c>
      <c r="H218" s="214">
        <v>1</v>
      </c>
      <c r="I218" s="215"/>
      <c r="J218" s="216">
        <f>ROUND(I218*H218,2)</f>
        <v>0</v>
      </c>
      <c r="K218" s="217"/>
      <c r="L218" s="42"/>
      <c r="M218" s="218" t="s">
        <v>1</v>
      </c>
      <c r="N218" s="219" t="s">
        <v>38</v>
      </c>
      <c r="O218" s="89"/>
      <c r="P218" s="220">
        <f>O218*H218</f>
        <v>0</v>
      </c>
      <c r="Q218" s="220">
        <v>0.00298</v>
      </c>
      <c r="R218" s="220">
        <f>Q218*H218</f>
        <v>0.00298</v>
      </c>
      <c r="S218" s="220">
        <v>0</v>
      </c>
      <c r="T218" s="22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2" t="s">
        <v>156</v>
      </c>
      <c r="AT218" s="222" t="s">
        <v>131</v>
      </c>
      <c r="AU218" s="222" t="s">
        <v>80</v>
      </c>
      <c r="AY218" s="15" t="s">
        <v>127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5" t="s">
        <v>78</v>
      </c>
      <c r="BK218" s="223">
        <f>ROUND(I218*H218,2)</f>
        <v>0</v>
      </c>
      <c r="BL218" s="15" t="s">
        <v>156</v>
      </c>
      <c r="BM218" s="222" t="s">
        <v>429</v>
      </c>
    </row>
    <row r="219" s="2" customFormat="1" ht="33" customHeight="1">
      <c r="A219" s="36"/>
      <c r="B219" s="37"/>
      <c r="C219" s="210" t="s">
        <v>430</v>
      </c>
      <c r="D219" s="210" t="s">
        <v>131</v>
      </c>
      <c r="E219" s="211" t="s">
        <v>431</v>
      </c>
      <c r="F219" s="212" t="s">
        <v>432</v>
      </c>
      <c r="G219" s="213" t="s">
        <v>134</v>
      </c>
      <c r="H219" s="214">
        <v>1</v>
      </c>
      <c r="I219" s="215"/>
      <c r="J219" s="216">
        <f>ROUND(I219*H219,2)</f>
        <v>0</v>
      </c>
      <c r="K219" s="217"/>
      <c r="L219" s="42"/>
      <c r="M219" s="218" t="s">
        <v>1</v>
      </c>
      <c r="N219" s="219" t="s">
        <v>38</v>
      </c>
      <c r="O219" s="89"/>
      <c r="P219" s="220">
        <f>O219*H219</f>
        <v>0</v>
      </c>
      <c r="Q219" s="220">
        <v>0.00298</v>
      </c>
      <c r="R219" s="220">
        <f>Q219*H219</f>
        <v>0.00298</v>
      </c>
      <c r="S219" s="220">
        <v>0</v>
      </c>
      <c r="T219" s="22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2" t="s">
        <v>156</v>
      </c>
      <c r="AT219" s="222" t="s">
        <v>131</v>
      </c>
      <c r="AU219" s="222" t="s">
        <v>80</v>
      </c>
      <c r="AY219" s="15" t="s">
        <v>127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5" t="s">
        <v>78</v>
      </c>
      <c r="BK219" s="223">
        <f>ROUND(I219*H219,2)</f>
        <v>0</v>
      </c>
      <c r="BL219" s="15" t="s">
        <v>156</v>
      </c>
      <c r="BM219" s="222" t="s">
        <v>433</v>
      </c>
    </row>
    <row r="220" s="2" customFormat="1" ht="33" customHeight="1">
      <c r="A220" s="36"/>
      <c r="B220" s="37"/>
      <c r="C220" s="210" t="s">
        <v>137</v>
      </c>
      <c r="D220" s="210" t="s">
        <v>131</v>
      </c>
      <c r="E220" s="211" t="s">
        <v>434</v>
      </c>
      <c r="F220" s="212" t="s">
        <v>435</v>
      </c>
      <c r="G220" s="213" t="s">
        <v>134</v>
      </c>
      <c r="H220" s="214">
        <v>1</v>
      </c>
      <c r="I220" s="215"/>
      <c r="J220" s="216">
        <f>ROUND(I220*H220,2)</f>
        <v>0</v>
      </c>
      <c r="K220" s="217"/>
      <c r="L220" s="42"/>
      <c r="M220" s="218" t="s">
        <v>1</v>
      </c>
      <c r="N220" s="219" t="s">
        <v>38</v>
      </c>
      <c r="O220" s="89"/>
      <c r="P220" s="220">
        <f>O220*H220</f>
        <v>0</v>
      </c>
      <c r="Q220" s="220">
        <v>0.00298</v>
      </c>
      <c r="R220" s="220">
        <f>Q220*H220</f>
        <v>0.00298</v>
      </c>
      <c r="S220" s="220">
        <v>0</v>
      </c>
      <c r="T220" s="22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2" t="s">
        <v>156</v>
      </c>
      <c r="AT220" s="222" t="s">
        <v>131</v>
      </c>
      <c r="AU220" s="222" t="s">
        <v>80</v>
      </c>
      <c r="AY220" s="15" t="s">
        <v>127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5" t="s">
        <v>78</v>
      </c>
      <c r="BK220" s="223">
        <f>ROUND(I220*H220,2)</f>
        <v>0</v>
      </c>
      <c r="BL220" s="15" t="s">
        <v>156</v>
      </c>
      <c r="BM220" s="222" t="s">
        <v>436</v>
      </c>
    </row>
    <row r="221" s="2" customFormat="1" ht="33" customHeight="1">
      <c r="A221" s="36"/>
      <c r="B221" s="37"/>
      <c r="C221" s="210" t="s">
        <v>437</v>
      </c>
      <c r="D221" s="210" t="s">
        <v>131</v>
      </c>
      <c r="E221" s="211" t="s">
        <v>438</v>
      </c>
      <c r="F221" s="212" t="s">
        <v>439</v>
      </c>
      <c r="G221" s="213" t="s">
        <v>134</v>
      </c>
      <c r="H221" s="214">
        <v>2</v>
      </c>
      <c r="I221" s="215"/>
      <c r="J221" s="216">
        <f>ROUND(I221*H221,2)</f>
        <v>0</v>
      </c>
      <c r="K221" s="217"/>
      <c r="L221" s="42"/>
      <c r="M221" s="218" t="s">
        <v>1</v>
      </c>
      <c r="N221" s="219" t="s">
        <v>38</v>
      </c>
      <c r="O221" s="89"/>
      <c r="P221" s="220">
        <f>O221*H221</f>
        <v>0</v>
      </c>
      <c r="Q221" s="220">
        <v>0.00298</v>
      </c>
      <c r="R221" s="220">
        <f>Q221*H221</f>
        <v>0.00596</v>
      </c>
      <c r="S221" s="220">
        <v>0</v>
      </c>
      <c r="T221" s="221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2" t="s">
        <v>156</v>
      </c>
      <c r="AT221" s="222" t="s">
        <v>131</v>
      </c>
      <c r="AU221" s="222" t="s">
        <v>80</v>
      </c>
      <c r="AY221" s="15" t="s">
        <v>127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5" t="s">
        <v>78</v>
      </c>
      <c r="BK221" s="223">
        <f>ROUND(I221*H221,2)</f>
        <v>0</v>
      </c>
      <c r="BL221" s="15" t="s">
        <v>156</v>
      </c>
      <c r="BM221" s="222" t="s">
        <v>440</v>
      </c>
    </row>
    <row r="222" s="2" customFormat="1" ht="24.15" customHeight="1">
      <c r="A222" s="36"/>
      <c r="B222" s="37"/>
      <c r="C222" s="210" t="s">
        <v>441</v>
      </c>
      <c r="D222" s="210" t="s">
        <v>131</v>
      </c>
      <c r="E222" s="211" t="s">
        <v>442</v>
      </c>
      <c r="F222" s="212" t="s">
        <v>443</v>
      </c>
      <c r="G222" s="213" t="s">
        <v>246</v>
      </c>
      <c r="H222" s="214">
        <v>2</v>
      </c>
      <c r="I222" s="215"/>
      <c r="J222" s="216">
        <f>ROUND(I222*H222,2)</f>
        <v>0</v>
      </c>
      <c r="K222" s="217"/>
      <c r="L222" s="42"/>
      <c r="M222" s="218" t="s">
        <v>1</v>
      </c>
      <c r="N222" s="219" t="s">
        <v>38</v>
      </c>
      <c r="O222" s="89"/>
      <c r="P222" s="220">
        <f>O222*H222</f>
        <v>0</v>
      </c>
      <c r="Q222" s="220">
        <v>0.043779999999999999</v>
      </c>
      <c r="R222" s="220">
        <f>Q222*H222</f>
        <v>0.087559999999999999</v>
      </c>
      <c r="S222" s="220">
        <v>0</v>
      </c>
      <c r="T222" s="221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2" t="s">
        <v>156</v>
      </c>
      <c r="AT222" s="222" t="s">
        <v>131</v>
      </c>
      <c r="AU222" s="222" t="s">
        <v>80</v>
      </c>
      <c r="AY222" s="15" t="s">
        <v>127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5" t="s">
        <v>78</v>
      </c>
      <c r="BK222" s="223">
        <f>ROUND(I222*H222,2)</f>
        <v>0</v>
      </c>
      <c r="BL222" s="15" t="s">
        <v>156</v>
      </c>
      <c r="BM222" s="222" t="s">
        <v>444</v>
      </c>
    </row>
    <row r="223" s="2" customFormat="1" ht="24.15" customHeight="1">
      <c r="A223" s="36"/>
      <c r="B223" s="37"/>
      <c r="C223" s="210" t="s">
        <v>445</v>
      </c>
      <c r="D223" s="210" t="s">
        <v>131</v>
      </c>
      <c r="E223" s="211" t="s">
        <v>446</v>
      </c>
      <c r="F223" s="212" t="s">
        <v>447</v>
      </c>
      <c r="G223" s="213" t="s">
        <v>134</v>
      </c>
      <c r="H223" s="214">
        <v>2</v>
      </c>
      <c r="I223" s="215"/>
      <c r="J223" s="216">
        <f>ROUND(I223*H223,2)</f>
        <v>0</v>
      </c>
      <c r="K223" s="217"/>
      <c r="L223" s="42"/>
      <c r="M223" s="218" t="s">
        <v>1</v>
      </c>
      <c r="N223" s="219" t="s">
        <v>38</v>
      </c>
      <c r="O223" s="89"/>
      <c r="P223" s="220">
        <f>O223*H223</f>
        <v>0</v>
      </c>
      <c r="Q223" s="220">
        <v>0.086480000000000001</v>
      </c>
      <c r="R223" s="220">
        <f>Q223*H223</f>
        <v>0.17296</v>
      </c>
      <c r="S223" s="220">
        <v>0</v>
      </c>
      <c r="T223" s="22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2" t="s">
        <v>156</v>
      </c>
      <c r="AT223" s="222" t="s">
        <v>131</v>
      </c>
      <c r="AU223" s="222" t="s">
        <v>80</v>
      </c>
      <c r="AY223" s="15" t="s">
        <v>127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5" t="s">
        <v>78</v>
      </c>
      <c r="BK223" s="223">
        <f>ROUND(I223*H223,2)</f>
        <v>0</v>
      </c>
      <c r="BL223" s="15" t="s">
        <v>156</v>
      </c>
      <c r="BM223" s="222" t="s">
        <v>448</v>
      </c>
    </row>
    <row r="224" s="2" customFormat="1" ht="24.15" customHeight="1">
      <c r="A224" s="36"/>
      <c r="B224" s="37"/>
      <c r="C224" s="210" t="s">
        <v>191</v>
      </c>
      <c r="D224" s="210" t="s">
        <v>131</v>
      </c>
      <c r="E224" s="211" t="s">
        <v>449</v>
      </c>
      <c r="F224" s="212" t="s">
        <v>450</v>
      </c>
      <c r="G224" s="213" t="s">
        <v>134</v>
      </c>
      <c r="H224" s="214">
        <v>10</v>
      </c>
      <c r="I224" s="215"/>
      <c r="J224" s="216">
        <f>ROUND(I224*H224,2)</f>
        <v>0</v>
      </c>
      <c r="K224" s="217"/>
      <c r="L224" s="42"/>
      <c r="M224" s="218" t="s">
        <v>1</v>
      </c>
      <c r="N224" s="219" t="s">
        <v>38</v>
      </c>
      <c r="O224" s="89"/>
      <c r="P224" s="220">
        <f>O224*H224</f>
        <v>0</v>
      </c>
      <c r="Q224" s="220">
        <v>0.02911</v>
      </c>
      <c r="R224" s="220">
        <f>Q224*H224</f>
        <v>0.29110000000000003</v>
      </c>
      <c r="S224" s="220">
        <v>0</v>
      </c>
      <c r="T224" s="22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2" t="s">
        <v>156</v>
      </c>
      <c r="AT224" s="222" t="s">
        <v>131</v>
      </c>
      <c r="AU224" s="222" t="s">
        <v>80</v>
      </c>
      <c r="AY224" s="15" t="s">
        <v>127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5" t="s">
        <v>78</v>
      </c>
      <c r="BK224" s="223">
        <f>ROUND(I224*H224,2)</f>
        <v>0</v>
      </c>
      <c r="BL224" s="15" t="s">
        <v>156</v>
      </c>
      <c r="BM224" s="222" t="s">
        <v>451</v>
      </c>
    </row>
    <row r="225" s="2" customFormat="1" ht="24.15" customHeight="1">
      <c r="A225" s="36"/>
      <c r="B225" s="37"/>
      <c r="C225" s="210" t="s">
        <v>452</v>
      </c>
      <c r="D225" s="210" t="s">
        <v>131</v>
      </c>
      <c r="E225" s="211" t="s">
        <v>453</v>
      </c>
      <c r="F225" s="212" t="s">
        <v>454</v>
      </c>
      <c r="G225" s="213" t="s">
        <v>134</v>
      </c>
      <c r="H225" s="214">
        <v>2</v>
      </c>
      <c r="I225" s="215"/>
      <c r="J225" s="216">
        <f>ROUND(I225*H225,2)</f>
        <v>0</v>
      </c>
      <c r="K225" s="217"/>
      <c r="L225" s="42"/>
      <c r="M225" s="218" t="s">
        <v>1</v>
      </c>
      <c r="N225" s="219" t="s">
        <v>38</v>
      </c>
      <c r="O225" s="89"/>
      <c r="P225" s="220">
        <f>O225*H225</f>
        <v>0</v>
      </c>
      <c r="Q225" s="220">
        <v>0.00067000000000000002</v>
      </c>
      <c r="R225" s="220">
        <f>Q225*H225</f>
        <v>0.0013400000000000001</v>
      </c>
      <c r="S225" s="220">
        <v>0</v>
      </c>
      <c r="T225" s="221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2" t="s">
        <v>156</v>
      </c>
      <c r="AT225" s="222" t="s">
        <v>131</v>
      </c>
      <c r="AU225" s="222" t="s">
        <v>80</v>
      </c>
      <c r="AY225" s="15" t="s">
        <v>127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5" t="s">
        <v>78</v>
      </c>
      <c r="BK225" s="223">
        <f>ROUND(I225*H225,2)</f>
        <v>0</v>
      </c>
      <c r="BL225" s="15" t="s">
        <v>156</v>
      </c>
      <c r="BM225" s="222" t="s">
        <v>455</v>
      </c>
    </row>
    <row r="226" s="2" customFormat="1" ht="24.15" customHeight="1">
      <c r="A226" s="36"/>
      <c r="B226" s="37"/>
      <c r="C226" s="210" t="s">
        <v>456</v>
      </c>
      <c r="D226" s="210" t="s">
        <v>131</v>
      </c>
      <c r="E226" s="211" t="s">
        <v>457</v>
      </c>
      <c r="F226" s="212" t="s">
        <v>458</v>
      </c>
      <c r="G226" s="213" t="s">
        <v>134</v>
      </c>
      <c r="H226" s="214">
        <v>4</v>
      </c>
      <c r="I226" s="215"/>
      <c r="J226" s="216">
        <f>ROUND(I226*H226,2)</f>
        <v>0</v>
      </c>
      <c r="K226" s="217"/>
      <c r="L226" s="42"/>
      <c r="M226" s="218" t="s">
        <v>1</v>
      </c>
      <c r="N226" s="219" t="s">
        <v>38</v>
      </c>
      <c r="O226" s="89"/>
      <c r="P226" s="220">
        <f>O226*H226</f>
        <v>0</v>
      </c>
      <c r="Q226" s="220">
        <v>0.00077999999999999999</v>
      </c>
      <c r="R226" s="220">
        <f>Q226*H226</f>
        <v>0.0031199999999999999</v>
      </c>
      <c r="S226" s="220">
        <v>0</v>
      </c>
      <c r="T226" s="22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2" t="s">
        <v>156</v>
      </c>
      <c r="AT226" s="222" t="s">
        <v>131</v>
      </c>
      <c r="AU226" s="222" t="s">
        <v>80</v>
      </c>
      <c r="AY226" s="15" t="s">
        <v>127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5" t="s">
        <v>78</v>
      </c>
      <c r="BK226" s="223">
        <f>ROUND(I226*H226,2)</f>
        <v>0</v>
      </c>
      <c r="BL226" s="15" t="s">
        <v>156</v>
      </c>
      <c r="BM226" s="222" t="s">
        <v>459</v>
      </c>
    </row>
    <row r="227" s="2" customFormat="1" ht="24.15" customHeight="1">
      <c r="A227" s="36"/>
      <c r="B227" s="37"/>
      <c r="C227" s="210" t="s">
        <v>460</v>
      </c>
      <c r="D227" s="210" t="s">
        <v>131</v>
      </c>
      <c r="E227" s="211" t="s">
        <v>461</v>
      </c>
      <c r="F227" s="212" t="s">
        <v>462</v>
      </c>
      <c r="G227" s="213" t="s">
        <v>134</v>
      </c>
      <c r="H227" s="214">
        <v>6</v>
      </c>
      <c r="I227" s="215"/>
      <c r="J227" s="216">
        <f>ROUND(I227*H227,2)</f>
        <v>0</v>
      </c>
      <c r="K227" s="217"/>
      <c r="L227" s="42"/>
      <c r="M227" s="218" t="s">
        <v>1</v>
      </c>
      <c r="N227" s="219" t="s">
        <v>38</v>
      </c>
      <c r="O227" s="89"/>
      <c r="P227" s="220">
        <f>O227*H227</f>
        <v>0</v>
      </c>
      <c r="Q227" s="220">
        <v>0.0013799999999999999</v>
      </c>
      <c r="R227" s="220">
        <f>Q227*H227</f>
        <v>0.0082799999999999992</v>
      </c>
      <c r="S227" s="220">
        <v>0</v>
      </c>
      <c r="T227" s="221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2" t="s">
        <v>156</v>
      </c>
      <c r="AT227" s="222" t="s">
        <v>131</v>
      </c>
      <c r="AU227" s="222" t="s">
        <v>80</v>
      </c>
      <c r="AY227" s="15" t="s">
        <v>127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5" t="s">
        <v>78</v>
      </c>
      <c r="BK227" s="223">
        <f>ROUND(I227*H227,2)</f>
        <v>0</v>
      </c>
      <c r="BL227" s="15" t="s">
        <v>156</v>
      </c>
      <c r="BM227" s="222" t="s">
        <v>463</v>
      </c>
    </row>
    <row r="228" s="2" customFormat="1" ht="24.15" customHeight="1">
      <c r="A228" s="36"/>
      <c r="B228" s="37"/>
      <c r="C228" s="210" t="s">
        <v>464</v>
      </c>
      <c r="D228" s="210" t="s">
        <v>131</v>
      </c>
      <c r="E228" s="211" t="s">
        <v>465</v>
      </c>
      <c r="F228" s="212" t="s">
        <v>466</v>
      </c>
      <c r="G228" s="213" t="s">
        <v>134</v>
      </c>
      <c r="H228" s="214">
        <v>4</v>
      </c>
      <c r="I228" s="215"/>
      <c r="J228" s="216">
        <f>ROUND(I228*H228,2)</f>
        <v>0</v>
      </c>
      <c r="K228" s="217"/>
      <c r="L228" s="42"/>
      <c r="M228" s="218" t="s">
        <v>1</v>
      </c>
      <c r="N228" s="219" t="s">
        <v>38</v>
      </c>
      <c r="O228" s="89"/>
      <c r="P228" s="220">
        <f>O228*H228</f>
        <v>0</v>
      </c>
      <c r="Q228" s="220">
        <v>0.0016999999999999999</v>
      </c>
      <c r="R228" s="220">
        <f>Q228*H228</f>
        <v>0.0067999999999999996</v>
      </c>
      <c r="S228" s="220">
        <v>0</v>
      </c>
      <c r="T228" s="22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2" t="s">
        <v>156</v>
      </c>
      <c r="AT228" s="222" t="s">
        <v>131</v>
      </c>
      <c r="AU228" s="222" t="s">
        <v>80</v>
      </c>
      <c r="AY228" s="15" t="s">
        <v>127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5" t="s">
        <v>78</v>
      </c>
      <c r="BK228" s="223">
        <f>ROUND(I228*H228,2)</f>
        <v>0</v>
      </c>
      <c r="BL228" s="15" t="s">
        <v>156</v>
      </c>
      <c r="BM228" s="222" t="s">
        <v>467</v>
      </c>
    </row>
    <row r="229" s="2" customFormat="1" ht="24.15" customHeight="1">
      <c r="A229" s="36"/>
      <c r="B229" s="37"/>
      <c r="C229" s="210" t="s">
        <v>468</v>
      </c>
      <c r="D229" s="210" t="s">
        <v>131</v>
      </c>
      <c r="E229" s="211" t="s">
        <v>469</v>
      </c>
      <c r="F229" s="212" t="s">
        <v>470</v>
      </c>
      <c r="G229" s="213" t="s">
        <v>134</v>
      </c>
      <c r="H229" s="214">
        <v>2</v>
      </c>
      <c r="I229" s="215"/>
      <c r="J229" s="216">
        <f>ROUND(I229*H229,2)</f>
        <v>0</v>
      </c>
      <c r="K229" s="217"/>
      <c r="L229" s="42"/>
      <c r="M229" s="218" t="s">
        <v>1</v>
      </c>
      <c r="N229" s="219" t="s">
        <v>38</v>
      </c>
      <c r="O229" s="89"/>
      <c r="P229" s="220">
        <f>O229*H229</f>
        <v>0</v>
      </c>
      <c r="Q229" s="220">
        <v>0.0024199999999999998</v>
      </c>
      <c r="R229" s="220">
        <f>Q229*H229</f>
        <v>0.0048399999999999997</v>
      </c>
      <c r="S229" s="220">
        <v>0</v>
      </c>
      <c r="T229" s="221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2" t="s">
        <v>156</v>
      </c>
      <c r="AT229" s="222" t="s">
        <v>131</v>
      </c>
      <c r="AU229" s="222" t="s">
        <v>80</v>
      </c>
      <c r="AY229" s="15" t="s">
        <v>127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5" t="s">
        <v>78</v>
      </c>
      <c r="BK229" s="223">
        <f>ROUND(I229*H229,2)</f>
        <v>0</v>
      </c>
      <c r="BL229" s="15" t="s">
        <v>156</v>
      </c>
      <c r="BM229" s="222" t="s">
        <v>471</v>
      </c>
    </row>
    <row r="230" s="2" customFormat="1" ht="24.15" customHeight="1">
      <c r="A230" s="36"/>
      <c r="B230" s="37"/>
      <c r="C230" s="210" t="s">
        <v>472</v>
      </c>
      <c r="D230" s="210" t="s">
        <v>131</v>
      </c>
      <c r="E230" s="211" t="s">
        <v>473</v>
      </c>
      <c r="F230" s="212" t="s">
        <v>474</v>
      </c>
      <c r="G230" s="213" t="s">
        <v>134</v>
      </c>
      <c r="H230" s="214">
        <v>2</v>
      </c>
      <c r="I230" s="215"/>
      <c r="J230" s="216">
        <f>ROUND(I230*H230,2)</f>
        <v>0</v>
      </c>
      <c r="K230" s="217"/>
      <c r="L230" s="42"/>
      <c r="M230" s="218" t="s">
        <v>1</v>
      </c>
      <c r="N230" s="219" t="s">
        <v>38</v>
      </c>
      <c r="O230" s="89"/>
      <c r="P230" s="220">
        <f>O230*H230</f>
        <v>0</v>
      </c>
      <c r="Q230" s="220">
        <v>0.0035000000000000001</v>
      </c>
      <c r="R230" s="220">
        <f>Q230*H230</f>
        <v>0.0070000000000000001</v>
      </c>
      <c r="S230" s="220">
        <v>0</v>
      </c>
      <c r="T230" s="22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2" t="s">
        <v>156</v>
      </c>
      <c r="AT230" s="222" t="s">
        <v>131</v>
      </c>
      <c r="AU230" s="222" t="s">
        <v>80</v>
      </c>
      <c r="AY230" s="15" t="s">
        <v>127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5" t="s">
        <v>78</v>
      </c>
      <c r="BK230" s="223">
        <f>ROUND(I230*H230,2)</f>
        <v>0</v>
      </c>
      <c r="BL230" s="15" t="s">
        <v>156</v>
      </c>
      <c r="BM230" s="222" t="s">
        <v>475</v>
      </c>
    </row>
    <row r="231" s="2" customFormat="1" ht="21.75" customHeight="1">
      <c r="A231" s="36"/>
      <c r="B231" s="37"/>
      <c r="C231" s="210" t="s">
        <v>476</v>
      </c>
      <c r="D231" s="210" t="s">
        <v>131</v>
      </c>
      <c r="E231" s="211" t="s">
        <v>477</v>
      </c>
      <c r="F231" s="212" t="s">
        <v>478</v>
      </c>
      <c r="G231" s="213" t="s">
        <v>246</v>
      </c>
      <c r="H231" s="214">
        <v>2</v>
      </c>
      <c r="I231" s="215"/>
      <c r="J231" s="216">
        <f>ROUND(I231*H231,2)</f>
        <v>0</v>
      </c>
      <c r="K231" s="217"/>
      <c r="L231" s="42"/>
      <c r="M231" s="218" t="s">
        <v>1</v>
      </c>
      <c r="N231" s="219" t="s">
        <v>38</v>
      </c>
      <c r="O231" s="89"/>
      <c r="P231" s="220">
        <f>O231*H231</f>
        <v>0</v>
      </c>
      <c r="Q231" s="220">
        <v>0.043779999999999999</v>
      </c>
      <c r="R231" s="220">
        <f>Q231*H231</f>
        <v>0.087559999999999999</v>
      </c>
      <c r="S231" s="220">
        <v>0</v>
      </c>
      <c r="T231" s="22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2" t="s">
        <v>156</v>
      </c>
      <c r="AT231" s="222" t="s">
        <v>131</v>
      </c>
      <c r="AU231" s="222" t="s">
        <v>80</v>
      </c>
      <c r="AY231" s="15" t="s">
        <v>127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5" t="s">
        <v>78</v>
      </c>
      <c r="BK231" s="223">
        <f>ROUND(I231*H231,2)</f>
        <v>0</v>
      </c>
      <c r="BL231" s="15" t="s">
        <v>156</v>
      </c>
      <c r="BM231" s="222" t="s">
        <v>479</v>
      </c>
    </row>
    <row r="232" s="2" customFormat="1" ht="37.8" customHeight="1">
      <c r="A232" s="36"/>
      <c r="B232" s="37"/>
      <c r="C232" s="210" t="s">
        <v>480</v>
      </c>
      <c r="D232" s="210" t="s">
        <v>131</v>
      </c>
      <c r="E232" s="211" t="s">
        <v>481</v>
      </c>
      <c r="F232" s="212" t="s">
        <v>482</v>
      </c>
      <c r="G232" s="213" t="s">
        <v>246</v>
      </c>
      <c r="H232" s="214">
        <v>1</v>
      </c>
      <c r="I232" s="215"/>
      <c r="J232" s="216">
        <f>ROUND(I232*H232,2)</f>
        <v>0</v>
      </c>
      <c r="K232" s="217"/>
      <c r="L232" s="42"/>
      <c r="M232" s="218" t="s">
        <v>1</v>
      </c>
      <c r="N232" s="219" t="s">
        <v>38</v>
      </c>
      <c r="O232" s="89"/>
      <c r="P232" s="220">
        <f>O232*H232</f>
        <v>0</v>
      </c>
      <c r="Q232" s="220">
        <v>0.070870000000000002</v>
      </c>
      <c r="R232" s="220">
        <f>Q232*H232</f>
        <v>0.070870000000000002</v>
      </c>
      <c r="S232" s="220">
        <v>0</v>
      </c>
      <c r="T232" s="22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2" t="s">
        <v>156</v>
      </c>
      <c r="AT232" s="222" t="s">
        <v>131</v>
      </c>
      <c r="AU232" s="222" t="s">
        <v>80</v>
      </c>
      <c r="AY232" s="15" t="s">
        <v>127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5" t="s">
        <v>78</v>
      </c>
      <c r="BK232" s="223">
        <f>ROUND(I232*H232,2)</f>
        <v>0</v>
      </c>
      <c r="BL232" s="15" t="s">
        <v>156</v>
      </c>
      <c r="BM232" s="222" t="s">
        <v>483</v>
      </c>
    </row>
    <row r="233" s="2" customFormat="1" ht="24.15" customHeight="1">
      <c r="A233" s="36"/>
      <c r="B233" s="37"/>
      <c r="C233" s="210" t="s">
        <v>484</v>
      </c>
      <c r="D233" s="210" t="s">
        <v>131</v>
      </c>
      <c r="E233" s="211" t="s">
        <v>485</v>
      </c>
      <c r="F233" s="212" t="s">
        <v>486</v>
      </c>
      <c r="G233" s="213" t="s">
        <v>246</v>
      </c>
      <c r="H233" s="214">
        <v>2</v>
      </c>
      <c r="I233" s="215"/>
      <c r="J233" s="216">
        <f>ROUND(I233*H233,2)</f>
        <v>0</v>
      </c>
      <c r="K233" s="217"/>
      <c r="L233" s="42"/>
      <c r="M233" s="218" t="s">
        <v>1</v>
      </c>
      <c r="N233" s="219" t="s">
        <v>38</v>
      </c>
      <c r="O233" s="89"/>
      <c r="P233" s="220">
        <f>O233*H233</f>
        <v>0</v>
      </c>
      <c r="Q233" s="220">
        <v>0.0078100000000000001</v>
      </c>
      <c r="R233" s="220">
        <f>Q233*H233</f>
        <v>0.01562</v>
      </c>
      <c r="S233" s="220">
        <v>0</v>
      </c>
      <c r="T233" s="221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2" t="s">
        <v>156</v>
      </c>
      <c r="AT233" s="222" t="s">
        <v>131</v>
      </c>
      <c r="AU233" s="222" t="s">
        <v>80</v>
      </c>
      <c r="AY233" s="15" t="s">
        <v>127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5" t="s">
        <v>78</v>
      </c>
      <c r="BK233" s="223">
        <f>ROUND(I233*H233,2)</f>
        <v>0</v>
      </c>
      <c r="BL233" s="15" t="s">
        <v>156</v>
      </c>
      <c r="BM233" s="222" t="s">
        <v>487</v>
      </c>
    </row>
    <row r="234" s="2" customFormat="1" ht="24.15" customHeight="1">
      <c r="A234" s="36"/>
      <c r="B234" s="37"/>
      <c r="C234" s="210" t="s">
        <v>488</v>
      </c>
      <c r="D234" s="210" t="s">
        <v>131</v>
      </c>
      <c r="E234" s="211" t="s">
        <v>489</v>
      </c>
      <c r="F234" s="212" t="s">
        <v>490</v>
      </c>
      <c r="G234" s="213" t="s">
        <v>246</v>
      </c>
      <c r="H234" s="214">
        <v>9</v>
      </c>
      <c r="I234" s="215"/>
      <c r="J234" s="216">
        <f>ROUND(I234*H234,2)</f>
        <v>0</v>
      </c>
      <c r="K234" s="217"/>
      <c r="L234" s="42"/>
      <c r="M234" s="218" t="s">
        <v>1</v>
      </c>
      <c r="N234" s="219" t="s">
        <v>38</v>
      </c>
      <c r="O234" s="89"/>
      <c r="P234" s="220">
        <f>O234*H234</f>
        <v>0</v>
      </c>
      <c r="Q234" s="220">
        <v>0.0011900000000000001</v>
      </c>
      <c r="R234" s="220">
        <f>Q234*H234</f>
        <v>0.010710000000000001</v>
      </c>
      <c r="S234" s="220">
        <v>0</v>
      </c>
      <c r="T234" s="221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2" t="s">
        <v>156</v>
      </c>
      <c r="AT234" s="222" t="s">
        <v>131</v>
      </c>
      <c r="AU234" s="222" t="s">
        <v>80</v>
      </c>
      <c r="AY234" s="15" t="s">
        <v>127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5" t="s">
        <v>78</v>
      </c>
      <c r="BK234" s="223">
        <f>ROUND(I234*H234,2)</f>
        <v>0</v>
      </c>
      <c r="BL234" s="15" t="s">
        <v>156</v>
      </c>
      <c r="BM234" s="222" t="s">
        <v>491</v>
      </c>
    </row>
    <row r="235" s="2" customFormat="1" ht="24.15" customHeight="1">
      <c r="A235" s="36"/>
      <c r="B235" s="37"/>
      <c r="C235" s="210" t="s">
        <v>492</v>
      </c>
      <c r="D235" s="210" t="s">
        <v>131</v>
      </c>
      <c r="E235" s="211" t="s">
        <v>493</v>
      </c>
      <c r="F235" s="212" t="s">
        <v>494</v>
      </c>
      <c r="G235" s="213" t="s">
        <v>223</v>
      </c>
      <c r="H235" s="246"/>
      <c r="I235" s="215"/>
      <c r="J235" s="216">
        <f>ROUND(I235*H235,2)</f>
        <v>0</v>
      </c>
      <c r="K235" s="217"/>
      <c r="L235" s="42"/>
      <c r="M235" s="218" t="s">
        <v>1</v>
      </c>
      <c r="N235" s="219" t="s">
        <v>38</v>
      </c>
      <c r="O235" s="89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2" t="s">
        <v>156</v>
      </c>
      <c r="AT235" s="222" t="s">
        <v>131</v>
      </c>
      <c r="AU235" s="222" t="s">
        <v>80</v>
      </c>
      <c r="AY235" s="15" t="s">
        <v>127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5" t="s">
        <v>78</v>
      </c>
      <c r="BK235" s="223">
        <f>ROUND(I235*H235,2)</f>
        <v>0</v>
      </c>
      <c r="BL235" s="15" t="s">
        <v>156</v>
      </c>
      <c r="BM235" s="222" t="s">
        <v>495</v>
      </c>
    </row>
    <row r="236" s="12" customFormat="1" ht="22.8" customHeight="1">
      <c r="A236" s="12"/>
      <c r="B236" s="194"/>
      <c r="C236" s="195"/>
      <c r="D236" s="196" t="s">
        <v>72</v>
      </c>
      <c r="E236" s="208" t="s">
        <v>496</v>
      </c>
      <c r="F236" s="208" t="s">
        <v>497</v>
      </c>
      <c r="G236" s="195"/>
      <c r="H236" s="195"/>
      <c r="I236" s="198"/>
      <c r="J236" s="209">
        <f>BK236</f>
        <v>0</v>
      </c>
      <c r="K236" s="195"/>
      <c r="L236" s="200"/>
      <c r="M236" s="201"/>
      <c r="N236" s="202"/>
      <c r="O236" s="202"/>
      <c r="P236" s="203">
        <f>SUM(P237:P249)</f>
        <v>0</v>
      </c>
      <c r="Q236" s="202"/>
      <c r="R236" s="203">
        <f>SUM(R237:R249)</f>
        <v>2.1452200000000001</v>
      </c>
      <c r="S236" s="202"/>
      <c r="T236" s="204">
        <f>SUM(T237:T249)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5" t="s">
        <v>80</v>
      </c>
      <c r="AT236" s="206" t="s">
        <v>72</v>
      </c>
      <c r="AU236" s="206" t="s">
        <v>78</v>
      </c>
      <c r="AY236" s="205" t="s">
        <v>127</v>
      </c>
      <c r="BK236" s="207">
        <f>SUM(BK237:BK249)</f>
        <v>0</v>
      </c>
    </row>
    <row r="237" s="2" customFormat="1" ht="16.5" customHeight="1">
      <c r="A237" s="36"/>
      <c r="B237" s="37"/>
      <c r="C237" s="210" t="s">
        <v>498</v>
      </c>
      <c r="D237" s="210" t="s">
        <v>131</v>
      </c>
      <c r="E237" s="211" t="s">
        <v>499</v>
      </c>
      <c r="F237" s="212" t="s">
        <v>500</v>
      </c>
      <c r="G237" s="213" t="s">
        <v>155</v>
      </c>
      <c r="H237" s="214">
        <v>7</v>
      </c>
      <c r="I237" s="215"/>
      <c r="J237" s="216">
        <f>ROUND(I237*H237,2)</f>
        <v>0</v>
      </c>
      <c r="K237" s="217"/>
      <c r="L237" s="42"/>
      <c r="M237" s="218" t="s">
        <v>1</v>
      </c>
      <c r="N237" s="219" t="s">
        <v>38</v>
      </c>
      <c r="O237" s="89"/>
      <c r="P237" s="220">
        <f>O237*H237</f>
        <v>0</v>
      </c>
      <c r="Q237" s="220">
        <v>0.043779999999999999</v>
      </c>
      <c r="R237" s="220">
        <f>Q237*H237</f>
        <v>0.30646000000000001</v>
      </c>
      <c r="S237" s="220">
        <v>0</v>
      </c>
      <c r="T237" s="22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2" t="s">
        <v>156</v>
      </c>
      <c r="AT237" s="222" t="s">
        <v>131</v>
      </c>
      <c r="AU237" s="222" t="s">
        <v>80</v>
      </c>
      <c r="AY237" s="15" t="s">
        <v>127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5" t="s">
        <v>78</v>
      </c>
      <c r="BK237" s="223">
        <f>ROUND(I237*H237,2)</f>
        <v>0</v>
      </c>
      <c r="BL237" s="15" t="s">
        <v>156</v>
      </c>
      <c r="BM237" s="222" t="s">
        <v>501</v>
      </c>
    </row>
    <row r="238" s="2" customFormat="1" ht="16.5" customHeight="1">
      <c r="A238" s="36"/>
      <c r="B238" s="37"/>
      <c r="C238" s="210" t="s">
        <v>502</v>
      </c>
      <c r="D238" s="210" t="s">
        <v>131</v>
      </c>
      <c r="E238" s="211" t="s">
        <v>503</v>
      </c>
      <c r="F238" s="212" t="s">
        <v>504</v>
      </c>
      <c r="G238" s="213" t="s">
        <v>246</v>
      </c>
      <c r="H238" s="214">
        <v>2</v>
      </c>
      <c r="I238" s="215"/>
      <c r="J238" s="216">
        <f>ROUND(I238*H238,2)</f>
        <v>0</v>
      </c>
      <c r="K238" s="217"/>
      <c r="L238" s="42"/>
      <c r="M238" s="218" t="s">
        <v>1</v>
      </c>
      <c r="N238" s="219" t="s">
        <v>38</v>
      </c>
      <c r="O238" s="89"/>
      <c r="P238" s="220">
        <f>O238*H238</f>
        <v>0</v>
      </c>
      <c r="Q238" s="220">
        <v>0.043779999999999999</v>
      </c>
      <c r="R238" s="220">
        <f>Q238*H238</f>
        <v>0.087559999999999999</v>
      </c>
      <c r="S238" s="220">
        <v>0</v>
      </c>
      <c r="T238" s="22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2" t="s">
        <v>156</v>
      </c>
      <c r="AT238" s="222" t="s">
        <v>131</v>
      </c>
      <c r="AU238" s="222" t="s">
        <v>80</v>
      </c>
      <c r="AY238" s="15" t="s">
        <v>127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5" t="s">
        <v>78</v>
      </c>
      <c r="BK238" s="223">
        <f>ROUND(I238*H238,2)</f>
        <v>0</v>
      </c>
      <c r="BL238" s="15" t="s">
        <v>156</v>
      </c>
      <c r="BM238" s="222" t="s">
        <v>505</v>
      </c>
    </row>
    <row r="239" s="2" customFormat="1" ht="16.5" customHeight="1">
      <c r="A239" s="36"/>
      <c r="B239" s="37"/>
      <c r="C239" s="210" t="s">
        <v>506</v>
      </c>
      <c r="D239" s="210" t="s">
        <v>131</v>
      </c>
      <c r="E239" s="211" t="s">
        <v>507</v>
      </c>
      <c r="F239" s="212" t="s">
        <v>508</v>
      </c>
      <c r="G239" s="213" t="s">
        <v>134</v>
      </c>
      <c r="H239" s="214">
        <v>2</v>
      </c>
      <c r="I239" s="215"/>
      <c r="J239" s="216">
        <f>ROUND(I239*H239,2)</f>
        <v>0</v>
      </c>
      <c r="K239" s="217"/>
      <c r="L239" s="42"/>
      <c r="M239" s="218" t="s">
        <v>1</v>
      </c>
      <c r="N239" s="219" t="s">
        <v>38</v>
      </c>
      <c r="O239" s="89"/>
      <c r="P239" s="220">
        <f>O239*H239</f>
        <v>0</v>
      </c>
      <c r="Q239" s="220">
        <v>0.043779999999999999</v>
      </c>
      <c r="R239" s="220">
        <f>Q239*H239</f>
        <v>0.087559999999999999</v>
      </c>
      <c r="S239" s="220">
        <v>0</v>
      </c>
      <c r="T239" s="22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2" t="s">
        <v>156</v>
      </c>
      <c r="AT239" s="222" t="s">
        <v>131</v>
      </c>
      <c r="AU239" s="222" t="s">
        <v>80</v>
      </c>
      <c r="AY239" s="15" t="s">
        <v>127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5" t="s">
        <v>78</v>
      </c>
      <c r="BK239" s="223">
        <f>ROUND(I239*H239,2)</f>
        <v>0</v>
      </c>
      <c r="BL239" s="15" t="s">
        <v>156</v>
      </c>
      <c r="BM239" s="222" t="s">
        <v>509</v>
      </c>
    </row>
    <row r="240" s="2" customFormat="1" ht="16.5" customHeight="1">
      <c r="A240" s="36"/>
      <c r="B240" s="37"/>
      <c r="C240" s="210" t="s">
        <v>510</v>
      </c>
      <c r="D240" s="210" t="s">
        <v>131</v>
      </c>
      <c r="E240" s="211" t="s">
        <v>511</v>
      </c>
      <c r="F240" s="212" t="s">
        <v>512</v>
      </c>
      <c r="G240" s="213" t="s">
        <v>134</v>
      </c>
      <c r="H240" s="214">
        <v>10</v>
      </c>
      <c r="I240" s="215"/>
      <c r="J240" s="216">
        <f>ROUND(I240*H240,2)</f>
        <v>0</v>
      </c>
      <c r="K240" s="217"/>
      <c r="L240" s="42"/>
      <c r="M240" s="218" t="s">
        <v>1</v>
      </c>
      <c r="N240" s="219" t="s">
        <v>38</v>
      </c>
      <c r="O240" s="89"/>
      <c r="P240" s="220">
        <f>O240*H240</f>
        <v>0</v>
      </c>
      <c r="Q240" s="220">
        <v>0.043779999999999999</v>
      </c>
      <c r="R240" s="220">
        <f>Q240*H240</f>
        <v>0.43779999999999997</v>
      </c>
      <c r="S240" s="220">
        <v>0</v>
      </c>
      <c r="T240" s="221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2" t="s">
        <v>156</v>
      </c>
      <c r="AT240" s="222" t="s">
        <v>131</v>
      </c>
      <c r="AU240" s="222" t="s">
        <v>80</v>
      </c>
      <c r="AY240" s="15" t="s">
        <v>127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5" t="s">
        <v>78</v>
      </c>
      <c r="BK240" s="223">
        <f>ROUND(I240*H240,2)</f>
        <v>0</v>
      </c>
      <c r="BL240" s="15" t="s">
        <v>156</v>
      </c>
      <c r="BM240" s="222" t="s">
        <v>513</v>
      </c>
    </row>
    <row r="241" s="2" customFormat="1" ht="21.75" customHeight="1">
      <c r="A241" s="36"/>
      <c r="B241" s="37"/>
      <c r="C241" s="210" t="s">
        <v>514</v>
      </c>
      <c r="D241" s="210" t="s">
        <v>131</v>
      </c>
      <c r="E241" s="211" t="s">
        <v>515</v>
      </c>
      <c r="F241" s="212" t="s">
        <v>516</v>
      </c>
      <c r="G241" s="213" t="s">
        <v>134</v>
      </c>
      <c r="H241" s="214">
        <v>12</v>
      </c>
      <c r="I241" s="215"/>
      <c r="J241" s="216">
        <f>ROUND(I241*H241,2)</f>
        <v>0</v>
      </c>
      <c r="K241" s="217"/>
      <c r="L241" s="42"/>
      <c r="M241" s="218" t="s">
        <v>1</v>
      </c>
      <c r="N241" s="219" t="s">
        <v>38</v>
      </c>
      <c r="O241" s="89"/>
      <c r="P241" s="220">
        <f>O241*H241</f>
        <v>0</v>
      </c>
      <c r="Q241" s="220">
        <v>0.043779999999999999</v>
      </c>
      <c r="R241" s="220">
        <f>Q241*H241</f>
        <v>0.52536000000000005</v>
      </c>
      <c r="S241" s="220">
        <v>0</v>
      </c>
      <c r="T241" s="221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2" t="s">
        <v>156</v>
      </c>
      <c r="AT241" s="222" t="s">
        <v>131</v>
      </c>
      <c r="AU241" s="222" t="s">
        <v>80</v>
      </c>
      <c r="AY241" s="15" t="s">
        <v>127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5" t="s">
        <v>78</v>
      </c>
      <c r="BK241" s="223">
        <f>ROUND(I241*H241,2)</f>
        <v>0</v>
      </c>
      <c r="BL241" s="15" t="s">
        <v>156</v>
      </c>
      <c r="BM241" s="222" t="s">
        <v>517</v>
      </c>
    </row>
    <row r="242" s="2" customFormat="1" ht="16.5" customHeight="1">
      <c r="A242" s="36"/>
      <c r="B242" s="37"/>
      <c r="C242" s="210" t="s">
        <v>518</v>
      </c>
      <c r="D242" s="210" t="s">
        <v>131</v>
      </c>
      <c r="E242" s="211" t="s">
        <v>519</v>
      </c>
      <c r="F242" s="212" t="s">
        <v>520</v>
      </c>
      <c r="G242" s="213" t="s">
        <v>134</v>
      </c>
      <c r="H242" s="214">
        <v>2</v>
      </c>
      <c r="I242" s="215"/>
      <c r="J242" s="216">
        <f>ROUND(I242*H242,2)</f>
        <v>0</v>
      </c>
      <c r="K242" s="217"/>
      <c r="L242" s="42"/>
      <c r="M242" s="218" t="s">
        <v>1</v>
      </c>
      <c r="N242" s="219" t="s">
        <v>38</v>
      </c>
      <c r="O242" s="89"/>
      <c r="P242" s="220">
        <f>O242*H242</f>
        <v>0</v>
      </c>
      <c r="Q242" s="220">
        <v>0.043779999999999999</v>
      </c>
      <c r="R242" s="220">
        <f>Q242*H242</f>
        <v>0.087559999999999999</v>
      </c>
      <c r="S242" s="220">
        <v>0</v>
      </c>
      <c r="T242" s="221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2" t="s">
        <v>156</v>
      </c>
      <c r="AT242" s="222" t="s">
        <v>131</v>
      </c>
      <c r="AU242" s="222" t="s">
        <v>80</v>
      </c>
      <c r="AY242" s="15" t="s">
        <v>127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5" t="s">
        <v>78</v>
      </c>
      <c r="BK242" s="223">
        <f>ROUND(I242*H242,2)</f>
        <v>0</v>
      </c>
      <c r="BL242" s="15" t="s">
        <v>156</v>
      </c>
      <c r="BM242" s="222" t="s">
        <v>521</v>
      </c>
    </row>
    <row r="243" s="2" customFormat="1" ht="16.5" customHeight="1">
      <c r="A243" s="36"/>
      <c r="B243" s="37"/>
      <c r="C243" s="210" t="s">
        <v>522</v>
      </c>
      <c r="D243" s="210" t="s">
        <v>131</v>
      </c>
      <c r="E243" s="211" t="s">
        <v>523</v>
      </c>
      <c r="F243" s="212" t="s">
        <v>524</v>
      </c>
      <c r="G243" s="213" t="s">
        <v>134</v>
      </c>
      <c r="H243" s="214">
        <v>2</v>
      </c>
      <c r="I243" s="215"/>
      <c r="J243" s="216">
        <f>ROUND(I243*H243,2)</f>
        <v>0</v>
      </c>
      <c r="K243" s="217"/>
      <c r="L243" s="42"/>
      <c r="M243" s="218" t="s">
        <v>1</v>
      </c>
      <c r="N243" s="219" t="s">
        <v>38</v>
      </c>
      <c r="O243" s="89"/>
      <c r="P243" s="220">
        <f>O243*H243</f>
        <v>0</v>
      </c>
      <c r="Q243" s="220">
        <v>0.043779999999999999</v>
      </c>
      <c r="R243" s="220">
        <f>Q243*H243</f>
        <v>0.087559999999999999</v>
      </c>
      <c r="S243" s="220">
        <v>0</v>
      </c>
      <c r="T243" s="221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2" t="s">
        <v>156</v>
      </c>
      <c r="AT243" s="222" t="s">
        <v>131</v>
      </c>
      <c r="AU243" s="222" t="s">
        <v>80</v>
      </c>
      <c r="AY243" s="15" t="s">
        <v>127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5" t="s">
        <v>78</v>
      </c>
      <c r="BK243" s="223">
        <f>ROUND(I243*H243,2)</f>
        <v>0</v>
      </c>
      <c r="BL243" s="15" t="s">
        <v>156</v>
      </c>
      <c r="BM243" s="222" t="s">
        <v>525</v>
      </c>
    </row>
    <row r="244" s="2" customFormat="1" ht="16.5" customHeight="1">
      <c r="A244" s="36"/>
      <c r="B244" s="37"/>
      <c r="C244" s="210" t="s">
        <v>526</v>
      </c>
      <c r="D244" s="210" t="s">
        <v>131</v>
      </c>
      <c r="E244" s="211" t="s">
        <v>527</v>
      </c>
      <c r="F244" s="212" t="s">
        <v>528</v>
      </c>
      <c r="G244" s="213" t="s">
        <v>134</v>
      </c>
      <c r="H244" s="214">
        <v>2</v>
      </c>
      <c r="I244" s="215"/>
      <c r="J244" s="216">
        <f>ROUND(I244*H244,2)</f>
        <v>0</v>
      </c>
      <c r="K244" s="217"/>
      <c r="L244" s="42"/>
      <c r="M244" s="218" t="s">
        <v>1</v>
      </c>
      <c r="N244" s="219" t="s">
        <v>38</v>
      </c>
      <c r="O244" s="89"/>
      <c r="P244" s="220">
        <f>O244*H244</f>
        <v>0</v>
      </c>
      <c r="Q244" s="220">
        <v>0.043779999999999999</v>
      </c>
      <c r="R244" s="220">
        <f>Q244*H244</f>
        <v>0.087559999999999999</v>
      </c>
      <c r="S244" s="220">
        <v>0</v>
      </c>
      <c r="T244" s="22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2" t="s">
        <v>156</v>
      </c>
      <c r="AT244" s="222" t="s">
        <v>131</v>
      </c>
      <c r="AU244" s="222" t="s">
        <v>80</v>
      </c>
      <c r="AY244" s="15" t="s">
        <v>127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5" t="s">
        <v>78</v>
      </c>
      <c r="BK244" s="223">
        <f>ROUND(I244*H244,2)</f>
        <v>0</v>
      </c>
      <c r="BL244" s="15" t="s">
        <v>156</v>
      </c>
      <c r="BM244" s="222" t="s">
        <v>529</v>
      </c>
    </row>
    <row r="245" s="2" customFormat="1" ht="16.5" customHeight="1">
      <c r="A245" s="36"/>
      <c r="B245" s="37"/>
      <c r="C245" s="210" t="s">
        <v>530</v>
      </c>
      <c r="D245" s="210" t="s">
        <v>131</v>
      </c>
      <c r="E245" s="211" t="s">
        <v>531</v>
      </c>
      <c r="F245" s="212" t="s">
        <v>532</v>
      </c>
      <c r="G245" s="213" t="s">
        <v>134</v>
      </c>
      <c r="H245" s="214">
        <v>6</v>
      </c>
      <c r="I245" s="215"/>
      <c r="J245" s="216">
        <f>ROUND(I245*H245,2)</f>
        <v>0</v>
      </c>
      <c r="K245" s="217"/>
      <c r="L245" s="42"/>
      <c r="M245" s="218" t="s">
        <v>1</v>
      </c>
      <c r="N245" s="219" t="s">
        <v>38</v>
      </c>
      <c r="O245" s="89"/>
      <c r="P245" s="220">
        <f>O245*H245</f>
        <v>0</v>
      </c>
      <c r="Q245" s="220">
        <v>0.043779999999999999</v>
      </c>
      <c r="R245" s="220">
        <f>Q245*H245</f>
        <v>0.26268000000000002</v>
      </c>
      <c r="S245" s="220">
        <v>0</v>
      </c>
      <c r="T245" s="221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2" t="s">
        <v>156</v>
      </c>
      <c r="AT245" s="222" t="s">
        <v>131</v>
      </c>
      <c r="AU245" s="222" t="s">
        <v>80</v>
      </c>
      <c r="AY245" s="15" t="s">
        <v>127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5" t="s">
        <v>78</v>
      </c>
      <c r="BK245" s="223">
        <f>ROUND(I245*H245,2)</f>
        <v>0</v>
      </c>
      <c r="BL245" s="15" t="s">
        <v>156</v>
      </c>
      <c r="BM245" s="222" t="s">
        <v>533</v>
      </c>
    </row>
    <row r="246" s="2" customFormat="1" ht="24.15" customHeight="1">
      <c r="A246" s="36"/>
      <c r="B246" s="37"/>
      <c r="C246" s="210" t="s">
        <v>534</v>
      </c>
      <c r="D246" s="210" t="s">
        <v>131</v>
      </c>
      <c r="E246" s="211" t="s">
        <v>535</v>
      </c>
      <c r="F246" s="212" t="s">
        <v>536</v>
      </c>
      <c r="G246" s="213" t="s">
        <v>134</v>
      </c>
      <c r="H246" s="214">
        <v>2</v>
      </c>
      <c r="I246" s="215"/>
      <c r="J246" s="216">
        <f>ROUND(I246*H246,2)</f>
        <v>0</v>
      </c>
      <c r="K246" s="217"/>
      <c r="L246" s="42"/>
      <c r="M246" s="218" t="s">
        <v>1</v>
      </c>
      <c r="N246" s="219" t="s">
        <v>38</v>
      </c>
      <c r="O246" s="89"/>
      <c r="P246" s="220">
        <f>O246*H246</f>
        <v>0</v>
      </c>
      <c r="Q246" s="220">
        <v>0.043779999999999999</v>
      </c>
      <c r="R246" s="220">
        <f>Q246*H246</f>
        <v>0.087559999999999999</v>
      </c>
      <c r="S246" s="220">
        <v>0</v>
      </c>
      <c r="T246" s="221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2" t="s">
        <v>156</v>
      </c>
      <c r="AT246" s="222" t="s">
        <v>131</v>
      </c>
      <c r="AU246" s="222" t="s">
        <v>80</v>
      </c>
      <c r="AY246" s="15" t="s">
        <v>127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5" t="s">
        <v>78</v>
      </c>
      <c r="BK246" s="223">
        <f>ROUND(I246*H246,2)</f>
        <v>0</v>
      </c>
      <c r="BL246" s="15" t="s">
        <v>156</v>
      </c>
      <c r="BM246" s="222" t="s">
        <v>537</v>
      </c>
    </row>
    <row r="247" s="2" customFormat="1" ht="24.15" customHeight="1">
      <c r="A247" s="36"/>
      <c r="B247" s="37"/>
      <c r="C247" s="210" t="s">
        <v>538</v>
      </c>
      <c r="D247" s="210" t="s">
        <v>131</v>
      </c>
      <c r="E247" s="211" t="s">
        <v>539</v>
      </c>
      <c r="F247" s="212" t="s">
        <v>540</v>
      </c>
      <c r="G247" s="213" t="s">
        <v>134</v>
      </c>
      <c r="H247" s="214">
        <v>1</v>
      </c>
      <c r="I247" s="215"/>
      <c r="J247" s="216">
        <f>ROUND(I247*H247,2)</f>
        <v>0</v>
      </c>
      <c r="K247" s="217"/>
      <c r="L247" s="42"/>
      <c r="M247" s="218" t="s">
        <v>1</v>
      </c>
      <c r="N247" s="219" t="s">
        <v>38</v>
      </c>
      <c r="O247" s="89"/>
      <c r="P247" s="220">
        <f>O247*H247</f>
        <v>0</v>
      </c>
      <c r="Q247" s="220">
        <v>0.043779999999999999</v>
      </c>
      <c r="R247" s="220">
        <f>Q247*H247</f>
        <v>0.043779999999999999</v>
      </c>
      <c r="S247" s="220">
        <v>0</v>
      </c>
      <c r="T247" s="221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2" t="s">
        <v>156</v>
      </c>
      <c r="AT247" s="222" t="s">
        <v>131</v>
      </c>
      <c r="AU247" s="222" t="s">
        <v>80</v>
      </c>
      <c r="AY247" s="15" t="s">
        <v>127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5" t="s">
        <v>78</v>
      </c>
      <c r="BK247" s="223">
        <f>ROUND(I247*H247,2)</f>
        <v>0</v>
      </c>
      <c r="BL247" s="15" t="s">
        <v>156</v>
      </c>
      <c r="BM247" s="222" t="s">
        <v>541</v>
      </c>
    </row>
    <row r="248" s="2" customFormat="1" ht="33" customHeight="1">
      <c r="A248" s="36"/>
      <c r="B248" s="37"/>
      <c r="C248" s="210" t="s">
        <v>542</v>
      </c>
      <c r="D248" s="210" t="s">
        <v>131</v>
      </c>
      <c r="E248" s="211" t="s">
        <v>543</v>
      </c>
      <c r="F248" s="212" t="s">
        <v>245</v>
      </c>
      <c r="G248" s="213" t="s">
        <v>134</v>
      </c>
      <c r="H248" s="214">
        <v>1</v>
      </c>
      <c r="I248" s="215"/>
      <c r="J248" s="216">
        <f>ROUND(I248*H248,2)</f>
        <v>0</v>
      </c>
      <c r="K248" s="217"/>
      <c r="L248" s="42"/>
      <c r="M248" s="218" t="s">
        <v>1</v>
      </c>
      <c r="N248" s="219" t="s">
        <v>38</v>
      </c>
      <c r="O248" s="89"/>
      <c r="P248" s="220">
        <f>O248*H248</f>
        <v>0</v>
      </c>
      <c r="Q248" s="220">
        <v>0.043779999999999999</v>
      </c>
      <c r="R248" s="220">
        <f>Q248*H248</f>
        <v>0.043779999999999999</v>
      </c>
      <c r="S248" s="220">
        <v>0</v>
      </c>
      <c r="T248" s="22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2" t="s">
        <v>156</v>
      </c>
      <c r="AT248" s="222" t="s">
        <v>131</v>
      </c>
      <c r="AU248" s="222" t="s">
        <v>80</v>
      </c>
      <c r="AY248" s="15" t="s">
        <v>127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5" t="s">
        <v>78</v>
      </c>
      <c r="BK248" s="223">
        <f>ROUND(I248*H248,2)</f>
        <v>0</v>
      </c>
      <c r="BL248" s="15" t="s">
        <v>156</v>
      </c>
      <c r="BM248" s="222" t="s">
        <v>544</v>
      </c>
    </row>
    <row r="249" s="2" customFormat="1" ht="24.15" customHeight="1">
      <c r="A249" s="36"/>
      <c r="B249" s="37"/>
      <c r="C249" s="210" t="s">
        <v>545</v>
      </c>
      <c r="D249" s="210" t="s">
        <v>131</v>
      </c>
      <c r="E249" s="211" t="s">
        <v>493</v>
      </c>
      <c r="F249" s="212" t="s">
        <v>494</v>
      </c>
      <c r="G249" s="213" t="s">
        <v>223</v>
      </c>
      <c r="H249" s="246"/>
      <c r="I249" s="215"/>
      <c r="J249" s="216">
        <f>ROUND(I249*H249,2)</f>
        <v>0</v>
      </c>
      <c r="K249" s="217"/>
      <c r="L249" s="42"/>
      <c r="M249" s="218" t="s">
        <v>1</v>
      </c>
      <c r="N249" s="219" t="s">
        <v>38</v>
      </c>
      <c r="O249" s="89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2" t="s">
        <v>156</v>
      </c>
      <c r="AT249" s="222" t="s">
        <v>131</v>
      </c>
      <c r="AU249" s="222" t="s">
        <v>80</v>
      </c>
      <c r="AY249" s="15" t="s">
        <v>127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5" t="s">
        <v>78</v>
      </c>
      <c r="BK249" s="223">
        <f>ROUND(I249*H249,2)</f>
        <v>0</v>
      </c>
      <c r="BL249" s="15" t="s">
        <v>156</v>
      </c>
      <c r="BM249" s="222" t="s">
        <v>546</v>
      </c>
    </row>
    <row r="250" s="12" customFormat="1" ht="22.8" customHeight="1">
      <c r="A250" s="12"/>
      <c r="B250" s="194"/>
      <c r="C250" s="195"/>
      <c r="D250" s="196" t="s">
        <v>72</v>
      </c>
      <c r="E250" s="208" t="s">
        <v>547</v>
      </c>
      <c r="F250" s="208" t="s">
        <v>548</v>
      </c>
      <c r="G250" s="195"/>
      <c r="H250" s="195"/>
      <c r="I250" s="198"/>
      <c r="J250" s="209">
        <f>BK250</f>
        <v>0</v>
      </c>
      <c r="K250" s="195"/>
      <c r="L250" s="200"/>
      <c r="M250" s="201"/>
      <c r="N250" s="202"/>
      <c r="O250" s="202"/>
      <c r="P250" s="203">
        <f>SUM(P251:P257)</f>
        <v>0</v>
      </c>
      <c r="Q250" s="202"/>
      <c r="R250" s="203">
        <f>SUM(R251:R257)</f>
        <v>1.1087</v>
      </c>
      <c r="S250" s="202"/>
      <c r="T250" s="204">
        <f>SUM(T251:T257)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5" t="s">
        <v>80</v>
      </c>
      <c r="AT250" s="206" t="s">
        <v>72</v>
      </c>
      <c r="AU250" s="206" t="s">
        <v>78</v>
      </c>
      <c r="AY250" s="205" t="s">
        <v>127</v>
      </c>
      <c r="BK250" s="207">
        <f>SUM(BK251:BK257)</f>
        <v>0</v>
      </c>
    </row>
    <row r="251" s="2" customFormat="1" ht="24.15" customHeight="1">
      <c r="A251" s="36"/>
      <c r="B251" s="37"/>
      <c r="C251" s="210" t="s">
        <v>549</v>
      </c>
      <c r="D251" s="210" t="s">
        <v>131</v>
      </c>
      <c r="E251" s="211" t="s">
        <v>550</v>
      </c>
      <c r="F251" s="212" t="s">
        <v>551</v>
      </c>
      <c r="G251" s="213" t="s">
        <v>155</v>
      </c>
      <c r="H251" s="214">
        <v>10</v>
      </c>
      <c r="I251" s="215"/>
      <c r="J251" s="216">
        <f>ROUND(I251*H251,2)</f>
        <v>0</v>
      </c>
      <c r="K251" s="217"/>
      <c r="L251" s="42"/>
      <c r="M251" s="218" t="s">
        <v>1</v>
      </c>
      <c r="N251" s="219" t="s">
        <v>38</v>
      </c>
      <c r="O251" s="89"/>
      <c r="P251" s="220">
        <f>O251*H251</f>
        <v>0</v>
      </c>
      <c r="Q251" s="220">
        <v>0.0016199999999999999</v>
      </c>
      <c r="R251" s="220">
        <f>Q251*H251</f>
        <v>0.016199999999999999</v>
      </c>
      <c r="S251" s="220">
        <v>0</v>
      </c>
      <c r="T251" s="22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2" t="s">
        <v>156</v>
      </c>
      <c r="AT251" s="222" t="s">
        <v>131</v>
      </c>
      <c r="AU251" s="222" t="s">
        <v>80</v>
      </c>
      <c r="AY251" s="15" t="s">
        <v>127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5" t="s">
        <v>78</v>
      </c>
      <c r="BK251" s="223">
        <f>ROUND(I251*H251,2)</f>
        <v>0</v>
      </c>
      <c r="BL251" s="15" t="s">
        <v>156</v>
      </c>
      <c r="BM251" s="222" t="s">
        <v>552</v>
      </c>
    </row>
    <row r="252" s="2" customFormat="1" ht="24.15" customHeight="1">
      <c r="A252" s="36"/>
      <c r="B252" s="37"/>
      <c r="C252" s="210" t="s">
        <v>553</v>
      </c>
      <c r="D252" s="210" t="s">
        <v>131</v>
      </c>
      <c r="E252" s="211" t="s">
        <v>554</v>
      </c>
      <c r="F252" s="212" t="s">
        <v>555</v>
      </c>
      <c r="G252" s="213" t="s">
        <v>155</v>
      </c>
      <c r="H252" s="214">
        <v>15</v>
      </c>
      <c r="I252" s="215"/>
      <c r="J252" s="216">
        <f>ROUND(I252*H252,2)</f>
        <v>0</v>
      </c>
      <c r="K252" s="217"/>
      <c r="L252" s="42"/>
      <c r="M252" s="218" t="s">
        <v>1</v>
      </c>
      <c r="N252" s="219" t="s">
        <v>38</v>
      </c>
      <c r="O252" s="89"/>
      <c r="P252" s="220">
        <f>O252*H252</f>
        <v>0</v>
      </c>
      <c r="Q252" s="220">
        <v>0.00296</v>
      </c>
      <c r="R252" s="220">
        <f>Q252*H252</f>
        <v>0.044400000000000002</v>
      </c>
      <c r="S252" s="220">
        <v>0</v>
      </c>
      <c r="T252" s="221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2" t="s">
        <v>156</v>
      </c>
      <c r="AT252" s="222" t="s">
        <v>131</v>
      </c>
      <c r="AU252" s="222" t="s">
        <v>80</v>
      </c>
      <c r="AY252" s="15" t="s">
        <v>127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5" t="s">
        <v>78</v>
      </c>
      <c r="BK252" s="223">
        <f>ROUND(I252*H252,2)</f>
        <v>0</v>
      </c>
      <c r="BL252" s="15" t="s">
        <v>156</v>
      </c>
      <c r="BM252" s="222" t="s">
        <v>556</v>
      </c>
    </row>
    <row r="253" s="2" customFormat="1" ht="24.15" customHeight="1">
      <c r="A253" s="36"/>
      <c r="B253" s="37"/>
      <c r="C253" s="210" t="s">
        <v>557</v>
      </c>
      <c r="D253" s="210" t="s">
        <v>131</v>
      </c>
      <c r="E253" s="211" t="s">
        <v>558</v>
      </c>
      <c r="F253" s="212" t="s">
        <v>559</v>
      </c>
      <c r="G253" s="213" t="s">
        <v>155</v>
      </c>
      <c r="H253" s="214">
        <v>20</v>
      </c>
      <c r="I253" s="215"/>
      <c r="J253" s="216">
        <f>ROUND(I253*H253,2)</f>
        <v>0</v>
      </c>
      <c r="K253" s="217"/>
      <c r="L253" s="42"/>
      <c r="M253" s="218" t="s">
        <v>1</v>
      </c>
      <c r="N253" s="219" t="s">
        <v>38</v>
      </c>
      <c r="O253" s="89"/>
      <c r="P253" s="220">
        <f>O253*H253</f>
        <v>0</v>
      </c>
      <c r="Q253" s="220">
        <v>0.0037599999999999999</v>
      </c>
      <c r="R253" s="220">
        <f>Q253*H253</f>
        <v>0.075200000000000003</v>
      </c>
      <c r="S253" s="220">
        <v>0</v>
      </c>
      <c r="T253" s="22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2" t="s">
        <v>156</v>
      </c>
      <c r="AT253" s="222" t="s">
        <v>131</v>
      </c>
      <c r="AU253" s="222" t="s">
        <v>80</v>
      </c>
      <c r="AY253" s="15" t="s">
        <v>127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5" t="s">
        <v>78</v>
      </c>
      <c r="BK253" s="223">
        <f>ROUND(I253*H253,2)</f>
        <v>0</v>
      </c>
      <c r="BL253" s="15" t="s">
        <v>156</v>
      </c>
      <c r="BM253" s="222" t="s">
        <v>560</v>
      </c>
    </row>
    <row r="254" s="2" customFormat="1" ht="24.15" customHeight="1">
      <c r="A254" s="36"/>
      <c r="B254" s="37"/>
      <c r="C254" s="210" t="s">
        <v>561</v>
      </c>
      <c r="D254" s="210" t="s">
        <v>131</v>
      </c>
      <c r="E254" s="211" t="s">
        <v>562</v>
      </c>
      <c r="F254" s="212" t="s">
        <v>563</v>
      </c>
      <c r="G254" s="213" t="s">
        <v>155</v>
      </c>
      <c r="H254" s="214">
        <v>30</v>
      </c>
      <c r="I254" s="215"/>
      <c r="J254" s="216">
        <f>ROUND(I254*H254,2)</f>
        <v>0</v>
      </c>
      <c r="K254" s="217"/>
      <c r="L254" s="42"/>
      <c r="M254" s="218" t="s">
        <v>1</v>
      </c>
      <c r="N254" s="219" t="s">
        <v>38</v>
      </c>
      <c r="O254" s="89"/>
      <c r="P254" s="220">
        <f>O254*H254</f>
        <v>0</v>
      </c>
      <c r="Q254" s="220">
        <v>0.0044000000000000003</v>
      </c>
      <c r="R254" s="220">
        <f>Q254*H254</f>
        <v>0.13200000000000001</v>
      </c>
      <c r="S254" s="220">
        <v>0</v>
      </c>
      <c r="T254" s="221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2" t="s">
        <v>156</v>
      </c>
      <c r="AT254" s="222" t="s">
        <v>131</v>
      </c>
      <c r="AU254" s="222" t="s">
        <v>80</v>
      </c>
      <c r="AY254" s="15" t="s">
        <v>127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5" t="s">
        <v>78</v>
      </c>
      <c r="BK254" s="223">
        <f>ROUND(I254*H254,2)</f>
        <v>0</v>
      </c>
      <c r="BL254" s="15" t="s">
        <v>156</v>
      </c>
      <c r="BM254" s="222" t="s">
        <v>564</v>
      </c>
    </row>
    <row r="255" s="2" customFormat="1" ht="24.15" customHeight="1">
      <c r="A255" s="36"/>
      <c r="B255" s="37"/>
      <c r="C255" s="210" t="s">
        <v>565</v>
      </c>
      <c r="D255" s="210" t="s">
        <v>131</v>
      </c>
      <c r="E255" s="211" t="s">
        <v>566</v>
      </c>
      <c r="F255" s="212" t="s">
        <v>567</v>
      </c>
      <c r="G255" s="213" t="s">
        <v>155</v>
      </c>
      <c r="H255" s="214">
        <v>20</v>
      </c>
      <c r="I255" s="215"/>
      <c r="J255" s="216">
        <f>ROUND(I255*H255,2)</f>
        <v>0</v>
      </c>
      <c r="K255" s="217"/>
      <c r="L255" s="42"/>
      <c r="M255" s="218" t="s">
        <v>1</v>
      </c>
      <c r="N255" s="219" t="s">
        <v>38</v>
      </c>
      <c r="O255" s="89"/>
      <c r="P255" s="220">
        <f>O255*H255</f>
        <v>0</v>
      </c>
      <c r="Q255" s="220">
        <v>0.0062899999999999996</v>
      </c>
      <c r="R255" s="220">
        <f>Q255*H255</f>
        <v>0.1258</v>
      </c>
      <c r="S255" s="220">
        <v>0</v>
      </c>
      <c r="T255" s="221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2" t="s">
        <v>156</v>
      </c>
      <c r="AT255" s="222" t="s">
        <v>131</v>
      </c>
      <c r="AU255" s="222" t="s">
        <v>80</v>
      </c>
      <c r="AY255" s="15" t="s">
        <v>127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5" t="s">
        <v>78</v>
      </c>
      <c r="BK255" s="223">
        <f>ROUND(I255*H255,2)</f>
        <v>0</v>
      </c>
      <c r="BL255" s="15" t="s">
        <v>156</v>
      </c>
      <c r="BM255" s="222" t="s">
        <v>568</v>
      </c>
    </row>
    <row r="256" s="2" customFormat="1" ht="24.15" customHeight="1">
      <c r="A256" s="36"/>
      <c r="B256" s="37"/>
      <c r="C256" s="210" t="s">
        <v>569</v>
      </c>
      <c r="D256" s="210" t="s">
        <v>131</v>
      </c>
      <c r="E256" s="211" t="s">
        <v>570</v>
      </c>
      <c r="F256" s="212" t="s">
        <v>571</v>
      </c>
      <c r="G256" s="213" t="s">
        <v>155</v>
      </c>
      <c r="H256" s="214">
        <v>30</v>
      </c>
      <c r="I256" s="215"/>
      <c r="J256" s="216">
        <f>ROUND(I256*H256,2)</f>
        <v>0</v>
      </c>
      <c r="K256" s="217"/>
      <c r="L256" s="42"/>
      <c r="M256" s="218" t="s">
        <v>1</v>
      </c>
      <c r="N256" s="219" t="s">
        <v>38</v>
      </c>
      <c r="O256" s="89"/>
      <c r="P256" s="220">
        <f>O256*H256</f>
        <v>0</v>
      </c>
      <c r="Q256" s="220">
        <v>0.00792</v>
      </c>
      <c r="R256" s="220">
        <f>Q256*H256</f>
        <v>0.23760000000000001</v>
      </c>
      <c r="S256" s="220">
        <v>0</v>
      </c>
      <c r="T256" s="22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2" t="s">
        <v>156</v>
      </c>
      <c r="AT256" s="222" t="s">
        <v>131</v>
      </c>
      <c r="AU256" s="222" t="s">
        <v>80</v>
      </c>
      <c r="AY256" s="15" t="s">
        <v>127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5" t="s">
        <v>78</v>
      </c>
      <c r="BK256" s="223">
        <f>ROUND(I256*H256,2)</f>
        <v>0</v>
      </c>
      <c r="BL256" s="15" t="s">
        <v>156</v>
      </c>
      <c r="BM256" s="222" t="s">
        <v>572</v>
      </c>
    </row>
    <row r="257" s="2" customFormat="1" ht="24.15" customHeight="1">
      <c r="A257" s="36"/>
      <c r="B257" s="37"/>
      <c r="C257" s="210" t="s">
        <v>573</v>
      </c>
      <c r="D257" s="210" t="s">
        <v>131</v>
      </c>
      <c r="E257" s="211" t="s">
        <v>574</v>
      </c>
      <c r="F257" s="212" t="s">
        <v>575</v>
      </c>
      <c r="G257" s="213" t="s">
        <v>155</v>
      </c>
      <c r="H257" s="214">
        <v>50</v>
      </c>
      <c r="I257" s="215"/>
      <c r="J257" s="216">
        <f>ROUND(I257*H257,2)</f>
        <v>0</v>
      </c>
      <c r="K257" s="217"/>
      <c r="L257" s="42"/>
      <c r="M257" s="218" t="s">
        <v>1</v>
      </c>
      <c r="N257" s="219" t="s">
        <v>38</v>
      </c>
      <c r="O257" s="89"/>
      <c r="P257" s="220">
        <f>O257*H257</f>
        <v>0</v>
      </c>
      <c r="Q257" s="220">
        <v>0.0095499999999999995</v>
      </c>
      <c r="R257" s="220">
        <f>Q257*H257</f>
        <v>0.47749999999999998</v>
      </c>
      <c r="S257" s="220">
        <v>0</v>
      </c>
      <c r="T257" s="221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2" t="s">
        <v>156</v>
      </c>
      <c r="AT257" s="222" t="s">
        <v>131</v>
      </c>
      <c r="AU257" s="222" t="s">
        <v>80</v>
      </c>
      <c r="AY257" s="15" t="s">
        <v>127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5" t="s">
        <v>78</v>
      </c>
      <c r="BK257" s="223">
        <f>ROUND(I257*H257,2)</f>
        <v>0</v>
      </c>
      <c r="BL257" s="15" t="s">
        <v>156</v>
      </c>
      <c r="BM257" s="222" t="s">
        <v>576</v>
      </c>
    </row>
    <row r="258" s="12" customFormat="1" ht="22.8" customHeight="1">
      <c r="A258" s="12"/>
      <c r="B258" s="194"/>
      <c r="C258" s="195"/>
      <c r="D258" s="196" t="s">
        <v>72</v>
      </c>
      <c r="E258" s="208" t="s">
        <v>577</v>
      </c>
      <c r="F258" s="208" t="s">
        <v>578</v>
      </c>
      <c r="G258" s="195"/>
      <c r="H258" s="195"/>
      <c r="I258" s="198"/>
      <c r="J258" s="209">
        <f>BK258</f>
        <v>0</v>
      </c>
      <c r="K258" s="195"/>
      <c r="L258" s="200"/>
      <c r="M258" s="201"/>
      <c r="N258" s="202"/>
      <c r="O258" s="202"/>
      <c r="P258" s="203">
        <f>SUM(P259:P265)</f>
        <v>0</v>
      </c>
      <c r="Q258" s="202"/>
      <c r="R258" s="203">
        <f>SUM(R259:R265)</f>
        <v>0.074979999999999991</v>
      </c>
      <c r="S258" s="202"/>
      <c r="T258" s="204">
        <f>SUM(T259:T265)</f>
        <v>3.8125299999999998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5" t="s">
        <v>80</v>
      </c>
      <c r="AT258" s="206" t="s">
        <v>72</v>
      </c>
      <c r="AU258" s="206" t="s">
        <v>78</v>
      </c>
      <c r="AY258" s="205" t="s">
        <v>127</v>
      </c>
      <c r="BK258" s="207">
        <f>SUM(BK259:BK265)</f>
        <v>0</v>
      </c>
    </row>
    <row r="259" s="2" customFormat="1" ht="24.15" customHeight="1">
      <c r="A259" s="36"/>
      <c r="B259" s="37"/>
      <c r="C259" s="210" t="s">
        <v>579</v>
      </c>
      <c r="D259" s="210" t="s">
        <v>131</v>
      </c>
      <c r="E259" s="211" t="s">
        <v>580</v>
      </c>
      <c r="F259" s="212" t="s">
        <v>581</v>
      </c>
      <c r="G259" s="213" t="s">
        <v>155</v>
      </c>
      <c r="H259" s="214">
        <v>70</v>
      </c>
      <c r="I259" s="215"/>
      <c r="J259" s="216">
        <f>ROUND(I259*H259,2)</f>
        <v>0</v>
      </c>
      <c r="K259" s="217"/>
      <c r="L259" s="42"/>
      <c r="M259" s="218" t="s">
        <v>1</v>
      </c>
      <c r="N259" s="219" t="s">
        <v>38</v>
      </c>
      <c r="O259" s="89"/>
      <c r="P259" s="220">
        <f>O259*H259</f>
        <v>0</v>
      </c>
      <c r="Q259" s="220">
        <v>2.0000000000000002E-05</v>
      </c>
      <c r="R259" s="220">
        <f>Q259*H259</f>
        <v>0.0014000000000000002</v>
      </c>
      <c r="S259" s="220">
        <v>0.0032000000000000002</v>
      </c>
      <c r="T259" s="221">
        <f>S259*H259</f>
        <v>0.22400000000000001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2" t="s">
        <v>156</v>
      </c>
      <c r="AT259" s="222" t="s">
        <v>131</v>
      </c>
      <c r="AU259" s="222" t="s">
        <v>80</v>
      </c>
      <c r="AY259" s="15" t="s">
        <v>127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5" t="s">
        <v>78</v>
      </c>
      <c r="BK259" s="223">
        <f>ROUND(I259*H259,2)</f>
        <v>0</v>
      </c>
      <c r="BL259" s="15" t="s">
        <v>156</v>
      </c>
      <c r="BM259" s="222" t="s">
        <v>582</v>
      </c>
    </row>
    <row r="260" s="2" customFormat="1" ht="24.15" customHeight="1">
      <c r="A260" s="36"/>
      <c r="B260" s="37"/>
      <c r="C260" s="210" t="s">
        <v>583</v>
      </c>
      <c r="D260" s="210" t="s">
        <v>131</v>
      </c>
      <c r="E260" s="211" t="s">
        <v>584</v>
      </c>
      <c r="F260" s="212" t="s">
        <v>585</v>
      </c>
      <c r="G260" s="213" t="s">
        <v>155</v>
      </c>
      <c r="H260" s="214">
        <v>115</v>
      </c>
      <c r="I260" s="215"/>
      <c r="J260" s="216">
        <f>ROUND(I260*H260,2)</f>
        <v>0</v>
      </c>
      <c r="K260" s="217"/>
      <c r="L260" s="42"/>
      <c r="M260" s="218" t="s">
        <v>1</v>
      </c>
      <c r="N260" s="219" t="s">
        <v>38</v>
      </c>
      <c r="O260" s="89"/>
      <c r="P260" s="220">
        <f>O260*H260</f>
        <v>0</v>
      </c>
      <c r="Q260" s="220">
        <v>5.0000000000000002E-05</v>
      </c>
      <c r="R260" s="220">
        <f>Q260*H260</f>
        <v>0.0057499999999999999</v>
      </c>
      <c r="S260" s="220">
        <v>0.0053200000000000001</v>
      </c>
      <c r="T260" s="221">
        <f>S260*H260</f>
        <v>0.61180000000000001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2" t="s">
        <v>156</v>
      </c>
      <c r="AT260" s="222" t="s">
        <v>131</v>
      </c>
      <c r="AU260" s="222" t="s">
        <v>80</v>
      </c>
      <c r="AY260" s="15" t="s">
        <v>127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5" t="s">
        <v>78</v>
      </c>
      <c r="BK260" s="223">
        <f>ROUND(I260*H260,2)</f>
        <v>0</v>
      </c>
      <c r="BL260" s="15" t="s">
        <v>156</v>
      </c>
      <c r="BM260" s="222" t="s">
        <v>586</v>
      </c>
    </row>
    <row r="261" s="2" customFormat="1" ht="24.15" customHeight="1">
      <c r="A261" s="36"/>
      <c r="B261" s="37"/>
      <c r="C261" s="210" t="s">
        <v>587</v>
      </c>
      <c r="D261" s="210" t="s">
        <v>131</v>
      </c>
      <c r="E261" s="211" t="s">
        <v>588</v>
      </c>
      <c r="F261" s="212" t="s">
        <v>589</v>
      </c>
      <c r="G261" s="213" t="s">
        <v>155</v>
      </c>
      <c r="H261" s="214">
        <v>77</v>
      </c>
      <c r="I261" s="215"/>
      <c r="J261" s="216">
        <f>ROUND(I261*H261,2)</f>
        <v>0</v>
      </c>
      <c r="K261" s="217"/>
      <c r="L261" s="42"/>
      <c r="M261" s="218" t="s">
        <v>1</v>
      </c>
      <c r="N261" s="219" t="s">
        <v>38</v>
      </c>
      <c r="O261" s="89"/>
      <c r="P261" s="220">
        <f>O261*H261</f>
        <v>0</v>
      </c>
      <c r="Q261" s="220">
        <v>0.00010000000000000001</v>
      </c>
      <c r="R261" s="220">
        <f>Q261*H261</f>
        <v>0.0077000000000000002</v>
      </c>
      <c r="S261" s="220">
        <v>0.01384</v>
      </c>
      <c r="T261" s="221">
        <f>S261*H261</f>
        <v>1.06568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2" t="s">
        <v>156</v>
      </c>
      <c r="AT261" s="222" t="s">
        <v>131</v>
      </c>
      <c r="AU261" s="222" t="s">
        <v>80</v>
      </c>
      <c r="AY261" s="15" t="s">
        <v>127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5" t="s">
        <v>78</v>
      </c>
      <c r="BK261" s="223">
        <f>ROUND(I261*H261,2)</f>
        <v>0</v>
      </c>
      <c r="BL261" s="15" t="s">
        <v>156</v>
      </c>
      <c r="BM261" s="222" t="s">
        <v>590</v>
      </c>
    </row>
    <row r="262" s="2" customFormat="1" ht="24.15" customHeight="1">
      <c r="A262" s="36"/>
      <c r="B262" s="37"/>
      <c r="C262" s="210" t="s">
        <v>591</v>
      </c>
      <c r="D262" s="210" t="s">
        <v>131</v>
      </c>
      <c r="E262" s="211" t="s">
        <v>592</v>
      </c>
      <c r="F262" s="212" t="s">
        <v>593</v>
      </c>
      <c r="G262" s="213" t="s">
        <v>155</v>
      </c>
      <c r="H262" s="214">
        <v>29</v>
      </c>
      <c r="I262" s="215"/>
      <c r="J262" s="216">
        <f>ROUND(I262*H262,2)</f>
        <v>0</v>
      </c>
      <c r="K262" s="217"/>
      <c r="L262" s="42"/>
      <c r="M262" s="218" t="s">
        <v>1</v>
      </c>
      <c r="N262" s="219" t="s">
        <v>38</v>
      </c>
      <c r="O262" s="89"/>
      <c r="P262" s="220">
        <f>O262*H262</f>
        <v>0</v>
      </c>
      <c r="Q262" s="220">
        <v>0.00012</v>
      </c>
      <c r="R262" s="220">
        <f>Q262*H262</f>
        <v>0.00348</v>
      </c>
      <c r="S262" s="220">
        <v>0.02359</v>
      </c>
      <c r="T262" s="221">
        <f>S262*H262</f>
        <v>0.68411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2" t="s">
        <v>156</v>
      </c>
      <c r="AT262" s="222" t="s">
        <v>131</v>
      </c>
      <c r="AU262" s="222" t="s">
        <v>80</v>
      </c>
      <c r="AY262" s="15" t="s">
        <v>127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5" t="s">
        <v>78</v>
      </c>
      <c r="BK262" s="223">
        <f>ROUND(I262*H262,2)</f>
        <v>0</v>
      </c>
      <c r="BL262" s="15" t="s">
        <v>156</v>
      </c>
      <c r="BM262" s="222" t="s">
        <v>594</v>
      </c>
    </row>
    <row r="263" s="2" customFormat="1" ht="24.15" customHeight="1">
      <c r="A263" s="36"/>
      <c r="B263" s="37"/>
      <c r="C263" s="210" t="s">
        <v>595</v>
      </c>
      <c r="D263" s="210" t="s">
        <v>131</v>
      </c>
      <c r="E263" s="211" t="s">
        <v>596</v>
      </c>
      <c r="F263" s="212" t="s">
        <v>597</v>
      </c>
      <c r="G263" s="213" t="s">
        <v>155</v>
      </c>
      <c r="H263" s="214">
        <v>143</v>
      </c>
      <c r="I263" s="215"/>
      <c r="J263" s="216">
        <f>ROUND(I263*H263,2)</f>
        <v>0</v>
      </c>
      <c r="K263" s="217"/>
      <c r="L263" s="42"/>
      <c r="M263" s="218" t="s">
        <v>1</v>
      </c>
      <c r="N263" s="219" t="s">
        <v>38</v>
      </c>
      <c r="O263" s="89"/>
      <c r="P263" s="220">
        <f>O263*H263</f>
        <v>0</v>
      </c>
      <c r="Q263" s="220">
        <v>9.0000000000000006E-05</v>
      </c>
      <c r="R263" s="220">
        <f>Q263*H263</f>
        <v>0.012870000000000001</v>
      </c>
      <c r="S263" s="220">
        <v>0.0085800000000000008</v>
      </c>
      <c r="T263" s="221">
        <f>S263*H263</f>
        <v>1.2269400000000001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2" t="s">
        <v>156</v>
      </c>
      <c r="AT263" s="222" t="s">
        <v>131</v>
      </c>
      <c r="AU263" s="222" t="s">
        <v>80</v>
      </c>
      <c r="AY263" s="15" t="s">
        <v>127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5" t="s">
        <v>78</v>
      </c>
      <c r="BK263" s="223">
        <f>ROUND(I263*H263,2)</f>
        <v>0</v>
      </c>
      <c r="BL263" s="15" t="s">
        <v>156</v>
      </c>
      <c r="BM263" s="222" t="s">
        <v>598</v>
      </c>
    </row>
    <row r="264" s="2" customFormat="1" ht="24.15" customHeight="1">
      <c r="A264" s="36"/>
      <c r="B264" s="37"/>
      <c r="C264" s="210" t="s">
        <v>599</v>
      </c>
      <c r="D264" s="210" t="s">
        <v>131</v>
      </c>
      <c r="E264" s="211" t="s">
        <v>600</v>
      </c>
      <c r="F264" s="212" t="s">
        <v>601</v>
      </c>
      <c r="G264" s="213" t="s">
        <v>602</v>
      </c>
      <c r="H264" s="214">
        <v>3.7999999999999998</v>
      </c>
      <c r="I264" s="215"/>
      <c r="J264" s="216">
        <f>ROUND(I264*H264,2)</f>
        <v>0</v>
      </c>
      <c r="K264" s="217"/>
      <c r="L264" s="42"/>
      <c r="M264" s="218" t="s">
        <v>1</v>
      </c>
      <c r="N264" s="219" t="s">
        <v>38</v>
      </c>
      <c r="O264" s="89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2" t="s">
        <v>156</v>
      </c>
      <c r="AT264" s="222" t="s">
        <v>131</v>
      </c>
      <c r="AU264" s="222" t="s">
        <v>80</v>
      </c>
      <c r="AY264" s="15" t="s">
        <v>127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5" t="s">
        <v>78</v>
      </c>
      <c r="BK264" s="223">
        <f>ROUND(I264*H264,2)</f>
        <v>0</v>
      </c>
      <c r="BL264" s="15" t="s">
        <v>156</v>
      </c>
      <c r="BM264" s="222" t="s">
        <v>603</v>
      </c>
    </row>
    <row r="265" s="2" customFormat="1" ht="33" customHeight="1">
      <c r="A265" s="36"/>
      <c r="B265" s="37"/>
      <c r="C265" s="210" t="s">
        <v>604</v>
      </c>
      <c r="D265" s="210" t="s">
        <v>131</v>
      </c>
      <c r="E265" s="211" t="s">
        <v>605</v>
      </c>
      <c r="F265" s="212" t="s">
        <v>245</v>
      </c>
      <c r="G265" s="213" t="s">
        <v>142</v>
      </c>
      <c r="H265" s="214">
        <v>1</v>
      </c>
      <c r="I265" s="215"/>
      <c r="J265" s="216">
        <f>ROUND(I265*H265,2)</f>
        <v>0</v>
      </c>
      <c r="K265" s="217"/>
      <c r="L265" s="42"/>
      <c r="M265" s="218" t="s">
        <v>1</v>
      </c>
      <c r="N265" s="219" t="s">
        <v>38</v>
      </c>
      <c r="O265" s="89"/>
      <c r="P265" s="220">
        <f>O265*H265</f>
        <v>0</v>
      </c>
      <c r="Q265" s="220">
        <v>0.043779999999999999</v>
      </c>
      <c r="R265" s="220">
        <f>Q265*H265</f>
        <v>0.043779999999999999</v>
      </c>
      <c r="S265" s="220">
        <v>0</v>
      </c>
      <c r="T265" s="221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2" t="s">
        <v>156</v>
      </c>
      <c r="AT265" s="222" t="s">
        <v>131</v>
      </c>
      <c r="AU265" s="222" t="s">
        <v>80</v>
      </c>
      <c r="AY265" s="15" t="s">
        <v>127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5" t="s">
        <v>78</v>
      </c>
      <c r="BK265" s="223">
        <f>ROUND(I265*H265,2)</f>
        <v>0</v>
      </c>
      <c r="BL265" s="15" t="s">
        <v>156</v>
      </c>
      <c r="BM265" s="222" t="s">
        <v>606</v>
      </c>
    </row>
    <row r="266" s="12" customFormat="1" ht="22.8" customHeight="1">
      <c r="A266" s="12"/>
      <c r="B266" s="194"/>
      <c r="C266" s="195"/>
      <c r="D266" s="196" t="s">
        <v>72</v>
      </c>
      <c r="E266" s="208" t="s">
        <v>607</v>
      </c>
      <c r="F266" s="208" t="s">
        <v>608</v>
      </c>
      <c r="G266" s="195"/>
      <c r="H266" s="195"/>
      <c r="I266" s="198"/>
      <c r="J266" s="209">
        <f>BK266</f>
        <v>0</v>
      </c>
      <c r="K266" s="195"/>
      <c r="L266" s="200"/>
      <c r="M266" s="201"/>
      <c r="N266" s="202"/>
      <c r="O266" s="202"/>
      <c r="P266" s="203">
        <f>SUM(P267:P337)</f>
        <v>0</v>
      </c>
      <c r="Q266" s="202"/>
      <c r="R266" s="203">
        <f>SUM(R267:R337)</f>
        <v>0.37100000000000005</v>
      </c>
      <c r="S266" s="202"/>
      <c r="T266" s="204">
        <f>SUM(T267:T337)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5" t="s">
        <v>80</v>
      </c>
      <c r="AT266" s="206" t="s">
        <v>72</v>
      </c>
      <c r="AU266" s="206" t="s">
        <v>78</v>
      </c>
      <c r="AY266" s="205" t="s">
        <v>127</v>
      </c>
      <c r="BK266" s="207">
        <f>SUM(BK267:BK337)</f>
        <v>0</v>
      </c>
    </row>
    <row r="267" s="2" customFormat="1" ht="24.15" customHeight="1">
      <c r="A267" s="36"/>
      <c r="B267" s="37"/>
      <c r="C267" s="210" t="s">
        <v>609</v>
      </c>
      <c r="D267" s="210" t="s">
        <v>131</v>
      </c>
      <c r="E267" s="211" t="s">
        <v>610</v>
      </c>
      <c r="F267" s="212" t="s">
        <v>611</v>
      </c>
      <c r="G267" s="213" t="s">
        <v>134</v>
      </c>
      <c r="H267" s="214">
        <v>1</v>
      </c>
      <c r="I267" s="215"/>
      <c r="J267" s="216">
        <f>ROUND(I267*H267,2)</f>
        <v>0</v>
      </c>
      <c r="K267" s="217"/>
      <c r="L267" s="42"/>
      <c r="M267" s="218" t="s">
        <v>1</v>
      </c>
      <c r="N267" s="219" t="s">
        <v>38</v>
      </c>
      <c r="O267" s="89"/>
      <c r="P267" s="220">
        <f>O267*H267</f>
        <v>0</v>
      </c>
      <c r="Q267" s="220">
        <v>0.00062</v>
      </c>
      <c r="R267" s="220">
        <f>Q267*H267</f>
        <v>0.00062</v>
      </c>
      <c r="S267" s="220">
        <v>0</v>
      </c>
      <c r="T267" s="221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2" t="s">
        <v>156</v>
      </c>
      <c r="AT267" s="222" t="s">
        <v>131</v>
      </c>
      <c r="AU267" s="222" t="s">
        <v>80</v>
      </c>
      <c r="AY267" s="15" t="s">
        <v>127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5" t="s">
        <v>78</v>
      </c>
      <c r="BK267" s="223">
        <f>ROUND(I267*H267,2)</f>
        <v>0</v>
      </c>
      <c r="BL267" s="15" t="s">
        <v>156</v>
      </c>
      <c r="BM267" s="222" t="s">
        <v>612</v>
      </c>
    </row>
    <row r="268" s="2" customFormat="1" ht="24.15" customHeight="1">
      <c r="A268" s="36"/>
      <c r="B268" s="37"/>
      <c r="C268" s="210" t="s">
        <v>613</v>
      </c>
      <c r="D268" s="210" t="s">
        <v>131</v>
      </c>
      <c r="E268" s="211" t="s">
        <v>614</v>
      </c>
      <c r="F268" s="212" t="s">
        <v>615</v>
      </c>
      <c r="G268" s="213" t="s">
        <v>134</v>
      </c>
      <c r="H268" s="214">
        <v>1</v>
      </c>
      <c r="I268" s="215"/>
      <c r="J268" s="216">
        <f>ROUND(I268*H268,2)</f>
        <v>0</v>
      </c>
      <c r="K268" s="217"/>
      <c r="L268" s="42"/>
      <c r="M268" s="218" t="s">
        <v>1</v>
      </c>
      <c r="N268" s="219" t="s">
        <v>38</v>
      </c>
      <c r="O268" s="89"/>
      <c r="P268" s="220">
        <f>O268*H268</f>
        <v>0</v>
      </c>
      <c r="Q268" s="220">
        <v>0.00062</v>
      </c>
      <c r="R268" s="220">
        <f>Q268*H268</f>
        <v>0.00062</v>
      </c>
      <c r="S268" s="220">
        <v>0</v>
      </c>
      <c r="T268" s="22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2" t="s">
        <v>156</v>
      </c>
      <c r="AT268" s="222" t="s">
        <v>131</v>
      </c>
      <c r="AU268" s="222" t="s">
        <v>80</v>
      </c>
      <c r="AY268" s="15" t="s">
        <v>127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5" t="s">
        <v>78</v>
      </c>
      <c r="BK268" s="223">
        <f>ROUND(I268*H268,2)</f>
        <v>0</v>
      </c>
      <c r="BL268" s="15" t="s">
        <v>156</v>
      </c>
      <c r="BM268" s="222" t="s">
        <v>616</v>
      </c>
    </row>
    <row r="269" s="2" customFormat="1" ht="24.15" customHeight="1">
      <c r="A269" s="36"/>
      <c r="B269" s="37"/>
      <c r="C269" s="210" t="s">
        <v>617</v>
      </c>
      <c r="D269" s="210" t="s">
        <v>131</v>
      </c>
      <c r="E269" s="211" t="s">
        <v>618</v>
      </c>
      <c r="F269" s="212" t="s">
        <v>619</v>
      </c>
      <c r="G269" s="213" t="s">
        <v>134</v>
      </c>
      <c r="H269" s="214">
        <v>3</v>
      </c>
      <c r="I269" s="215"/>
      <c r="J269" s="216">
        <f>ROUND(I269*H269,2)</f>
        <v>0</v>
      </c>
      <c r="K269" s="217"/>
      <c r="L269" s="42"/>
      <c r="M269" s="218" t="s">
        <v>1</v>
      </c>
      <c r="N269" s="219" t="s">
        <v>38</v>
      </c>
      <c r="O269" s="89"/>
      <c r="P269" s="220">
        <f>O269*H269</f>
        <v>0</v>
      </c>
      <c r="Q269" s="220">
        <v>0.00062</v>
      </c>
      <c r="R269" s="220">
        <f>Q269*H269</f>
        <v>0.0018600000000000001</v>
      </c>
      <c r="S269" s="220">
        <v>0</v>
      </c>
      <c r="T269" s="221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2" t="s">
        <v>156</v>
      </c>
      <c r="AT269" s="222" t="s">
        <v>131</v>
      </c>
      <c r="AU269" s="222" t="s">
        <v>80</v>
      </c>
      <c r="AY269" s="15" t="s">
        <v>127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5" t="s">
        <v>78</v>
      </c>
      <c r="BK269" s="223">
        <f>ROUND(I269*H269,2)</f>
        <v>0</v>
      </c>
      <c r="BL269" s="15" t="s">
        <v>156</v>
      </c>
      <c r="BM269" s="222" t="s">
        <v>620</v>
      </c>
    </row>
    <row r="270" s="2" customFormat="1" ht="24.15" customHeight="1">
      <c r="A270" s="36"/>
      <c r="B270" s="37"/>
      <c r="C270" s="210" t="s">
        <v>621</v>
      </c>
      <c r="D270" s="210" t="s">
        <v>131</v>
      </c>
      <c r="E270" s="211" t="s">
        <v>622</v>
      </c>
      <c r="F270" s="212" t="s">
        <v>623</v>
      </c>
      <c r="G270" s="213" t="s">
        <v>134</v>
      </c>
      <c r="H270" s="214">
        <v>3</v>
      </c>
      <c r="I270" s="215"/>
      <c r="J270" s="216">
        <f>ROUND(I270*H270,2)</f>
        <v>0</v>
      </c>
      <c r="K270" s="217"/>
      <c r="L270" s="42"/>
      <c r="M270" s="218" t="s">
        <v>1</v>
      </c>
      <c r="N270" s="219" t="s">
        <v>38</v>
      </c>
      <c r="O270" s="89"/>
      <c r="P270" s="220">
        <f>O270*H270</f>
        <v>0</v>
      </c>
      <c r="Q270" s="220">
        <v>0.00062</v>
      </c>
      <c r="R270" s="220">
        <f>Q270*H270</f>
        <v>0.0018600000000000001</v>
      </c>
      <c r="S270" s="220">
        <v>0</v>
      </c>
      <c r="T270" s="221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2" t="s">
        <v>156</v>
      </c>
      <c r="AT270" s="222" t="s">
        <v>131</v>
      </c>
      <c r="AU270" s="222" t="s">
        <v>80</v>
      </c>
      <c r="AY270" s="15" t="s">
        <v>127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5" t="s">
        <v>78</v>
      </c>
      <c r="BK270" s="223">
        <f>ROUND(I270*H270,2)</f>
        <v>0</v>
      </c>
      <c r="BL270" s="15" t="s">
        <v>156</v>
      </c>
      <c r="BM270" s="222" t="s">
        <v>624</v>
      </c>
    </row>
    <row r="271" s="2" customFormat="1" ht="24.15" customHeight="1">
      <c r="A271" s="36"/>
      <c r="B271" s="37"/>
      <c r="C271" s="210" t="s">
        <v>625</v>
      </c>
      <c r="D271" s="210" t="s">
        <v>131</v>
      </c>
      <c r="E271" s="211" t="s">
        <v>626</v>
      </c>
      <c r="F271" s="212" t="s">
        <v>627</v>
      </c>
      <c r="G271" s="213" t="s">
        <v>134</v>
      </c>
      <c r="H271" s="214">
        <v>1</v>
      </c>
      <c r="I271" s="215"/>
      <c r="J271" s="216">
        <f>ROUND(I271*H271,2)</f>
        <v>0</v>
      </c>
      <c r="K271" s="217"/>
      <c r="L271" s="42"/>
      <c r="M271" s="218" t="s">
        <v>1</v>
      </c>
      <c r="N271" s="219" t="s">
        <v>38</v>
      </c>
      <c r="O271" s="89"/>
      <c r="P271" s="220">
        <f>O271*H271</f>
        <v>0</v>
      </c>
      <c r="Q271" s="220">
        <v>0.00062</v>
      </c>
      <c r="R271" s="220">
        <f>Q271*H271</f>
        <v>0.00062</v>
      </c>
      <c r="S271" s="220">
        <v>0</v>
      </c>
      <c r="T271" s="22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2" t="s">
        <v>156</v>
      </c>
      <c r="AT271" s="222" t="s">
        <v>131</v>
      </c>
      <c r="AU271" s="222" t="s">
        <v>80</v>
      </c>
      <c r="AY271" s="15" t="s">
        <v>127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5" t="s">
        <v>78</v>
      </c>
      <c r="BK271" s="223">
        <f>ROUND(I271*H271,2)</f>
        <v>0</v>
      </c>
      <c r="BL271" s="15" t="s">
        <v>156</v>
      </c>
      <c r="BM271" s="222" t="s">
        <v>628</v>
      </c>
    </row>
    <row r="272" s="2" customFormat="1" ht="24.15" customHeight="1">
      <c r="A272" s="36"/>
      <c r="B272" s="37"/>
      <c r="C272" s="210" t="s">
        <v>629</v>
      </c>
      <c r="D272" s="210" t="s">
        <v>131</v>
      </c>
      <c r="E272" s="211" t="s">
        <v>630</v>
      </c>
      <c r="F272" s="212" t="s">
        <v>631</v>
      </c>
      <c r="G272" s="213" t="s">
        <v>134</v>
      </c>
      <c r="H272" s="214">
        <v>2</v>
      </c>
      <c r="I272" s="215"/>
      <c r="J272" s="216">
        <f>ROUND(I272*H272,2)</f>
        <v>0</v>
      </c>
      <c r="K272" s="217"/>
      <c r="L272" s="42"/>
      <c r="M272" s="218" t="s">
        <v>1</v>
      </c>
      <c r="N272" s="219" t="s">
        <v>38</v>
      </c>
      <c r="O272" s="89"/>
      <c r="P272" s="220">
        <f>O272*H272</f>
        <v>0</v>
      </c>
      <c r="Q272" s="220">
        <v>0.00062</v>
      </c>
      <c r="R272" s="220">
        <f>Q272*H272</f>
        <v>0.00124</v>
      </c>
      <c r="S272" s="220">
        <v>0</v>
      </c>
      <c r="T272" s="221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2" t="s">
        <v>156</v>
      </c>
      <c r="AT272" s="222" t="s">
        <v>131</v>
      </c>
      <c r="AU272" s="222" t="s">
        <v>80</v>
      </c>
      <c r="AY272" s="15" t="s">
        <v>127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5" t="s">
        <v>78</v>
      </c>
      <c r="BK272" s="223">
        <f>ROUND(I272*H272,2)</f>
        <v>0</v>
      </c>
      <c r="BL272" s="15" t="s">
        <v>156</v>
      </c>
      <c r="BM272" s="222" t="s">
        <v>632</v>
      </c>
    </row>
    <row r="273" s="2" customFormat="1" ht="24.15" customHeight="1">
      <c r="A273" s="36"/>
      <c r="B273" s="37"/>
      <c r="C273" s="210" t="s">
        <v>633</v>
      </c>
      <c r="D273" s="210" t="s">
        <v>131</v>
      </c>
      <c r="E273" s="211" t="s">
        <v>634</v>
      </c>
      <c r="F273" s="212" t="s">
        <v>635</v>
      </c>
      <c r="G273" s="213" t="s">
        <v>134</v>
      </c>
      <c r="H273" s="214">
        <v>2</v>
      </c>
      <c r="I273" s="215"/>
      <c r="J273" s="216">
        <f>ROUND(I273*H273,2)</f>
        <v>0</v>
      </c>
      <c r="K273" s="217"/>
      <c r="L273" s="42"/>
      <c r="M273" s="218" t="s">
        <v>1</v>
      </c>
      <c r="N273" s="219" t="s">
        <v>38</v>
      </c>
      <c r="O273" s="89"/>
      <c r="P273" s="220">
        <f>O273*H273</f>
        <v>0</v>
      </c>
      <c r="Q273" s="220">
        <v>0.00062</v>
      </c>
      <c r="R273" s="220">
        <f>Q273*H273</f>
        <v>0.00124</v>
      </c>
      <c r="S273" s="220">
        <v>0</v>
      </c>
      <c r="T273" s="22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2" t="s">
        <v>156</v>
      </c>
      <c r="AT273" s="222" t="s">
        <v>131</v>
      </c>
      <c r="AU273" s="222" t="s">
        <v>80</v>
      </c>
      <c r="AY273" s="15" t="s">
        <v>127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5" t="s">
        <v>78</v>
      </c>
      <c r="BK273" s="223">
        <f>ROUND(I273*H273,2)</f>
        <v>0</v>
      </c>
      <c r="BL273" s="15" t="s">
        <v>156</v>
      </c>
      <c r="BM273" s="222" t="s">
        <v>636</v>
      </c>
    </row>
    <row r="274" s="2" customFormat="1" ht="24.15" customHeight="1">
      <c r="A274" s="36"/>
      <c r="B274" s="37"/>
      <c r="C274" s="210" t="s">
        <v>637</v>
      </c>
      <c r="D274" s="210" t="s">
        <v>131</v>
      </c>
      <c r="E274" s="211" t="s">
        <v>638</v>
      </c>
      <c r="F274" s="212" t="s">
        <v>639</v>
      </c>
      <c r="G274" s="213" t="s">
        <v>134</v>
      </c>
      <c r="H274" s="214">
        <v>3</v>
      </c>
      <c r="I274" s="215"/>
      <c r="J274" s="216">
        <f>ROUND(I274*H274,2)</f>
        <v>0</v>
      </c>
      <c r="K274" s="217"/>
      <c r="L274" s="42"/>
      <c r="M274" s="218" t="s">
        <v>1</v>
      </c>
      <c r="N274" s="219" t="s">
        <v>38</v>
      </c>
      <c r="O274" s="89"/>
      <c r="P274" s="220">
        <f>O274*H274</f>
        <v>0</v>
      </c>
      <c r="Q274" s="220">
        <v>0.00062</v>
      </c>
      <c r="R274" s="220">
        <f>Q274*H274</f>
        <v>0.0018600000000000001</v>
      </c>
      <c r="S274" s="220">
        <v>0</v>
      </c>
      <c r="T274" s="221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2" t="s">
        <v>156</v>
      </c>
      <c r="AT274" s="222" t="s">
        <v>131</v>
      </c>
      <c r="AU274" s="222" t="s">
        <v>80</v>
      </c>
      <c r="AY274" s="15" t="s">
        <v>127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5" t="s">
        <v>78</v>
      </c>
      <c r="BK274" s="223">
        <f>ROUND(I274*H274,2)</f>
        <v>0</v>
      </c>
      <c r="BL274" s="15" t="s">
        <v>156</v>
      </c>
      <c r="BM274" s="222" t="s">
        <v>640</v>
      </c>
    </row>
    <row r="275" s="2" customFormat="1" ht="24.15" customHeight="1">
      <c r="A275" s="36"/>
      <c r="B275" s="37"/>
      <c r="C275" s="210" t="s">
        <v>641</v>
      </c>
      <c r="D275" s="210" t="s">
        <v>131</v>
      </c>
      <c r="E275" s="211" t="s">
        <v>642</v>
      </c>
      <c r="F275" s="212" t="s">
        <v>643</v>
      </c>
      <c r="G275" s="213" t="s">
        <v>134</v>
      </c>
      <c r="H275" s="214">
        <v>2</v>
      </c>
      <c r="I275" s="215"/>
      <c r="J275" s="216">
        <f>ROUND(I275*H275,2)</f>
        <v>0</v>
      </c>
      <c r="K275" s="217"/>
      <c r="L275" s="42"/>
      <c r="M275" s="218" t="s">
        <v>1</v>
      </c>
      <c r="N275" s="219" t="s">
        <v>38</v>
      </c>
      <c r="O275" s="89"/>
      <c r="P275" s="220">
        <f>O275*H275</f>
        <v>0</v>
      </c>
      <c r="Q275" s="220">
        <v>0.00062</v>
      </c>
      <c r="R275" s="220">
        <f>Q275*H275</f>
        <v>0.00124</v>
      </c>
      <c r="S275" s="220">
        <v>0</v>
      </c>
      <c r="T275" s="22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2" t="s">
        <v>156</v>
      </c>
      <c r="AT275" s="222" t="s">
        <v>131</v>
      </c>
      <c r="AU275" s="222" t="s">
        <v>80</v>
      </c>
      <c r="AY275" s="15" t="s">
        <v>127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5" t="s">
        <v>78</v>
      </c>
      <c r="BK275" s="223">
        <f>ROUND(I275*H275,2)</f>
        <v>0</v>
      </c>
      <c r="BL275" s="15" t="s">
        <v>156</v>
      </c>
      <c r="BM275" s="222" t="s">
        <v>644</v>
      </c>
    </row>
    <row r="276" s="13" customFormat="1">
      <c r="A276" s="13"/>
      <c r="B276" s="235"/>
      <c r="C276" s="236"/>
      <c r="D276" s="237" t="s">
        <v>193</v>
      </c>
      <c r="E276" s="236"/>
      <c r="F276" s="238" t="s">
        <v>645</v>
      </c>
      <c r="G276" s="236"/>
      <c r="H276" s="239">
        <v>2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193</v>
      </c>
      <c r="AU276" s="245" t="s">
        <v>80</v>
      </c>
      <c r="AV276" s="13" t="s">
        <v>80</v>
      </c>
      <c r="AW276" s="13" t="s">
        <v>4</v>
      </c>
      <c r="AX276" s="13" t="s">
        <v>78</v>
      </c>
      <c r="AY276" s="245" t="s">
        <v>127</v>
      </c>
    </row>
    <row r="277" s="2" customFormat="1" ht="24.15" customHeight="1">
      <c r="A277" s="36"/>
      <c r="B277" s="37"/>
      <c r="C277" s="210" t="s">
        <v>646</v>
      </c>
      <c r="D277" s="210" t="s">
        <v>131</v>
      </c>
      <c r="E277" s="211" t="s">
        <v>647</v>
      </c>
      <c r="F277" s="212" t="s">
        <v>648</v>
      </c>
      <c r="G277" s="213" t="s">
        <v>134</v>
      </c>
      <c r="H277" s="214">
        <v>3</v>
      </c>
      <c r="I277" s="215"/>
      <c r="J277" s="216">
        <f>ROUND(I277*H277,2)</f>
        <v>0</v>
      </c>
      <c r="K277" s="217"/>
      <c r="L277" s="42"/>
      <c r="M277" s="218" t="s">
        <v>1</v>
      </c>
      <c r="N277" s="219" t="s">
        <v>38</v>
      </c>
      <c r="O277" s="89"/>
      <c r="P277" s="220">
        <f>O277*H277</f>
        <v>0</v>
      </c>
      <c r="Q277" s="220">
        <v>0.00062</v>
      </c>
      <c r="R277" s="220">
        <f>Q277*H277</f>
        <v>0.0018600000000000001</v>
      </c>
      <c r="S277" s="220">
        <v>0</v>
      </c>
      <c r="T277" s="22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2" t="s">
        <v>156</v>
      </c>
      <c r="AT277" s="222" t="s">
        <v>131</v>
      </c>
      <c r="AU277" s="222" t="s">
        <v>80</v>
      </c>
      <c r="AY277" s="15" t="s">
        <v>127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5" t="s">
        <v>78</v>
      </c>
      <c r="BK277" s="223">
        <f>ROUND(I277*H277,2)</f>
        <v>0</v>
      </c>
      <c r="BL277" s="15" t="s">
        <v>156</v>
      </c>
      <c r="BM277" s="222" t="s">
        <v>649</v>
      </c>
    </row>
    <row r="278" s="2" customFormat="1" ht="21.75" customHeight="1">
      <c r="A278" s="36"/>
      <c r="B278" s="37"/>
      <c r="C278" s="210" t="s">
        <v>650</v>
      </c>
      <c r="D278" s="210" t="s">
        <v>131</v>
      </c>
      <c r="E278" s="211" t="s">
        <v>651</v>
      </c>
      <c r="F278" s="212" t="s">
        <v>652</v>
      </c>
      <c r="G278" s="213" t="s">
        <v>134</v>
      </c>
      <c r="H278" s="214">
        <v>1</v>
      </c>
      <c r="I278" s="215"/>
      <c r="J278" s="216">
        <f>ROUND(I278*H278,2)</f>
        <v>0</v>
      </c>
      <c r="K278" s="217"/>
      <c r="L278" s="42"/>
      <c r="M278" s="218" t="s">
        <v>1</v>
      </c>
      <c r="N278" s="219" t="s">
        <v>38</v>
      </c>
      <c r="O278" s="89"/>
      <c r="P278" s="220">
        <f>O278*H278</f>
        <v>0</v>
      </c>
      <c r="Q278" s="220">
        <v>0.00062</v>
      </c>
      <c r="R278" s="220">
        <f>Q278*H278</f>
        <v>0.00062</v>
      </c>
      <c r="S278" s="220">
        <v>0</v>
      </c>
      <c r="T278" s="221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2" t="s">
        <v>156</v>
      </c>
      <c r="AT278" s="222" t="s">
        <v>131</v>
      </c>
      <c r="AU278" s="222" t="s">
        <v>80</v>
      </c>
      <c r="AY278" s="15" t="s">
        <v>127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5" t="s">
        <v>78</v>
      </c>
      <c r="BK278" s="223">
        <f>ROUND(I278*H278,2)</f>
        <v>0</v>
      </c>
      <c r="BL278" s="15" t="s">
        <v>156</v>
      </c>
      <c r="BM278" s="222" t="s">
        <v>653</v>
      </c>
    </row>
    <row r="279" s="13" customFormat="1">
      <c r="A279" s="13"/>
      <c r="B279" s="235"/>
      <c r="C279" s="236"/>
      <c r="D279" s="237" t="s">
        <v>193</v>
      </c>
      <c r="E279" s="236"/>
      <c r="F279" s="238" t="s">
        <v>654</v>
      </c>
      <c r="G279" s="236"/>
      <c r="H279" s="239">
        <v>1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193</v>
      </c>
      <c r="AU279" s="245" t="s">
        <v>80</v>
      </c>
      <c r="AV279" s="13" t="s">
        <v>80</v>
      </c>
      <c r="AW279" s="13" t="s">
        <v>4</v>
      </c>
      <c r="AX279" s="13" t="s">
        <v>78</v>
      </c>
      <c r="AY279" s="245" t="s">
        <v>127</v>
      </c>
    </row>
    <row r="280" s="2" customFormat="1" ht="16.5" customHeight="1">
      <c r="A280" s="36"/>
      <c r="B280" s="37"/>
      <c r="C280" s="210" t="s">
        <v>655</v>
      </c>
      <c r="D280" s="210" t="s">
        <v>131</v>
      </c>
      <c r="E280" s="211" t="s">
        <v>656</v>
      </c>
      <c r="F280" s="212" t="s">
        <v>657</v>
      </c>
      <c r="G280" s="213" t="s">
        <v>134</v>
      </c>
      <c r="H280" s="214">
        <v>1</v>
      </c>
      <c r="I280" s="215"/>
      <c r="J280" s="216">
        <f>ROUND(I280*H280,2)</f>
        <v>0</v>
      </c>
      <c r="K280" s="217"/>
      <c r="L280" s="42"/>
      <c r="M280" s="218" t="s">
        <v>1</v>
      </c>
      <c r="N280" s="219" t="s">
        <v>38</v>
      </c>
      <c r="O280" s="89"/>
      <c r="P280" s="220">
        <f>O280*H280</f>
        <v>0</v>
      </c>
      <c r="Q280" s="220">
        <v>0.00062</v>
      </c>
      <c r="R280" s="220">
        <f>Q280*H280</f>
        <v>0.00062</v>
      </c>
      <c r="S280" s="220">
        <v>0</v>
      </c>
      <c r="T280" s="221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2" t="s">
        <v>156</v>
      </c>
      <c r="AT280" s="222" t="s">
        <v>131</v>
      </c>
      <c r="AU280" s="222" t="s">
        <v>80</v>
      </c>
      <c r="AY280" s="15" t="s">
        <v>127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5" t="s">
        <v>78</v>
      </c>
      <c r="BK280" s="223">
        <f>ROUND(I280*H280,2)</f>
        <v>0</v>
      </c>
      <c r="BL280" s="15" t="s">
        <v>156</v>
      </c>
      <c r="BM280" s="222" t="s">
        <v>658</v>
      </c>
    </row>
    <row r="281" s="13" customFormat="1">
      <c r="A281" s="13"/>
      <c r="B281" s="235"/>
      <c r="C281" s="236"/>
      <c r="D281" s="237" t="s">
        <v>193</v>
      </c>
      <c r="E281" s="236"/>
      <c r="F281" s="238" t="s">
        <v>659</v>
      </c>
      <c r="G281" s="236"/>
      <c r="H281" s="239">
        <v>1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193</v>
      </c>
      <c r="AU281" s="245" t="s">
        <v>80</v>
      </c>
      <c r="AV281" s="13" t="s">
        <v>80</v>
      </c>
      <c r="AW281" s="13" t="s">
        <v>4</v>
      </c>
      <c r="AX281" s="13" t="s">
        <v>78</v>
      </c>
      <c r="AY281" s="245" t="s">
        <v>127</v>
      </c>
    </row>
    <row r="282" s="2" customFormat="1" ht="16.5" customHeight="1">
      <c r="A282" s="36"/>
      <c r="B282" s="37"/>
      <c r="C282" s="210" t="s">
        <v>660</v>
      </c>
      <c r="D282" s="210" t="s">
        <v>131</v>
      </c>
      <c r="E282" s="211" t="s">
        <v>661</v>
      </c>
      <c r="F282" s="212" t="s">
        <v>662</v>
      </c>
      <c r="G282" s="213" t="s">
        <v>134</v>
      </c>
      <c r="H282" s="214">
        <v>3</v>
      </c>
      <c r="I282" s="215"/>
      <c r="J282" s="216">
        <f>ROUND(I282*H282,2)</f>
        <v>0</v>
      </c>
      <c r="K282" s="217"/>
      <c r="L282" s="42"/>
      <c r="M282" s="218" t="s">
        <v>1</v>
      </c>
      <c r="N282" s="219" t="s">
        <v>38</v>
      </c>
      <c r="O282" s="89"/>
      <c r="P282" s="220">
        <f>O282*H282</f>
        <v>0</v>
      </c>
      <c r="Q282" s="220">
        <v>0.00062</v>
      </c>
      <c r="R282" s="220">
        <f>Q282*H282</f>
        <v>0.0018600000000000001</v>
      </c>
      <c r="S282" s="220">
        <v>0</v>
      </c>
      <c r="T282" s="221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2" t="s">
        <v>156</v>
      </c>
      <c r="AT282" s="222" t="s">
        <v>131</v>
      </c>
      <c r="AU282" s="222" t="s">
        <v>80</v>
      </c>
      <c r="AY282" s="15" t="s">
        <v>127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5" t="s">
        <v>78</v>
      </c>
      <c r="BK282" s="223">
        <f>ROUND(I282*H282,2)</f>
        <v>0</v>
      </c>
      <c r="BL282" s="15" t="s">
        <v>156</v>
      </c>
      <c r="BM282" s="222" t="s">
        <v>663</v>
      </c>
    </row>
    <row r="283" s="13" customFormat="1">
      <c r="A283" s="13"/>
      <c r="B283" s="235"/>
      <c r="C283" s="236"/>
      <c r="D283" s="237" t="s">
        <v>193</v>
      </c>
      <c r="E283" s="236"/>
      <c r="F283" s="238" t="s">
        <v>664</v>
      </c>
      <c r="G283" s="236"/>
      <c r="H283" s="239">
        <v>3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193</v>
      </c>
      <c r="AU283" s="245" t="s">
        <v>80</v>
      </c>
      <c r="AV283" s="13" t="s">
        <v>80</v>
      </c>
      <c r="AW283" s="13" t="s">
        <v>4</v>
      </c>
      <c r="AX283" s="13" t="s">
        <v>78</v>
      </c>
      <c r="AY283" s="245" t="s">
        <v>127</v>
      </c>
    </row>
    <row r="284" s="2" customFormat="1" ht="16.5" customHeight="1">
      <c r="A284" s="36"/>
      <c r="B284" s="37"/>
      <c r="C284" s="210" t="s">
        <v>665</v>
      </c>
      <c r="D284" s="210" t="s">
        <v>131</v>
      </c>
      <c r="E284" s="211" t="s">
        <v>666</v>
      </c>
      <c r="F284" s="212" t="s">
        <v>667</v>
      </c>
      <c r="G284" s="213" t="s">
        <v>134</v>
      </c>
      <c r="H284" s="214">
        <v>3</v>
      </c>
      <c r="I284" s="215"/>
      <c r="J284" s="216">
        <f>ROUND(I284*H284,2)</f>
        <v>0</v>
      </c>
      <c r="K284" s="217"/>
      <c r="L284" s="42"/>
      <c r="M284" s="218" t="s">
        <v>1</v>
      </c>
      <c r="N284" s="219" t="s">
        <v>38</v>
      </c>
      <c r="O284" s="89"/>
      <c r="P284" s="220">
        <f>O284*H284</f>
        <v>0</v>
      </c>
      <c r="Q284" s="220">
        <v>0.00062</v>
      </c>
      <c r="R284" s="220">
        <f>Q284*H284</f>
        <v>0.0018600000000000001</v>
      </c>
      <c r="S284" s="220">
        <v>0</v>
      </c>
      <c r="T284" s="221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2" t="s">
        <v>156</v>
      </c>
      <c r="AT284" s="222" t="s">
        <v>131</v>
      </c>
      <c r="AU284" s="222" t="s">
        <v>80</v>
      </c>
      <c r="AY284" s="15" t="s">
        <v>127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5" t="s">
        <v>78</v>
      </c>
      <c r="BK284" s="223">
        <f>ROUND(I284*H284,2)</f>
        <v>0</v>
      </c>
      <c r="BL284" s="15" t="s">
        <v>156</v>
      </c>
      <c r="BM284" s="222" t="s">
        <v>668</v>
      </c>
    </row>
    <row r="285" s="13" customFormat="1">
      <c r="A285" s="13"/>
      <c r="B285" s="235"/>
      <c r="C285" s="236"/>
      <c r="D285" s="237" t="s">
        <v>193</v>
      </c>
      <c r="E285" s="236"/>
      <c r="F285" s="238" t="s">
        <v>664</v>
      </c>
      <c r="G285" s="236"/>
      <c r="H285" s="239">
        <v>3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193</v>
      </c>
      <c r="AU285" s="245" t="s">
        <v>80</v>
      </c>
      <c r="AV285" s="13" t="s">
        <v>80</v>
      </c>
      <c r="AW285" s="13" t="s">
        <v>4</v>
      </c>
      <c r="AX285" s="13" t="s">
        <v>78</v>
      </c>
      <c r="AY285" s="245" t="s">
        <v>127</v>
      </c>
    </row>
    <row r="286" s="2" customFormat="1" ht="16.5" customHeight="1">
      <c r="A286" s="36"/>
      <c r="B286" s="37"/>
      <c r="C286" s="210" t="s">
        <v>669</v>
      </c>
      <c r="D286" s="210" t="s">
        <v>131</v>
      </c>
      <c r="E286" s="211" t="s">
        <v>670</v>
      </c>
      <c r="F286" s="212" t="s">
        <v>671</v>
      </c>
      <c r="G286" s="213" t="s">
        <v>134</v>
      </c>
      <c r="H286" s="214">
        <v>3</v>
      </c>
      <c r="I286" s="215"/>
      <c r="J286" s="216">
        <f>ROUND(I286*H286,2)</f>
        <v>0</v>
      </c>
      <c r="K286" s="217"/>
      <c r="L286" s="42"/>
      <c r="M286" s="218" t="s">
        <v>1</v>
      </c>
      <c r="N286" s="219" t="s">
        <v>38</v>
      </c>
      <c r="O286" s="89"/>
      <c r="P286" s="220">
        <f>O286*H286</f>
        <v>0</v>
      </c>
      <c r="Q286" s="220">
        <v>0.00062</v>
      </c>
      <c r="R286" s="220">
        <f>Q286*H286</f>
        <v>0.0018600000000000001</v>
      </c>
      <c r="S286" s="220">
        <v>0</v>
      </c>
      <c r="T286" s="221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22" t="s">
        <v>156</v>
      </c>
      <c r="AT286" s="222" t="s">
        <v>131</v>
      </c>
      <c r="AU286" s="222" t="s">
        <v>80</v>
      </c>
      <c r="AY286" s="15" t="s">
        <v>127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5" t="s">
        <v>78</v>
      </c>
      <c r="BK286" s="223">
        <f>ROUND(I286*H286,2)</f>
        <v>0</v>
      </c>
      <c r="BL286" s="15" t="s">
        <v>156</v>
      </c>
      <c r="BM286" s="222" t="s">
        <v>672</v>
      </c>
    </row>
    <row r="287" s="13" customFormat="1">
      <c r="A287" s="13"/>
      <c r="B287" s="235"/>
      <c r="C287" s="236"/>
      <c r="D287" s="237" t="s">
        <v>193</v>
      </c>
      <c r="E287" s="236"/>
      <c r="F287" s="238" t="s">
        <v>664</v>
      </c>
      <c r="G287" s="236"/>
      <c r="H287" s="239">
        <v>3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193</v>
      </c>
      <c r="AU287" s="245" t="s">
        <v>80</v>
      </c>
      <c r="AV287" s="13" t="s">
        <v>80</v>
      </c>
      <c r="AW287" s="13" t="s">
        <v>4</v>
      </c>
      <c r="AX287" s="13" t="s">
        <v>78</v>
      </c>
      <c r="AY287" s="245" t="s">
        <v>127</v>
      </c>
    </row>
    <row r="288" s="2" customFormat="1" ht="16.5" customHeight="1">
      <c r="A288" s="36"/>
      <c r="B288" s="37"/>
      <c r="C288" s="210" t="s">
        <v>673</v>
      </c>
      <c r="D288" s="210" t="s">
        <v>131</v>
      </c>
      <c r="E288" s="211" t="s">
        <v>674</v>
      </c>
      <c r="F288" s="212" t="s">
        <v>675</v>
      </c>
      <c r="G288" s="213" t="s">
        <v>134</v>
      </c>
      <c r="H288" s="214">
        <v>1</v>
      </c>
      <c r="I288" s="215"/>
      <c r="J288" s="216">
        <f>ROUND(I288*H288,2)</f>
        <v>0</v>
      </c>
      <c r="K288" s="217"/>
      <c r="L288" s="42"/>
      <c r="M288" s="218" t="s">
        <v>1</v>
      </c>
      <c r="N288" s="219" t="s">
        <v>38</v>
      </c>
      <c r="O288" s="89"/>
      <c r="P288" s="220">
        <f>O288*H288</f>
        <v>0</v>
      </c>
      <c r="Q288" s="220">
        <v>0.00062</v>
      </c>
      <c r="R288" s="220">
        <f>Q288*H288</f>
        <v>0.00062</v>
      </c>
      <c r="S288" s="220">
        <v>0</v>
      </c>
      <c r="T288" s="221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2" t="s">
        <v>156</v>
      </c>
      <c r="AT288" s="222" t="s">
        <v>131</v>
      </c>
      <c r="AU288" s="222" t="s">
        <v>80</v>
      </c>
      <c r="AY288" s="15" t="s">
        <v>127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5" t="s">
        <v>78</v>
      </c>
      <c r="BK288" s="223">
        <f>ROUND(I288*H288,2)</f>
        <v>0</v>
      </c>
      <c r="BL288" s="15" t="s">
        <v>156</v>
      </c>
      <c r="BM288" s="222" t="s">
        <v>676</v>
      </c>
    </row>
    <row r="289" s="13" customFormat="1">
      <c r="A289" s="13"/>
      <c r="B289" s="235"/>
      <c r="C289" s="236"/>
      <c r="D289" s="237" t="s">
        <v>193</v>
      </c>
      <c r="E289" s="236"/>
      <c r="F289" s="238" t="s">
        <v>677</v>
      </c>
      <c r="G289" s="236"/>
      <c r="H289" s="239">
        <v>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193</v>
      </c>
      <c r="AU289" s="245" t="s">
        <v>80</v>
      </c>
      <c r="AV289" s="13" t="s">
        <v>80</v>
      </c>
      <c r="AW289" s="13" t="s">
        <v>4</v>
      </c>
      <c r="AX289" s="13" t="s">
        <v>78</v>
      </c>
      <c r="AY289" s="245" t="s">
        <v>127</v>
      </c>
    </row>
    <row r="290" s="2" customFormat="1" ht="24.15" customHeight="1">
      <c r="A290" s="36"/>
      <c r="B290" s="37"/>
      <c r="C290" s="210" t="s">
        <v>678</v>
      </c>
      <c r="D290" s="210" t="s">
        <v>131</v>
      </c>
      <c r="E290" s="211" t="s">
        <v>679</v>
      </c>
      <c r="F290" s="212" t="s">
        <v>680</v>
      </c>
      <c r="G290" s="213" t="s">
        <v>134</v>
      </c>
      <c r="H290" s="214">
        <v>1</v>
      </c>
      <c r="I290" s="215"/>
      <c r="J290" s="216">
        <f>ROUND(I290*H290,2)</f>
        <v>0</v>
      </c>
      <c r="K290" s="217"/>
      <c r="L290" s="42"/>
      <c r="M290" s="218" t="s">
        <v>1</v>
      </c>
      <c r="N290" s="219" t="s">
        <v>38</v>
      </c>
      <c r="O290" s="89"/>
      <c r="P290" s="220">
        <f>O290*H290</f>
        <v>0</v>
      </c>
      <c r="Q290" s="220">
        <v>0.00062</v>
      </c>
      <c r="R290" s="220">
        <f>Q290*H290</f>
        <v>0.00062</v>
      </c>
      <c r="S290" s="220">
        <v>0</v>
      </c>
      <c r="T290" s="221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2" t="s">
        <v>156</v>
      </c>
      <c r="AT290" s="222" t="s">
        <v>131</v>
      </c>
      <c r="AU290" s="222" t="s">
        <v>80</v>
      </c>
      <c r="AY290" s="15" t="s">
        <v>127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5" t="s">
        <v>78</v>
      </c>
      <c r="BK290" s="223">
        <f>ROUND(I290*H290,2)</f>
        <v>0</v>
      </c>
      <c r="BL290" s="15" t="s">
        <v>156</v>
      </c>
      <c r="BM290" s="222" t="s">
        <v>681</v>
      </c>
    </row>
    <row r="291" s="13" customFormat="1">
      <c r="A291" s="13"/>
      <c r="B291" s="235"/>
      <c r="C291" s="236"/>
      <c r="D291" s="237" t="s">
        <v>193</v>
      </c>
      <c r="E291" s="236"/>
      <c r="F291" s="238" t="s">
        <v>677</v>
      </c>
      <c r="G291" s="236"/>
      <c r="H291" s="239">
        <v>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193</v>
      </c>
      <c r="AU291" s="245" t="s">
        <v>80</v>
      </c>
      <c r="AV291" s="13" t="s">
        <v>80</v>
      </c>
      <c r="AW291" s="13" t="s">
        <v>4</v>
      </c>
      <c r="AX291" s="13" t="s">
        <v>78</v>
      </c>
      <c r="AY291" s="245" t="s">
        <v>127</v>
      </c>
    </row>
    <row r="292" s="2" customFormat="1" ht="49.05" customHeight="1">
      <c r="A292" s="36"/>
      <c r="B292" s="37"/>
      <c r="C292" s="210" t="s">
        <v>682</v>
      </c>
      <c r="D292" s="210" t="s">
        <v>131</v>
      </c>
      <c r="E292" s="211" t="s">
        <v>683</v>
      </c>
      <c r="F292" s="212" t="s">
        <v>684</v>
      </c>
      <c r="G292" s="213" t="s">
        <v>134</v>
      </c>
      <c r="H292" s="214">
        <v>1</v>
      </c>
      <c r="I292" s="215"/>
      <c r="J292" s="216">
        <f>ROUND(I292*H292,2)</f>
        <v>0</v>
      </c>
      <c r="K292" s="217"/>
      <c r="L292" s="42"/>
      <c r="M292" s="218" t="s">
        <v>1</v>
      </c>
      <c r="N292" s="219" t="s">
        <v>38</v>
      </c>
      <c r="O292" s="89"/>
      <c r="P292" s="220">
        <f>O292*H292</f>
        <v>0</v>
      </c>
      <c r="Q292" s="220">
        <v>0.00062</v>
      </c>
      <c r="R292" s="220">
        <f>Q292*H292</f>
        <v>0.00062</v>
      </c>
      <c r="S292" s="220">
        <v>0</v>
      </c>
      <c r="T292" s="221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2" t="s">
        <v>156</v>
      </c>
      <c r="AT292" s="222" t="s">
        <v>131</v>
      </c>
      <c r="AU292" s="222" t="s">
        <v>80</v>
      </c>
      <c r="AY292" s="15" t="s">
        <v>127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5" t="s">
        <v>78</v>
      </c>
      <c r="BK292" s="223">
        <f>ROUND(I292*H292,2)</f>
        <v>0</v>
      </c>
      <c r="BL292" s="15" t="s">
        <v>156</v>
      </c>
      <c r="BM292" s="222" t="s">
        <v>685</v>
      </c>
    </row>
    <row r="293" s="13" customFormat="1">
      <c r="A293" s="13"/>
      <c r="B293" s="235"/>
      <c r="C293" s="236"/>
      <c r="D293" s="237" t="s">
        <v>193</v>
      </c>
      <c r="E293" s="236"/>
      <c r="F293" s="238" t="s">
        <v>677</v>
      </c>
      <c r="G293" s="236"/>
      <c r="H293" s="239">
        <v>1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193</v>
      </c>
      <c r="AU293" s="245" t="s">
        <v>80</v>
      </c>
      <c r="AV293" s="13" t="s">
        <v>80</v>
      </c>
      <c r="AW293" s="13" t="s">
        <v>4</v>
      </c>
      <c r="AX293" s="13" t="s">
        <v>78</v>
      </c>
      <c r="AY293" s="245" t="s">
        <v>127</v>
      </c>
    </row>
    <row r="294" s="2" customFormat="1" ht="21.75" customHeight="1">
      <c r="A294" s="36"/>
      <c r="B294" s="37"/>
      <c r="C294" s="210" t="s">
        <v>686</v>
      </c>
      <c r="D294" s="210" t="s">
        <v>131</v>
      </c>
      <c r="E294" s="211" t="s">
        <v>687</v>
      </c>
      <c r="F294" s="212" t="s">
        <v>688</v>
      </c>
      <c r="G294" s="213" t="s">
        <v>134</v>
      </c>
      <c r="H294" s="214">
        <v>1</v>
      </c>
      <c r="I294" s="215"/>
      <c r="J294" s="216">
        <f>ROUND(I294*H294,2)</f>
        <v>0</v>
      </c>
      <c r="K294" s="217"/>
      <c r="L294" s="42"/>
      <c r="M294" s="218" t="s">
        <v>1</v>
      </c>
      <c r="N294" s="219" t="s">
        <v>38</v>
      </c>
      <c r="O294" s="89"/>
      <c r="P294" s="220">
        <f>O294*H294</f>
        <v>0</v>
      </c>
      <c r="Q294" s="220">
        <v>0.00062</v>
      </c>
      <c r="R294" s="220">
        <f>Q294*H294</f>
        <v>0.00062</v>
      </c>
      <c r="S294" s="220">
        <v>0</v>
      </c>
      <c r="T294" s="221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2" t="s">
        <v>156</v>
      </c>
      <c r="AT294" s="222" t="s">
        <v>131</v>
      </c>
      <c r="AU294" s="222" t="s">
        <v>80</v>
      </c>
      <c r="AY294" s="15" t="s">
        <v>127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5" t="s">
        <v>78</v>
      </c>
      <c r="BK294" s="223">
        <f>ROUND(I294*H294,2)</f>
        <v>0</v>
      </c>
      <c r="BL294" s="15" t="s">
        <v>156</v>
      </c>
      <c r="BM294" s="222" t="s">
        <v>689</v>
      </c>
    </row>
    <row r="295" s="13" customFormat="1">
      <c r="A295" s="13"/>
      <c r="B295" s="235"/>
      <c r="C295" s="236"/>
      <c r="D295" s="237" t="s">
        <v>193</v>
      </c>
      <c r="E295" s="236"/>
      <c r="F295" s="238" t="s">
        <v>677</v>
      </c>
      <c r="G295" s="236"/>
      <c r="H295" s="239">
        <v>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193</v>
      </c>
      <c r="AU295" s="245" t="s">
        <v>80</v>
      </c>
      <c r="AV295" s="13" t="s">
        <v>80</v>
      </c>
      <c r="AW295" s="13" t="s">
        <v>4</v>
      </c>
      <c r="AX295" s="13" t="s">
        <v>78</v>
      </c>
      <c r="AY295" s="245" t="s">
        <v>127</v>
      </c>
    </row>
    <row r="296" s="2" customFormat="1" ht="21.75" customHeight="1">
      <c r="A296" s="36"/>
      <c r="B296" s="37"/>
      <c r="C296" s="210" t="s">
        <v>690</v>
      </c>
      <c r="D296" s="210" t="s">
        <v>131</v>
      </c>
      <c r="E296" s="211" t="s">
        <v>691</v>
      </c>
      <c r="F296" s="212" t="s">
        <v>692</v>
      </c>
      <c r="G296" s="213" t="s">
        <v>134</v>
      </c>
      <c r="H296" s="214">
        <v>18</v>
      </c>
      <c r="I296" s="215"/>
      <c r="J296" s="216">
        <f>ROUND(I296*H296,2)</f>
        <v>0</v>
      </c>
      <c r="K296" s="217"/>
      <c r="L296" s="42"/>
      <c r="M296" s="218" t="s">
        <v>1</v>
      </c>
      <c r="N296" s="219" t="s">
        <v>38</v>
      </c>
      <c r="O296" s="89"/>
      <c r="P296" s="220">
        <f>O296*H296</f>
        <v>0</v>
      </c>
      <c r="Q296" s="220">
        <v>0.00062</v>
      </c>
      <c r="R296" s="220">
        <f>Q296*H296</f>
        <v>0.01116</v>
      </c>
      <c r="S296" s="220">
        <v>0</v>
      </c>
      <c r="T296" s="221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2" t="s">
        <v>156</v>
      </c>
      <c r="AT296" s="222" t="s">
        <v>131</v>
      </c>
      <c r="AU296" s="222" t="s">
        <v>80</v>
      </c>
      <c r="AY296" s="15" t="s">
        <v>127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5" t="s">
        <v>78</v>
      </c>
      <c r="BK296" s="223">
        <f>ROUND(I296*H296,2)</f>
        <v>0</v>
      </c>
      <c r="BL296" s="15" t="s">
        <v>156</v>
      </c>
      <c r="BM296" s="222" t="s">
        <v>693</v>
      </c>
    </row>
    <row r="297" s="13" customFormat="1">
      <c r="A297" s="13"/>
      <c r="B297" s="235"/>
      <c r="C297" s="236"/>
      <c r="D297" s="237" t="s">
        <v>193</v>
      </c>
      <c r="E297" s="236"/>
      <c r="F297" s="238" t="s">
        <v>694</v>
      </c>
      <c r="G297" s="236"/>
      <c r="H297" s="239">
        <v>18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193</v>
      </c>
      <c r="AU297" s="245" t="s">
        <v>80</v>
      </c>
      <c r="AV297" s="13" t="s">
        <v>80</v>
      </c>
      <c r="AW297" s="13" t="s">
        <v>4</v>
      </c>
      <c r="AX297" s="13" t="s">
        <v>78</v>
      </c>
      <c r="AY297" s="245" t="s">
        <v>127</v>
      </c>
    </row>
    <row r="298" s="2" customFormat="1" ht="24.15" customHeight="1">
      <c r="A298" s="36"/>
      <c r="B298" s="37"/>
      <c r="C298" s="210" t="s">
        <v>695</v>
      </c>
      <c r="D298" s="210" t="s">
        <v>131</v>
      </c>
      <c r="E298" s="211" t="s">
        <v>696</v>
      </c>
      <c r="F298" s="212" t="s">
        <v>697</v>
      </c>
      <c r="G298" s="213" t="s">
        <v>134</v>
      </c>
      <c r="H298" s="214">
        <v>18</v>
      </c>
      <c r="I298" s="215"/>
      <c r="J298" s="216">
        <f>ROUND(I298*H298,2)</f>
        <v>0</v>
      </c>
      <c r="K298" s="217"/>
      <c r="L298" s="42"/>
      <c r="M298" s="218" t="s">
        <v>1</v>
      </c>
      <c r="N298" s="219" t="s">
        <v>38</v>
      </c>
      <c r="O298" s="89"/>
      <c r="P298" s="220">
        <f>O298*H298</f>
        <v>0</v>
      </c>
      <c r="Q298" s="220">
        <v>0.00062</v>
      </c>
      <c r="R298" s="220">
        <f>Q298*H298</f>
        <v>0.01116</v>
      </c>
      <c r="S298" s="220">
        <v>0</v>
      </c>
      <c r="T298" s="221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2" t="s">
        <v>156</v>
      </c>
      <c r="AT298" s="222" t="s">
        <v>131</v>
      </c>
      <c r="AU298" s="222" t="s">
        <v>80</v>
      </c>
      <c r="AY298" s="15" t="s">
        <v>127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5" t="s">
        <v>78</v>
      </c>
      <c r="BK298" s="223">
        <f>ROUND(I298*H298,2)</f>
        <v>0</v>
      </c>
      <c r="BL298" s="15" t="s">
        <v>156</v>
      </c>
      <c r="BM298" s="222" t="s">
        <v>698</v>
      </c>
    </row>
    <row r="299" s="13" customFormat="1">
      <c r="A299" s="13"/>
      <c r="B299" s="235"/>
      <c r="C299" s="236"/>
      <c r="D299" s="237" t="s">
        <v>193</v>
      </c>
      <c r="E299" s="236"/>
      <c r="F299" s="238" t="s">
        <v>694</v>
      </c>
      <c r="G299" s="236"/>
      <c r="H299" s="239">
        <v>18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193</v>
      </c>
      <c r="AU299" s="245" t="s">
        <v>80</v>
      </c>
      <c r="AV299" s="13" t="s">
        <v>80</v>
      </c>
      <c r="AW299" s="13" t="s">
        <v>4</v>
      </c>
      <c r="AX299" s="13" t="s">
        <v>78</v>
      </c>
      <c r="AY299" s="245" t="s">
        <v>127</v>
      </c>
    </row>
    <row r="300" s="2" customFormat="1" ht="21.75" customHeight="1">
      <c r="A300" s="36"/>
      <c r="B300" s="37"/>
      <c r="C300" s="210" t="s">
        <v>699</v>
      </c>
      <c r="D300" s="210" t="s">
        <v>131</v>
      </c>
      <c r="E300" s="211" t="s">
        <v>700</v>
      </c>
      <c r="F300" s="212" t="s">
        <v>701</v>
      </c>
      <c r="G300" s="213" t="s">
        <v>134</v>
      </c>
      <c r="H300" s="214">
        <v>3</v>
      </c>
      <c r="I300" s="215"/>
      <c r="J300" s="216">
        <f>ROUND(I300*H300,2)</f>
        <v>0</v>
      </c>
      <c r="K300" s="217"/>
      <c r="L300" s="42"/>
      <c r="M300" s="218" t="s">
        <v>1</v>
      </c>
      <c r="N300" s="219" t="s">
        <v>38</v>
      </c>
      <c r="O300" s="89"/>
      <c r="P300" s="220">
        <f>O300*H300</f>
        <v>0</v>
      </c>
      <c r="Q300" s="220">
        <v>0.00062</v>
      </c>
      <c r="R300" s="220">
        <f>Q300*H300</f>
        <v>0.0018600000000000001</v>
      </c>
      <c r="S300" s="220">
        <v>0</v>
      </c>
      <c r="T300" s="221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2" t="s">
        <v>156</v>
      </c>
      <c r="AT300" s="222" t="s">
        <v>131</v>
      </c>
      <c r="AU300" s="222" t="s">
        <v>80</v>
      </c>
      <c r="AY300" s="15" t="s">
        <v>127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5" t="s">
        <v>78</v>
      </c>
      <c r="BK300" s="223">
        <f>ROUND(I300*H300,2)</f>
        <v>0</v>
      </c>
      <c r="BL300" s="15" t="s">
        <v>156</v>
      </c>
      <c r="BM300" s="222" t="s">
        <v>702</v>
      </c>
    </row>
    <row r="301" s="13" customFormat="1">
      <c r="A301" s="13"/>
      <c r="B301" s="235"/>
      <c r="C301" s="236"/>
      <c r="D301" s="237" t="s">
        <v>193</v>
      </c>
      <c r="E301" s="236"/>
      <c r="F301" s="238" t="s">
        <v>664</v>
      </c>
      <c r="G301" s="236"/>
      <c r="H301" s="239">
        <v>3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193</v>
      </c>
      <c r="AU301" s="245" t="s">
        <v>80</v>
      </c>
      <c r="AV301" s="13" t="s">
        <v>80</v>
      </c>
      <c r="AW301" s="13" t="s">
        <v>4</v>
      </c>
      <c r="AX301" s="13" t="s">
        <v>78</v>
      </c>
      <c r="AY301" s="245" t="s">
        <v>127</v>
      </c>
    </row>
    <row r="302" s="2" customFormat="1" ht="21.75" customHeight="1">
      <c r="A302" s="36"/>
      <c r="B302" s="37"/>
      <c r="C302" s="210" t="s">
        <v>703</v>
      </c>
      <c r="D302" s="210" t="s">
        <v>131</v>
      </c>
      <c r="E302" s="211" t="s">
        <v>704</v>
      </c>
      <c r="F302" s="212" t="s">
        <v>705</v>
      </c>
      <c r="G302" s="213" t="s">
        <v>134</v>
      </c>
      <c r="H302" s="214">
        <v>1</v>
      </c>
      <c r="I302" s="215"/>
      <c r="J302" s="216">
        <f>ROUND(I302*H302,2)</f>
        <v>0</v>
      </c>
      <c r="K302" s="217"/>
      <c r="L302" s="42"/>
      <c r="M302" s="218" t="s">
        <v>1</v>
      </c>
      <c r="N302" s="219" t="s">
        <v>38</v>
      </c>
      <c r="O302" s="89"/>
      <c r="P302" s="220">
        <f>O302*H302</f>
        <v>0</v>
      </c>
      <c r="Q302" s="220">
        <v>0.00062</v>
      </c>
      <c r="R302" s="220">
        <f>Q302*H302</f>
        <v>0.00062</v>
      </c>
      <c r="S302" s="220">
        <v>0</v>
      </c>
      <c r="T302" s="221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2" t="s">
        <v>156</v>
      </c>
      <c r="AT302" s="222" t="s">
        <v>131</v>
      </c>
      <c r="AU302" s="222" t="s">
        <v>80</v>
      </c>
      <c r="AY302" s="15" t="s">
        <v>127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5" t="s">
        <v>78</v>
      </c>
      <c r="BK302" s="223">
        <f>ROUND(I302*H302,2)</f>
        <v>0</v>
      </c>
      <c r="BL302" s="15" t="s">
        <v>156</v>
      </c>
      <c r="BM302" s="222" t="s">
        <v>706</v>
      </c>
    </row>
    <row r="303" s="13" customFormat="1">
      <c r="A303" s="13"/>
      <c r="B303" s="235"/>
      <c r="C303" s="236"/>
      <c r="D303" s="237" t="s">
        <v>193</v>
      </c>
      <c r="E303" s="236"/>
      <c r="F303" s="238" t="s">
        <v>677</v>
      </c>
      <c r="G303" s="236"/>
      <c r="H303" s="239">
        <v>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193</v>
      </c>
      <c r="AU303" s="245" t="s">
        <v>80</v>
      </c>
      <c r="AV303" s="13" t="s">
        <v>80</v>
      </c>
      <c r="AW303" s="13" t="s">
        <v>4</v>
      </c>
      <c r="AX303" s="13" t="s">
        <v>78</v>
      </c>
      <c r="AY303" s="245" t="s">
        <v>127</v>
      </c>
    </row>
    <row r="304" s="2" customFormat="1" ht="24.15" customHeight="1">
      <c r="A304" s="36"/>
      <c r="B304" s="37"/>
      <c r="C304" s="210" t="s">
        <v>707</v>
      </c>
      <c r="D304" s="210" t="s">
        <v>131</v>
      </c>
      <c r="E304" s="211" t="s">
        <v>708</v>
      </c>
      <c r="F304" s="212" t="s">
        <v>709</v>
      </c>
      <c r="G304" s="213" t="s">
        <v>246</v>
      </c>
      <c r="H304" s="214">
        <v>2</v>
      </c>
      <c r="I304" s="215"/>
      <c r="J304" s="216">
        <f>ROUND(I304*H304,2)</f>
        <v>0</v>
      </c>
      <c r="K304" s="217"/>
      <c r="L304" s="42"/>
      <c r="M304" s="218" t="s">
        <v>1</v>
      </c>
      <c r="N304" s="219" t="s">
        <v>38</v>
      </c>
      <c r="O304" s="89"/>
      <c r="P304" s="220">
        <f>O304*H304</f>
        <v>0</v>
      </c>
      <c r="Q304" s="220">
        <v>0.0070400000000000003</v>
      </c>
      <c r="R304" s="220">
        <f>Q304*H304</f>
        <v>0.014080000000000001</v>
      </c>
      <c r="S304" s="220">
        <v>0</v>
      </c>
      <c r="T304" s="221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2" t="s">
        <v>156</v>
      </c>
      <c r="AT304" s="222" t="s">
        <v>131</v>
      </c>
      <c r="AU304" s="222" t="s">
        <v>80</v>
      </c>
      <c r="AY304" s="15" t="s">
        <v>127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5" t="s">
        <v>78</v>
      </c>
      <c r="BK304" s="223">
        <f>ROUND(I304*H304,2)</f>
        <v>0</v>
      </c>
      <c r="BL304" s="15" t="s">
        <v>156</v>
      </c>
      <c r="BM304" s="222" t="s">
        <v>710</v>
      </c>
    </row>
    <row r="305" s="2" customFormat="1" ht="24.15" customHeight="1">
      <c r="A305" s="36"/>
      <c r="B305" s="37"/>
      <c r="C305" s="210" t="s">
        <v>711</v>
      </c>
      <c r="D305" s="210" t="s">
        <v>131</v>
      </c>
      <c r="E305" s="211" t="s">
        <v>712</v>
      </c>
      <c r="F305" s="212" t="s">
        <v>713</v>
      </c>
      <c r="G305" s="213" t="s">
        <v>246</v>
      </c>
      <c r="H305" s="214">
        <v>10</v>
      </c>
      <c r="I305" s="215"/>
      <c r="J305" s="216">
        <f>ROUND(I305*H305,2)</f>
        <v>0</v>
      </c>
      <c r="K305" s="217"/>
      <c r="L305" s="42"/>
      <c r="M305" s="218" t="s">
        <v>1</v>
      </c>
      <c r="N305" s="219" t="s">
        <v>38</v>
      </c>
      <c r="O305" s="89"/>
      <c r="P305" s="220">
        <f>O305*H305</f>
        <v>0</v>
      </c>
      <c r="Q305" s="220">
        <v>0.0093900000000000008</v>
      </c>
      <c r="R305" s="220">
        <f>Q305*H305</f>
        <v>0.093900000000000011</v>
      </c>
      <c r="S305" s="220">
        <v>0</v>
      </c>
      <c r="T305" s="221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2" t="s">
        <v>156</v>
      </c>
      <c r="AT305" s="222" t="s">
        <v>131</v>
      </c>
      <c r="AU305" s="222" t="s">
        <v>80</v>
      </c>
      <c r="AY305" s="15" t="s">
        <v>127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5" t="s">
        <v>78</v>
      </c>
      <c r="BK305" s="223">
        <f>ROUND(I305*H305,2)</f>
        <v>0</v>
      </c>
      <c r="BL305" s="15" t="s">
        <v>156</v>
      </c>
      <c r="BM305" s="222" t="s">
        <v>714</v>
      </c>
    </row>
    <row r="306" s="2" customFormat="1" ht="24.15" customHeight="1">
      <c r="A306" s="36"/>
      <c r="B306" s="37"/>
      <c r="C306" s="210" t="s">
        <v>715</v>
      </c>
      <c r="D306" s="210" t="s">
        <v>131</v>
      </c>
      <c r="E306" s="211" t="s">
        <v>716</v>
      </c>
      <c r="F306" s="212" t="s">
        <v>717</v>
      </c>
      <c r="G306" s="213" t="s">
        <v>246</v>
      </c>
      <c r="H306" s="214">
        <v>3</v>
      </c>
      <c r="I306" s="215"/>
      <c r="J306" s="216">
        <f>ROUND(I306*H306,2)</f>
        <v>0</v>
      </c>
      <c r="K306" s="217"/>
      <c r="L306" s="42"/>
      <c r="M306" s="218" t="s">
        <v>1</v>
      </c>
      <c r="N306" s="219" t="s">
        <v>38</v>
      </c>
      <c r="O306" s="89"/>
      <c r="P306" s="220">
        <f>O306*H306</f>
        <v>0</v>
      </c>
      <c r="Q306" s="220">
        <v>0.01149</v>
      </c>
      <c r="R306" s="220">
        <f>Q306*H306</f>
        <v>0.034470000000000001</v>
      </c>
      <c r="S306" s="220">
        <v>0</v>
      </c>
      <c r="T306" s="221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2" t="s">
        <v>156</v>
      </c>
      <c r="AT306" s="222" t="s">
        <v>131</v>
      </c>
      <c r="AU306" s="222" t="s">
        <v>80</v>
      </c>
      <c r="AY306" s="15" t="s">
        <v>127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5" t="s">
        <v>78</v>
      </c>
      <c r="BK306" s="223">
        <f>ROUND(I306*H306,2)</f>
        <v>0</v>
      </c>
      <c r="BL306" s="15" t="s">
        <v>156</v>
      </c>
      <c r="BM306" s="222" t="s">
        <v>718</v>
      </c>
    </row>
    <row r="307" s="2" customFormat="1" ht="24.15" customHeight="1">
      <c r="A307" s="36"/>
      <c r="B307" s="37"/>
      <c r="C307" s="210" t="s">
        <v>719</v>
      </c>
      <c r="D307" s="210" t="s">
        <v>131</v>
      </c>
      <c r="E307" s="211" t="s">
        <v>720</v>
      </c>
      <c r="F307" s="212" t="s">
        <v>721</v>
      </c>
      <c r="G307" s="213" t="s">
        <v>246</v>
      </c>
      <c r="H307" s="214">
        <v>8</v>
      </c>
      <c r="I307" s="215"/>
      <c r="J307" s="216">
        <f>ROUND(I307*H307,2)</f>
        <v>0</v>
      </c>
      <c r="K307" s="217"/>
      <c r="L307" s="42"/>
      <c r="M307" s="218" t="s">
        <v>1</v>
      </c>
      <c r="N307" s="219" t="s">
        <v>38</v>
      </c>
      <c r="O307" s="89"/>
      <c r="P307" s="220">
        <f>O307*H307</f>
        <v>0</v>
      </c>
      <c r="Q307" s="220">
        <v>0.01159</v>
      </c>
      <c r="R307" s="220">
        <f>Q307*H307</f>
        <v>0.092719999999999997</v>
      </c>
      <c r="S307" s="220">
        <v>0</v>
      </c>
      <c r="T307" s="221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2" t="s">
        <v>156</v>
      </c>
      <c r="AT307" s="222" t="s">
        <v>131</v>
      </c>
      <c r="AU307" s="222" t="s">
        <v>80</v>
      </c>
      <c r="AY307" s="15" t="s">
        <v>127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5" t="s">
        <v>78</v>
      </c>
      <c r="BK307" s="223">
        <f>ROUND(I307*H307,2)</f>
        <v>0</v>
      </c>
      <c r="BL307" s="15" t="s">
        <v>156</v>
      </c>
      <c r="BM307" s="222" t="s">
        <v>722</v>
      </c>
    </row>
    <row r="308" s="2" customFormat="1" ht="16.5" customHeight="1">
      <c r="A308" s="36"/>
      <c r="B308" s="37"/>
      <c r="C308" s="210" t="s">
        <v>723</v>
      </c>
      <c r="D308" s="210" t="s">
        <v>131</v>
      </c>
      <c r="E308" s="211" t="s">
        <v>724</v>
      </c>
      <c r="F308" s="212" t="s">
        <v>725</v>
      </c>
      <c r="G308" s="213" t="s">
        <v>134</v>
      </c>
      <c r="H308" s="214">
        <v>1</v>
      </c>
      <c r="I308" s="215"/>
      <c r="J308" s="216">
        <f>ROUND(I308*H308,2)</f>
        <v>0</v>
      </c>
      <c r="K308" s="217"/>
      <c r="L308" s="42"/>
      <c r="M308" s="218" t="s">
        <v>1</v>
      </c>
      <c r="N308" s="219" t="s">
        <v>38</v>
      </c>
      <c r="O308" s="89"/>
      <c r="P308" s="220">
        <f>O308*H308</f>
        <v>0</v>
      </c>
      <c r="Q308" s="220">
        <v>8.0000000000000007E-05</v>
      </c>
      <c r="R308" s="220">
        <f>Q308*H308</f>
        <v>8.0000000000000007E-05</v>
      </c>
      <c r="S308" s="220">
        <v>0</v>
      </c>
      <c r="T308" s="221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2" t="s">
        <v>156</v>
      </c>
      <c r="AT308" s="222" t="s">
        <v>131</v>
      </c>
      <c r="AU308" s="222" t="s">
        <v>80</v>
      </c>
      <c r="AY308" s="15" t="s">
        <v>127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5" t="s">
        <v>78</v>
      </c>
      <c r="BK308" s="223">
        <f>ROUND(I308*H308,2)</f>
        <v>0</v>
      </c>
      <c r="BL308" s="15" t="s">
        <v>156</v>
      </c>
      <c r="BM308" s="222" t="s">
        <v>726</v>
      </c>
    </row>
    <row r="309" s="2" customFormat="1" ht="16.5" customHeight="1">
      <c r="A309" s="36"/>
      <c r="B309" s="37"/>
      <c r="C309" s="210" t="s">
        <v>727</v>
      </c>
      <c r="D309" s="210" t="s">
        <v>131</v>
      </c>
      <c r="E309" s="211" t="s">
        <v>728</v>
      </c>
      <c r="F309" s="212" t="s">
        <v>729</v>
      </c>
      <c r="G309" s="213" t="s">
        <v>134</v>
      </c>
      <c r="H309" s="214">
        <v>1</v>
      </c>
      <c r="I309" s="215"/>
      <c r="J309" s="216">
        <f>ROUND(I309*H309,2)</f>
        <v>0</v>
      </c>
      <c r="K309" s="217"/>
      <c r="L309" s="42"/>
      <c r="M309" s="218" t="s">
        <v>1</v>
      </c>
      <c r="N309" s="219" t="s">
        <v>38</v>
      </c>
      <c r="O309" s="89"/>
      <c r="P309" s="220">
        <f>O309*H309</f>
        <v>0</v>
      </c>
      <c r="Q309" s="220">
        <v>0.00014999999999999999</v>
      </c>
      <c r="R309" s="220">
        <f>Q309*H309</f>
        <v>0.00014999999999999999</v>
      </c>
      <c r="S309" s="220">
        <v>0</v>
      </c>
      <c r="T309" s="221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2" t="s">
        <v>156</v>
      </c>
      <c r="AT309" s="222" t="s">
        <v>131</v>
      </c>
      <c r="AU309" s="222" t="s">
        <v>80</v>
      </c>
      <c r="AY309" s="15" t="s">
        <v>127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5" t="s">
        <v>78</v>
      </c>
      <c r="BK309" s="223">
        <f>ROUND(I309*H309,2)</f>
        <v>0</v>
      </c>
      <c r="BL309" s="15" t="s">
        <v>156</v>
      </c>
      <c r="BM309" s="222" t="s">
        <v>730</v>
      </c>
    </row>
    <row r="310" s="2" customFormat="1" ht="16.5" customHeight="1">
      <c r="A310" s="36"/>
      <c r="B310" s="37"/>
      <c r="C310" s="210" t="s">
        <v>731</v>
      </c>
      <c r="D310" s="210" t="s">
        <v>131</v>
      </c>
      <c r="E310" s="211" t="s">
        <v>732</v>
      </c>
      <c r="F310" s="212" t="s">
        <v>733</v>
      </c>
      <c r="G310" s="213" t="s">
        <v>134</v>
      </c>
      <c r="H310" s="214">
        <v>4</v>
      </c>
      <c r="I310" s="215"/>
      <c r="J310" s="216">
        <f>ROUND(I310*H310,2)</f>
        <v>0</v>
      </c>
      <c r="K310" s="217"/>
      <c r="L310" s="42"/>
      <c r="M310" s="218" t="s">
        <v>1</v>
      </c>
      <c r="N310" s="219" t="s">
        <v>38</v>
      </c>
      <c r="O310" s="89"/>
      <c r="P310" s="220">
        <f>O310*H310</f>
        <v>0</v>
      </c>
      <c r="Q310" s="220">
        <v>0.00022000000000000001</v>
      </c>
      <c r="R310" s="220">
        <f>Q310*H310</f>
        <v>0.00088000000000000003</v>
      </c>
      <c r="S310" s="220">
        <v>0</v>
      </c>
      <c r="T310" s="221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22" t="s">
        <v>156</v>
      </c>
      <c r="AT310" s="222" t="s">
        <v>131</v>
      </c>
      <c r="AU310" s="222" t="s">
        <v>80</v>
      </c>
      <c r="AY310" s="15" t="s">
        <v>127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5" t="s">
        <v>78</v>
      </c>
      <c r="BK310" s="223">
        <f>ROUND(I310*H310,2)</f>
        <v>0</v>
      </c>
      <c r="BL310" s="15" t="s">
        <v>156</v>
      </c>
      <c r="BM310" s="222" t="s">
        <v>734</v>
      </c>
    </row>
    <row r="311" s="2" customFormat="1" ht="16.5" customHeight="1">
      <c r="A311" s="36"/>
      <c r="B311" s="37"/>
      <c r="C311" s="210" t="s">
        <v>735</v>
      </c>
      <c r="D311" s="210" t="s">
        <v>131</v>
      </c>
      <c r="E311" s="211" t="s">
        <v>736</v>
      </c>
      <c r="F311" s="212" t="s">
        <v>737</v>
      </c>
      <c r="G311" s="213" t="s">
        <v>134</v>
      </c>
      <c r="H311" s="214">
        <v>1</v>
      </c>
      <c r="I311" s="215"/>
      <c r="J311" s="216">
        <f>ROUND(I311*H311,2)</f>
        <v>0</v>
      </c>
      <c r="K311" s="217"/>
      <c r="L311" s="42"/>
      <c r="M311" s="218" t="s">
        <v>1</v>
      </c>
      <c r="N311" s="219" t="s">
        <v>38</v>
      </c>
      <c r="O311" s="89"/>
      <c r="P311" s="220">
        <f>O311*H311</f>
        <v>0</v>
      </c>
      <c r="Q311" s="220">
        <v>0.00031</v>
      </c>
      <c r="R311" s="220">
        <f>Q311*H311</f>
        <v>0.00031</v>
      </c>
      <c r="S311" s="220">
        <v>0</v>
      </c>
      <c r="T311" s="221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2" t="s">
        <v>156</v>
      </c>
      <c r="AT311" s="222" t="s">
        <v>131</v>
      </c>
      <c r="AU311" s="222" t="s">
        <v>80</v>
      </c>
      <c r="AY311" s="15" t="s">
        <v>127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5" t="s">
        <v>78</v>
      </c>
      <c r="BK311" s="223">
        <f>ROUND(I311*H311,2)</f>
        <v>0</v>
      </c>
      <c r="BL311" s="15" t="s">
        <v>156</v>
      </c>
      <c r="BM311" s="222" t="s">
        <v>738</v>
      </c>
    </row>
    <row r="312" s="2" customFormat="1" ht="16.5" customHeight="1">
      <c r="A312" s="36"/>
      <c r="B312" s="37"/>
      <c r="C312" s="210" t="s">
        <v>739</v>
      </c>
      <c r="D312" s="210" t="s">
        <v>131</v>
      </c>
      <c r="E312" s="211" t="s">
        <v>740</v>
      </c>
      <c r="F312" s="212" t="s">
        <v>741</v>
      </c>
      <c r="G312" s="213" t="s">
        <v>134</v>
      </c>
      <c r="H312" s="214">
        <v>3</v>
      </c>
      <c r="I312" s="215"/>
      <c r="J312" s="216">
        <f>ROUND(I312*H312,2)</f>
        <v>0</v>
      </c>
      <c r="K312" s="217"/>
      <c r="L312" s="42"/>
      <c r="M312" s="218" t="s">
        <v>1</v>
      </c>
      <c r="N312" s="219" t="s">
        <v>38</v>
      </c>
      <c r="O312" s="89"/>
      <c r="P312" s="220">
        <f>O312*H312</f>
        <v>0</v>
      </c>
      <c r="Q312" s="220">
        <v>0.00035</v>
      </c>
      <c r="R312" s="220">
        <f>Q312*H312</f>
        <v>0.0010499999999999999</v>
      </c>
      <c r="S312" s="220">
        <v>0</v>
      </c>
      <c r="T312" s="221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22" t="s">
        <v>156</v>
      </c>
      <c r="AT312" s="222" t="s">
        <v>131</v>
      </c>
      <c r="AU312" s="222" t="s">
        <v>80</v>
      </c>
      <c r="AY312" s="15" t="s">
        <v>127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5" t="s">
        <v>78</v>
      </c>
      <c r="BK312" s="223">
        <f>ROUND(I312*H312,2)</f>
        <v>0</v>
      </c>
      <c r="BL312" s="15" t="s">
        <v>156</v>
      </c>
      <c r="BM312" s="222" t="s">
        <v>742</v>
      </c>
    </row>
    <row r="313" s="2" customFormat="1" ht="24.15" customHeight="1">
      <c r="A313" s="36"/>
      <c r="B313" s="37"/>
      <c r="C313" s="210" t="s">
        <v>743</v>
      </c>
      <c r="D313" s="210" t="s">
        <v>131</v>
      </c>
      <c r="E313" s="211" t="s">
        <v>744</v>
      </c>
      <c r="F313" s="212" t="s">
        <v>745</v>
      </c>
      <c r="G313" s="213" t="s">
        <v>134</v>
      </c>
      <c r="H313" s="214">
        <v>1</v>
      </c>
      <c r="I313" s="215"/>
      <c r="J313" s="216">
        <f>ROUND(I313*H313,2)</f>
        <v>0</v>
      </c>
      <c r="K313" s="217"/>
      <c r="L313" s="42"/>
      <c r="M313" s="218" t="s">
        <v>1</v>
      </c>
      <c r="N313" s="219" t="s">
        <v>38</v>
      </c>
      <c r="O313" s="89"/>
      <c r="P313" s="220">
        <f>O313*H313</f>
        <v>0</v>
      </c>
      <c r="Q313" s="220">
        <v>0.00062</v>
      </c>
      <c r="R313" s="220">
        <f>Q313*H313</f>
        <v>0.00062</v>
      </c>
      <c r="S313" s="220">
        <v>0</v>
      </c>
      <c r="T313" s="221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2" t="s">
        <v>156</v>
      </c>
      <c r="AT313" s="222" t="s">
        <v>131</v>
      </c>
      <c r="AU313" s="222" t="s">
        <v>80</v>
      </c>
      <c r="AY313" s="15" t="s">
        <v>127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5" t="s">
        <v>78</v>
      </c>
      <c r="BK313" s="223">
        <f>ROUND(I313*H313,2)</f>
        <v>0</v>
      </c>
      <c r="BL313" s="15" t="s">
        <v>156</v>
      </c>
      <c r="BM313" s="222" t="s">
        <v>746</v>
      </c>
    </row>
    <row r="314" s="2" customFormat="1" ht="24.15" customHeight="1">
      <c r="A314" s="36"/>
      <c r="B314" s="37"/>
      <c r="C314" s="210" t="s">
        <v>747</v>
      </c>
      <c r="D314" s="210" t="s">
        <v>131</v>
      </c>
      <c r="E314" s="211" t="s">
        <v>748</v>
      </c>
      <c r="F314" s="212" t="s">
        <v>749</v>
      </c>
      <c r="G314" s="213" t="s">
        <v>134</v>
      </c>
      <c r="H314" s="214">
        <v>2</v>
      </c>
      <c r="I314" s="215"/>
      <c r="J314" s="216">
        <f>ROUND(I314*H314,2)</f>
        <v>0</v>
      </c>
      <c r="K314" s="217"/>
      <c r="L314" s="42"/>
      <c r="M314" s="218" t="s">
        <v>1</v>
      </c>
      <c r="N314" s="219" t="s">
        <v>38</v>
      </c>
      <c r="O314" s="89"/>
      <c r="P314" s="220">
        <f>O314*H314</f>
        <v>0</v>
      </c>
      <c r="Q314" s="220">
        <v>0.00097000000000000005</v>
      </c>
      <c r="R314" s="220">
        <f>Q314*H314</f>
        <v>0.0019400000000000001</v>
      </c>
      <c r="S314" s="220">
        <v>0</v>
      </c>
      <c r="T314" s="221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22" t="s">
        <v>156</v>
      </c>
      <c r="AT314" s="222" t="s">
        <v>131</v>
      </c>
      <c r="AU314" s="222" t="s">
        <v>80</v>
      </c>
      <c r="AY314" s="15" t="s">
        <v>127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5" t="s">
        <v>78</v>
      </c>
      <c r="BK314" s="223">
        <f>ROUND(I314*H314,2)</f>
        <v>0</v>
      </c>
      <c r="BL314" s="15" t="s">
        <v>156</v>
      </c>
      <c r="BM314" s="222" t="s">
        <v>750</v>
      </c>
    </row>
    <row r="315" s="2" customFormat="1" ht="24.15" customHeight="1">
      <c r="A315" s="36"/>
      <c r="B315" s="37"/>
      <c r="C315" s="210" t="s">
        <v>751</v>
      </c>
      <c r="D315" s="210" t="s">
        <v>131</v>
      </c>
      <c r="E315" s="211" t="s">
        <v>752</v>
      </c>
      <c r="F315" s="212" t="s">
        <v>753</v>
      </c>
      <c r="G315" s="213" t="s">
        <v>134</v>
      </c>
      <c r="H315" s="214">
        <v>3</v>
      </c>
      <c r="I315" s="215"/>
      <c r="J315" s="216">
        <f>ROUND(I315*H315,2)</f>
        <v>0</v>
      </c>
      <c r="K315" s="217"/>
      <c r="L315" s="42"/>
      <c r="M315" s="218" t="s">
        <v>1</v>
      </c>
      <c r="N315" s="219" t="s">
        <v>38</v>
      </c>
      <c r="O315" s="89"/>
      <c r="P315" s="220">
        <f>O315*H315</f>
        <v>0</v>
      </c>
      <c r="Q315" s="220">
        <v>0.00092000000000000003</v>
      </c>
      <c r="R315" s="220">
        <f>Q315*H315</f>
        <v>0.0027600000000000003</v>
      </c>
      <c r="S315" s="220">
        <v>0</v>
      </c>
      <c r="T315" s="221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2" t="s">
        <v>156</v>
      </c>
      <c r="AT315" s="222" t="s">
        <v>131</v>
      </c>
      <c r="AU315" s="222" t="s">
        <v>80</v>
      </c>
      <c r="AY315" s="15" t="s">
        <v>127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5" t="s">
        <v>78</v>
      </c>
      <c r="BK315" s="223">
        <f>ROUND(I315*H315,2)</f>
        <v>0</v>
      </c>
      <c r="BL315" s="15" t="s">
        <v>156</v>
      </c>
      <c r="BM315" s="222" t="s">
        <v>754</v>
      </c>
    </row>
    <row r="316" s="2" customFormat="1" ht="24.15" customHeight="1">
      <c r="A316" s="36"/>
      <c r="B316" s="37"/>
      <c r="C316" s="210" t="s">
        <v>755</v>
      </c>
      <c r="D316" s="210" t="s">
        <v>131</v>
      </c>
      <c r="E316" s="211" t="s">
        <v>756</v>
      </c>
      <c r="F316" s="212" t="s">
        <v>757</v>
      </c>
      <c r="G316" s="213" t="s">
        <v>134</v>
      </c>
      <c r="H316" s="214">
        <v>2</v>
      </c>
      <c r="I316" s="215"/>
      <c r="J316" s="216">
        <f>ROUND(I316*H316,2)</f>
        <v>0</v>
      </c>
      <c r="K316" s="217"/>
      <c r="L316" s="42"/>
      <c r="M316" s="218" t="s">
        <v>1</v>
      </c>
      <c r="N316" s="219" t="s">
        <v>38</v>
      </c>
      <c r="O316" s="89"/>
      <c r="P316" s="220">
        <f>O316*H316</f>
        <v>0</v>
      </c>
      <c r="Q316" s="220">
        <v>0.0011199999999999999</v>
      </c>
      <c r="R316" s="220">
        <f>Q316*H316</f>
        <v>0.0022399999999999998</v>
      </c>
      <c r="S316" s="220">
        <v>0</v>
      </c>
      <c r="T316" s="221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22" t="s">
        <v>156</v>
      </c>
      <c r="AT316" s="222" t="s">
        <v>131</v>
      </c>
      <c r="AU316" s="222" t="s">
        <v>80</v>
      </c>
      <c r="AY316" s="15" t="s">
        <v>127</v>
      </c>
      <c r="BE316" s="223">
        <f>IF(N316="základní",J316,0)</f>
        <v>0</v>
      </c>
      <c r="BF316" s="223">
        <f>IF(N316="snížená",J316,0)</f>
        <v>0</v>
      </c>
      <c r="BG316" s="223">
        <f>IF(N316="zákl. přenesená",J316,0)</f>
        <v>0</v>
      </c>
      <c r="BH316" s="223">
        <f>IF(N316="sníž. přenesená",J316,0)</f>
        <v>0</v>
      </c>
      <c r="BI316" s="223">
        <f>IF(N316="nulová",J316,0)</f>
        <v>0</v>
      </c>
      <c r="BJ316" s="15" t="s">
        <v>78</v>
      </c>
      <c r="BK316" s="223">
        <f>ROUND(I316*H316,2)</f>
        <v>0</v>
      </c>
      <c r="BL316" s="15" t="s">
        <v>156</v>
      </c>
      <c r="BM316" s="222" t="s">
        <v>758</v>
      </c>
    </row>
    <row r="317" s="2" customFormat="1" ht="21.75" customHeight="1">
      <c r="A317" s="36"/>
      <c r="B317" s="37"/>
      <c r="C317" s="210" t="s">
        <v>759</v>
      </c>
      <c r="D317" s="210" t="s">
        <v>131</v>
      </c>
      <c r="E317" s="211" t="s">
        <v>760</v>
      </c>
      <c r="F317" s="212" t="s">
        <v>761</v>
      </c>
      <c r="G317" s="213" t="s">
        <v>134</v>
      </c>
      <c r="H317" s="214">
        <v>1</v>
      </c>
      <c r="I317" s="215"/>
      <c r="J317" s="216">
        <f>ROUND(I317*H317,2)</f>
        <v>0</v>
      </c>
      <c r="K317" s="217"/>
      <c r="L317" s="42"/>
      <c r="M317" s="218" t="s">
        <v>1</v>
      </c>
      <c r="N317" s="219" t="s">
        <v>38</v>
      </c>
      <c r="O317" s="89"/>
      <c r="P317" s="220">
        <f>O317*H317</f>
        <v>0</v>
      </c>
      <c r="Q317" s="220">
        <v>0.00052999999999999998</v>
      </c>
      <c r="R317" s="220">
        <f>Q317*H317</f>
        <v>0.00052999999999999998</v>
      </c>
      <c r="S317" s="220">
        <v>0</v>
      </c>
      <c r="T317" s="221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22" t="s">
        <v>156</v>
      </c>
      <c r="AT317" s="222" t="s">
        <v>131</v>
      </c>
      <c r="AU317" s="222" t="s">
        <v>80</v>
      </c>
      <c r="AY317" s="15" t="s">
        <v>127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5" t="s">
        <v>78</v>
      </c>
      <c r="BK317" s="223">
        <f>ROUND(I317*H317,2)</f>
        <v>0</v>
      </c>
      <c r="BL317" s="15" t="s">
        <v>156</v>
      </c>
      <c r="BM317" s="222" t="s">
        <v>762</v>
      </c>
    </row>
    <row r="318" s="2" customFormat="1" ht="21.75" customHeight="1">
      <c r="A318" s="36"/>
      <c r="B318" s="37"/>
      <c r="C318" s="210" t="s">
        <v>7</v>
      </c>
      <c r="D318" s="210" t="s">
        <v>131</v>
      </c>
      <c r="E318" s="211" t="s">
        <v>763</v>
      </c>
      <c r="F318" s="212" t="s">
        <v>764</v>
      </c>
      <c r="G318" s="213" t="s">
        <v>134</v>
      </c>
      <c r="H318" s="214">
        <v>2</v>
      </c>
      <c r="I318" s="215"/>
      <c r="J318" s="216">
        <f>ROUND(I318*H318,2)</f>
        <v>0</v>
      </c>
      <c r="K318" s="217"/>
      <c r="L318" s="42"/>
      <c r="M318" s="218" t="s">
        <v>1</v>
      </c>
      <c r="N318" s="219" t="s">
        <v>38</v>
      </c>
      <c r="O318" s="89"/>
      <c r="P318" s="220">
        <f>O318*H318</f>
        <v>0</v>
      </c>
      <c r="Q318" s="220">
        <v>0.00084000000000000003</v>
      </c>
      <c r="R318" s="220">
        <f>Q318*H318</f>
        <v>0.0016800000000000001</v>
      </c>
      <c r="S318" s="220">
        <v>0</v>
      </c>
      <c r="T318" s="221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22" t="s">
        <v>156</v>
      </c>
      <c r="AT318" s="222" t="s">
        <v>131</v>
      </c>
      <c r="AU318" s="222" t="s">
        <v>80</v>
      </c>
      <c r="AY318" s="15" t="s">
        <v>127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5" t="s">
        <v>78</v>
      </c>
      <c r="BK318" s="223">
        <f>ROUND(I318*H318,2)</f>
        <v>0</v>
      </c>
      <c r="BL318" s="15" t="s">
        <v>156</v>
      </c>
      <c r="BM318" s="222" t="s">
        <v>765</v>
      </c>
    </row>
    <row r="319" s="2" customFormat="1" ht="21.75" customHeight="1">
      <c r="A319" s="36"/>
      <c r="B319" s="37"/>
      <c r="C319" s="210" t="s">
        <v>766</v>
      </c>
      <c r="D319" s="210" t="s">
        <v>131</v>
      </c>
      <c r="E319" s="211" t="s">
        <v>767</v>
      </c>
      <c r="F319" s="212" t="s">
        <v>768</v>
      </c>
      <c r="G319" s="213" t="s">
        <v>134</v>
      </c>
      <c r="H319" s="214">
        <v>3</v>
      </c>
      <c r="I319" s="215"/>
      <c r="J319" s="216">
        <f>ROUND(I319*H319,2)</f>
        <v>0</v>
      </c>
      <c r="K319" s="217"/>
      <c r="L319" s="42"/>
      <c r="M319" s="218" t="s">
        <v>1</v>
      </c>
      <c r="N319" s="219" t="s">
        <v>38</v>
      </c>
      <c r="O319" s="89"/>
      <c r="P319" s="220">
        <f>O319*H319</f>
        <v>0</v>
      </c>
      <c r="Q319" s="220">
        <v>0.00051999999999999995</v>
      </c>
      <c r="R319" s="220">
        <f>Q319*H319</f>
        <v>0.0015599999999999998</v>
      </c>
      <c r="S319" s="220">
        <v>0</v>
      </c>
      <c r="T319" s="221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22" t="s">
        <v>156</v>
      </c>
      <c r="AT319" s="222" t="s">
        <v>131</v>
      </c>
      <c r="AU319" s="222" t="s">
        <v>80</v>
      </c>
      <c r="AY319" s="15" t="s">
        <v>127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5" t="s">
        <v>78</v>
      </c>
      <c r="BK319" s="223">
        <f>ROUND(I319*H319,2)</f>
        <v>0</v>
      </c>
      <c r="BL319" s="15" t="s">
        <v>156</v>
      </c>
      <c r="BM319" s="222" t="s">
        <v>769</v>
      </c>
    </row>
    <row r="320" s="2" customFormat="1" ht="21.75" customHeight="1">
      <c r="A320" s="36"/>
      <c r="B320" s="37"/>
      <c r="C320" s="210" t="s">
        <v>770</v>
      </c>
      <c r="D320" s="210" t="s">
        <v>131</v>
      </c>
      <c r="E320" s="211" t="s">
        <v>771</v>
      </c>
      <c r="F320" s="212" t="s">
        <v>772</v>
      </c>
      <c r="G320" s="213" t="s">
        <v>134</v>
      </c>
      <c r="H320" s="214">
        <v>2</v>
      </c>
      <c r="I320" s="215"/>
      <c r="J320" s="216">
        <f>ROUND(I320*H320,2)</f>
        <v>0</v>
      </c>
      <c r="K320" s="217"/>
      <c r="L320" s="42"/>
      <c r="M320" s="218" t="s">
        <v>1</v>
      </c>
      <c r="N320" s="219" t="s">
        <v>38</v>
      </c>
      <c r="O320" s="89"/>
      <c r="P320" s="220">
        <f>O320*H320</f>
        <v>0</v>
      </c>
      <c r="Q320" s="220">
        <v>0.00077999999999999999</v>
      </c>
      <c r="R320" s="220">
        <f>Q320*H320</f>
        <v>0.00156</v>
      </c>
      <c r="S320" s="220">
        <v>0</v>
      </c>
      <c r="T320" s="221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22" t="s">
        <v>156</v>
      </c>
      <c r="AT320" s="222" t="s">
        <v>131</v>
      </c>
      <c r="AU320" s="222" t="s">
        <v>80</v>
      </c>
      <c r="AY320" s="15" t="s">
        <v>127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5" t="s">
        <v>78</v>
      </c>
      <c r="BK320" s="223">
        <f>ROUND(I320*H320,2)</f>
        <v>0</v>
      </c>
      <c r="BL320" s="15" t="s">
        <v>156</v>
      </c>
      <c r="BM320" s="222" t="s">
        <v>773</v>
      </c>
    </row>
    <row r="321" s="2" customFormat="1" ht="21.75" customHeight="1">
      <c r="A321" s="36"/>
      <c r="B321" s="37"/>
      <c r="C321" s="210" t="s">
        <v>774</v>
      </c>
      <c r="D321" s="210" t="s">
        <v>131</v>
      </c>
      <c r="E321" s="211" t="s">
        <v>775</v>
      </c>
      <c r="F321" s="212" t="s">
        <v>776</v>
      </c>
      <c r="G321" s="213" t="s">
        <v>134</v>
      </c>
      <c r="H321" s="214">
        <v>1</v>
      </c>
      <c r="I321" s="215"/>
      <c r="J321" s="216">
        <f>ROUND(I321*H321,2)</f>
        <v>0</v>
      </c>
      <c r="K321" s="217"/>
      <c r="L321" s="42"/>
      <c r="M321" s="218" t="s">
        <v>1</v>
      </c>
      <c r="N321" s="219" t="s">
        <v>38</v>
      </c>
      <c r="O321" s="89"/>
      <c r="P321" s="220">
        <f>O321*H321</f>
        <v>0</v>
      </c>
      <c r="Q321" s="220">
        <v>0.00036000000000000002</v>
      </c>
      <c r="R321" s="220">
        <f>Q321*H321</f>
        <v>0.00036000000000000002</v>
      </c>
      <c r="S321" s="220">
        <v>0</v>
      </c>
      <c r="T321" s="221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2" t="s">
        <v>156</v>
      </c>
      <c r="AT321" s="222" t="s">
        <v>131</v>
      </c>
      <c r="AU321" s="222" t="s">
        <v>80</v>
      </c>
      <c r="AY321" s="15" t="s">
        <v>127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5" t="s">
        <v>78</v>
      </c>
      <c r="BK321" s="223">
        <f>ROUND(I321*H321,2)</f>
        <v>0</v>
      </c>
      <c r="BL321" s="15" t="s">
        <v>156</v>
      </c>
      <c r="BM321" s="222" t="s">
        <v>777</v>
      </c>
    </row>
    <row r="322" s="2" customFormat="1" ht="21.75" customHeight="1">
      <c r="A322" s="36"/>
      <c r="B322" s="37"/>
      <c r="C322" s="210" t="s">
        <v>778</v>
      </c>
      <c r="D322" s="210" t="s">
        <v>131</v>
      </c>
      <c r="E322" s="211" t="s">
        <v>779</v>
      </c>
      <c r="F322" s="212" t="s">
        <v>780</v>
      </c>
      <c r="G322" s="213" t="s">
        <v>134</v>
      </c>
      <c r="H322" s="214">
        <v>1</v>
      </c>
      <c r="I322" s="215"/>
      <c r="J322" s="216">
        <f>ROUND(I322*H322,2)</f>
        <v>0</v>
      </c>
      <c r="K322" s="217"/>
      <c r="L322" s="42"/>
      <c r="M322" s="218" t="s">
        <v>1</v>
      </c>
      <c r="N322" s="219" t="s">
        <v>38</v>
      </c>
      <c r="O322" s="89"/>
      <c r="P322" s="220">
        <f>O322*H322</f>
        <v>0</v>
      </c>
      <c r="Q322" s="220">
        <v>0.00093999999999999997</v>
      </c>
      <c r="R322" s="220">
        <f>Q322*H322</f>
        <v>0.00093999999999999997</v>
      </c>
      <c r="S322" s="220">
        <v>0</v>
      </c>
      <c r="T322" s="221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22" t="s">
        <v>156</v>
      </c>
      <c r="AT322" s="222" t="s">
        <v>131</v>
      </c>
      <c r="AU322" s="222" t="s">
        <v>80</v>
      </c>
      <c r="AY322" s="15" t="s">
        <v>127</v>
      </c>
      <c r="BE322" s="223">
        <f>IF(N322="základní",J322,0)</f>
        <v>0</v>
      </c>
      <c r="BF322" s="223">
        <f>IF(N322="snížená",J322,0)</f>
        <v>0</v>
      </c>
      <c r="BG322" s="223">
        <f>IF(N322="zákl. přenesená",J322,0)</f>
        <v>0</v>
      </c>
      <c r="BH322" s="223">
        <f>IF(N322="sníž. přenesená",J322,0)</f>
        <v>0</v>
      </c>
      <c r="BI322" s="223">
        <f>IF(N322="nulová",J322,0)</f>
        <v>0</v>
      </c>
      <c r="BJ322" s="15" t="s">
        <v>78</v>
      </c>
      <c r="BK322" s="223">
        <f>ROUND(I322*H322,2)</f>
        <v>0</v>
      </c>
      <c r="BL322" s="15" t="s">
        <v>156</v>
      </c>
      <c r="BM322" s="222" t="s">
        <v>781</v>
      </c>
    </row>
    <row r="323" s="2" customFormat="1" ht="24.15" customHeight="1">
      <c r="A323" s="36"/>
      <c r="B323" s="37"/>
      <c r="C323" s="210" t="s">
        <v>8</v>
      </c>
      <c r="D323" s="210" t="s">
        <v>131</v>
      </c>
      <c r="E323" s="211" t="s">
        <v>782</v>
      </c>
      <c r="F323" s="212" t="s">
        <v>783</v>
      </c>
      <c r="G323" s="213" t="s">
        <v>134</v>
      </c>
      <c r="H323" s="214">
        <v>14</v>
      </c>
      <c r="I323" s="215"/>
      <c r="J323" s="216">
        <f>ROUND(I323*H323,2)</f>
        <v>0</v>
      </c>
      <c r="K323" s="217"/>
      <c r="L323" s="42"/>
      <c r="M323" s="218" t="s">
        <v>1</v>
      </c>
      <c r="N323" s="219" t="s">
        <v>38</v>
      </c>
      <c r="O323" s="89"/>
      <c r="P323" s="220">
        <f>O323*H323</f>
        <v>0</v>
      </c>
      <c r="Q323" s="220">
        <v>0.00022000000000000001</v>
      </c>
      <c r="R323" s="220">
        <f>Q323*H323</f>
        <v>0.0030800000000000003</v>
      </c>
      <c r="S323" s="220">
        <v>0</v>
      </c>
      <c r="T323" s="221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22" t="s">
        <v>156</v>
      </c>
      <c r="AT323" s="222" t="s">
        <v>131</v>
      </c>
      <c r="AU323" s="222" t="s">
        <v>80</v>
      </c>
      <c r="AY323" s="15" t="s">
        <v>127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5" t="s">
        <v>78</v>
      </c>
      <c r="BK323" s="223">
        <f>ROUND(I323*H323,2)</f>
        <v>0</v>
      </c>
      <c r="BL323" s="15" t="s">
        <v>156</v>
      </c>
      <c r="BM323" s="222" t="s">
        <v>784</v>
      </c>
    </row>
    <row r="324" s="2" customFormat="1" ht="24.15" customHeight="1">
      <c r="A324" s="36"/>
      <c r="B324" s="37"/>
      <c r="C324" s="210" t="s">
        <v>785</v>
      </c>
      <c r="D324" s="210" t="s">
        <v>131</v>
      </c>
      <c r="E324" s="211" t="s">
        <v>786</v>
      </c>
      <c r="F324" s="212" t="s">
        <v>787</v>
      </c>
      <c r="G324" s="213" t="s">
        <v>134</v>
      </c>
      <c r="H324" s="214">
        <v>1</v>
      </c>
      <c r="I324" s="215"/>
      <c r="J324" s="216">
        <f>ROUND(I324*H324,2)</f>
        <v>0</v>
      </c>
      <c r="K324" s="217"/>
      <c r="L324" s="42"/>
      <c r="M324" s="218" t="s">
        <v>1</v>
      </c>
      <c r="N324" s="219" t="s">
        <v>38</v>
      </c>
      <c r="O324" s="89"/>
      <c r="P324" s="220">
        <f>O324*H324</f>
        <v>0</v>
      </c>
      <c r="Q324" s="220">
        <v>0.00019000000000000001</v>
      </c>
      <c r="R324" s="220">
        <f>Q324*H324</f>
        <v>0.00019000000000000001</v>
      </c>
      <c r="S324" s="220">
        <v>0</v>
      </c>
      <c r="T324" s="221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22" t="s">
        <v>156</v>
      </c>
      <c r="AT324" s="222" t="s">
        <v>131</v>
      </c>
      <c r="AU324" s="222" t="s">
        <v>80</v>
      </c>
      <c r="AY324" s="15" t="s">
        <v>127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5" t="s">
        <v>78</v>
      </c>
      <c r="BK324" s="223">
        <f>ROUND(I324*H324,2)</f>
        <v>0</v>
      </c>
      <c r="BL324" s="15" t="s">
        <v>156</v>
      </c>
      <c r="BM324" s="222" t="s">
        <v>788</v>
      </c>
    </row>
    <row r="325" s="2" customFormat="1" ht="21.75" customHeight="1">
      <c r="A325" s="36"/>
      <c r="B325" s="37"/>
      <c r="C325" s="210" t="s">
        <v>789</v>
      </c>
      <c r="D325" s="210" t="s">
        <v>131</v>
      </c>
      <c r="E325" s="211" t="s">
        <v>790</v>
      </c>
      <c r="F325" s="212" t="s">
        <v>791</v>
      </c>
      <c r="G325" s="213" t="s">
        <v>134</v>
      </c>
      <c r="H325" s="214">
        <v>1</v>
      </c>
      <c r="I325" s="215"/>
      <c r="J325" s="216">
        <f>ROUND(I325*H325,2)</f>
        <v>0</v>
      </c>
      <c r="K325" s="217"/>
      <c r="L325" s="42"/>
      <c r="M325" s="218" t="s">
        <v>1</v>
      </c>
      <c r="N325" s="219" t="s">
        <v>38</v>
      </c>
      <c r="O325" s="89"/>
      <c r="P325" s="220">
        <f>O325*H325</f>
        <v>0</v>
      </c>
      <c r="Q325" s="220">
        <v>0.00056999999999999998</v>
      </c>
      <c r="R325" s="220">
        <f>Q325*H325</f>
        <v>0.00056999999999999998</v>
      </c>
      <c r="S325" s="220">
        <v>0</v>
      </c>
      <c r="T325" s="221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22" t="s">
        <v>156</v>
      </c>
      <c r="AT325" s="222" t="s">
        <v>131</v>
      </c>
      <c r="AU325" s="222" t="s">
        <v>80</v>
      </c>
      <c r="AY325" s="15" t="s">
        <v>127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5" t="s">
        <v>78</v>
      </c>
      <c r="BK325" s="223">
        <f>ROUND(I325*H325,2)</f>
        <v>0</v>
      </c>
      <c r="BL325" s="15" t="s">
        <v>156</v>
      </c>
      <c r="BM325" s="222" t="s">
        <v>792</v>
      </c>
    </row>
    <row r="326" s="2" customFormat="1" ht="24.15" customHeight="1">
      <c r="A326" s="36"/>
      <c r="B326" s="37"/>
      <c r="C326" s="210" t="s">
        <v>793</v>
      </c>
      <c r="D326" s="210" t="s">
        <v>131</v>
      </c>
      <c r="E326" s="211" t="s">
        <v>794</v>
      </c>
      <c r="F326" s="212" t="s">
        <v>795</v>
      </c>
      <c r="G326" s="213" t="s">
        <v>134</v>
      </c>
      <c r="H326" s="214">
        <v>2</v>
      </c>
      <c r="I326" s="215"/>
      <c r="J326" s="216">
        <f>ROUND(I326*H326,2)</f>
        <v>0</v>
      </c>
      <c r="K326" s="217"/>
      <c r="L326" s="42"/>
      <c r="M326" s="218" t="s">
        <v>1</v>
      </c>
      <c r="N326" s="219" t="s">
        <v>38</v>
      </c>
      <c r="O326" s="89"/>
      <c r="P326" s="220">
        <f>O326*H326</f>
        <v>0</v>
      </c>
      <c r="Q326" s="220">
        <v>0.00124</v>
      </c>
      <c r="R326" s="220">
        <f>Q326*H326</f>
        <v>0.00248</v>
      </c>
      <c r="S326" s="220">
        <v>0</v>
      </c>
      <c r="T326" s="221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22" t="s">
        <v>156</v>
      </c>
      <c r="AT326" s="222" t="s">
        <v>131</v>
      </c>
      <c r="AU326" s="222" t="s">
        <v>80</v>
      </c>
      <c r="AY326" s="15" t="s">
        <v>127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5" t="s">
        <v>78</v>
      </c>
      <c r="BK326" s="223">
        <f>ROUND(I326*H326,2)</f>
        <v>0</v>
      </c>
      <c r="BL326" s="15" t="s">
        <v>156</v>
      </c>
      <c r="BM326" s="222" t="s">
        <v>796</v>
      </c>
    </row>
    <row r="327" s="2" customFormat="1" ht="24.15" customHeight="1">
      <c r="A327" s="36"/>
      <c r="B327" s="37"/>
      <c r="C327" s="210" t="s">
        <v>797</v>
      </c>
      <c r="D327" s="210" t="s">
        <v>131</v>
      </c>
      <c r="E327" s="211" t="s">
        <v>798</v>
      </c>
      <c r="F327" s="212" t="s">
        <v>799</v>
      </c>
      <c r="G327" s="213" t="s">
        <v>134</v>
      </c>
      <c r="H327" s="214">
        <v>3</v>
      </c>
      <c r="I327" s="215"/>
      <c r="J327" s="216">
        <f>ROUND(I327*H327,2)</f>
        <v>0</v>
      </c>
      <c r="K327" s="217"/>
      <c r="L327" s="42"/>
      <c r="M327" s="218" t="s">
        <v>1</v>
      </c>
      <c r="N327" s="219" t="s">
        <v>38</v>
      </c>
      <c r="O327" s="89"/>
      <c r="P327" s="220">
        <f>O327*H327</f>
        <v>0</v>
      </c>
      <c r="Q327" s="220">
        <v>0.00114</v>
      </c>
      <c r="R327" s="220">
        <f>Q327*H327</f>
        <v>0.0034199999999999999</v>
      </c>
      <c r="S327" s="220">
        <v>0</v>
      </c>
      <c r="T327" s="221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22" t="s">
        <v>156</v>
      </c>
      <c r="AT327" s="222" t="s">
        <v>131</v>
      </c>
      <c r="AU327" s="222" t="s">
        <v>80</v>
      </c>
      <c r="AY327" s="15" t="s">
        <v>127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5" t="s">
        <v>78</v>
      </c>
      <c r="BK327" s="223">
        <f>ROUND(I327*H327,2)</f>
        <v>0</v>
      </c>
      <c r="BL327" s="15" t="s">
        <v>156</v>
      </c>
      <c r="BM327" s="222" t="s">
        <v>800</v>
      </c>
    </row>
    <row r="328" s="2" customFormat="1" ht="21.75" customHeight="1">
      <c r="A328" s="36"/>
      <c r="B328" s="37"/>
      <c r="C328" s="210" t="s">
        <v>801</v>
      </c>
      <c r="D328" s="210" t="s">
        <v>131</v>
      </c>
      <c r="E328" s="211" t="s">
        <v>802</v>
      </c>
      <c r="F328" s="212" t="s">
        <v>803</v>
      </c>
      <c r="G328" s="213" t="s">
        <v>134</v>
      </c>
      <c r="H328" s="214">
        <v>2</v>
      </c>
      <c r="I328" s="215"/>
      <c r="J328" s="216">
        <f>ROUND(I328*H328,2)</f>
        <v>0</v>
      </c>
      <c r="K328" s="217"/>
      <c r="L328" s="42"/>
      <c r="M328" s="218" t="s">
        <v>1</v>
      </c>
      <c r="N328" s="219" t="s">
        <v>38</v>
      </c>
      <c r="O328" s="89"/>
      <c r="P328" s="220">
        <f>O328*H328</f>
        <v>0</v>
      </c>
      <c r="Q328" s="220">
        <v>0.00173</v>
      </c>
      <c r="R328" s="220">
        <f>Q328*H328</f>
        <v>0.00346</v>
      </c>
      <c r="S328" s="220">
        <v>0</v>
      </c>
      <c r="T328" s="221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22" t="s">
        <v>156</v>
      </c>
      <c r="AT328" s="222" t="s">
        <v>131</v>
      </c>
      <c r="AU328" s="222" t="s">
        <v>80</v>
      </c>
      <c r="AY328" s="15" t="s">
        <v>127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5" t="s">
        <v>78</v>
      </c>
      <c r="BK328" s="223">
        <f>ROUND(I328*H328,2)</f>
        <v>0</v>
      </c>
      <c r="BL328" s="15" t="s">
        <v>156</v>
      </c>
      <c r="BM328" s="222" t="s">
        <v>804</v>
      </c>
    </row>
    <row r="329" s="2" customFormat="1" ht="24.15" customHeight="1">
      <c r="A329" s="36"/>
      <c r="B329" s="37"/>
      <c r="C329" s="210" t="s">
        <v>805</v>
      </c>
      <c r="D329" s="210" t="s">
        <v>131</v>
      </c>
      <c r="E329" s="211" t="s">
        <v>806</v>
      </c>
      <c r="F329" s="212" t="s">
        <v>807</v>
      </c>
      <c r="G329" s="213" t="s">
        <v>134</v>
      </c>
      <c r="H329" s="214">
        <v>5</v>
      </c>
      <c r="I329" s="215"/>
      <c r="J329" s="216">
        <f>ROUND(I329*H329,2)</f>
        <v>0</v>
      </c>
      <c r="K329" s="217"/>
      <c r="L329" s="42"/>
      <c r="M329" s="218" t="s">
        <v>1</v>
      </c>
      <c r="N329" s="219" t="s">
        <v>38</v>
      </c>
      <c r="O329" s="89"/>
      <c r="P329" s="220">
        <f>O329*H329</f>
        <v>0</v>
      </c>
      <c r="Q329" s="220">
        <v>0.00023000000000000001</v>
      </c>
      <c r="R329" s="220">
        <f>Q329*H329</f>
        <v>0.00115</v>
      </c>
      <c r="S329" s="220">
        <v>0</v>
      </c>
      <c r="T329" s="221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22" t="s">
        <v>156</v>
      </c>
      <c r="AT329" s="222" t="s">
        <v>131</v>
      </c>
      <c r="AU329" s="222" t="s">
        <v>80</v>
      </c>
      <c r="AY329" s="15" t="s">
        <v>127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5" t="s">
        <v>78</v>
      </c>
      <c r="BK329" s="223">
        <f>ROUND(I329*H329,2)</f>
        <v>0</v>
      </c>
      <c r="BL329" s="15" t="s">
        <v>156</v>
      </c>
      <c r="BM329" s="222" t="s">
        <v>808</v>
      </c>
    </row>
    <row r="330" s="2" customFormat="1" ht="24.15" customHeight="1">
      <c r="A330" s="36"/>
      <c r="B330" s="37"/>
      <c r="C330" s="210" t="s">
        <v>809</v>
      </c>
      <c r="D330" s="210" t="s">
        <v>131</v>
      </c>
      <c r="E330" s="211" t="s">
        <v>810</v>
      </c>
      <c r="F330" s="212" t="s">
        <v>811</v>
      </c>
      <c r="G330" s="213" t="s">
        <v>134</v>
      </c>
      <c r="H330" s="214">
        <v>1</v>
      </c>
      <c r="I330" s="215"/>
      <c r="J330" s="216">
        <f>ROUND(I330*H330,2)</f>
        <v>0</v>
      </c>
      <c r="K330" s="217"/>
      <c r="L330" s="42"/>
      <c r="M330" s="218" t="s">
        <v>1</v>
      </c>
      <c r="N330" s="219" t="s">
        <v>38</v>
      </c>
      <c r="O330" s="89"/>
      <c r="P330" s="220">
        <f>O330*H330</f>
        <v>0</v>
      </c>
      <c r="Q330" s="220">
        <v>0.00035</v>
      </c>
      <c r="R330" s="220">
        <f>Q330*H330</f>
        <v>0.00035</v>
      </c>
      <c r="S330" s="220">
        <v>0</v>
      </c>
      <c r="T330" s="221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22" t="s">
        <v>156</v>
      </c>
      <c r="AT330" s="222" t="s">
        <v>131</v>
      </c>
      <c r="AU330" s="222" t="s">
        <v>80</v>
      </c>
      <c r="AY330" s="15" t="s">
        <v>127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5" t="s">
        <v>78</v>
      </c>
      <c r="BK330" s="223">
        <f>ROUND(I330*H330,2)</f>
        <v>0</v>
      </c>
      <c r="BL330" s="15" t="s">
        <v>156</v>
      </c>
      <c r="BM330" s="222" t="s">
        <v>812</v>
      </c>
    </row>
    <row r="331" s="2" customFormat="1" ht="24.15" customHeight="1">
      <c r="A331" s="36"/>
      <c r="B331" s="37"/>
      <c r="C331" s="210" t="s">
        <v>156</v>
      </c>
      <c r="D331" s="210" t="s">
        <v>131</v>
      </c>
      <c r="E331" s="211" t="s">
        <v>813</v>
      </c>
      <c r="F331" s="212" t="s">
        <v>814</v>
      </c>
      <c r="G331" s="213" t="s">
        <v>134</v>
      </c>
      <c r="H331" s="214">
        <v>5</v>
      </c>
      <c r="I331" s="215"/>
      <c r="J331" s="216">
        <f>ROUND(I331*H331,2)</f>
        <v>0</v>
      </c>
      <c r="K331" s="217"/>
      <c r="L331" s="42"/>
      <c r="M331" s="218" t="s">
        <v>1</v>
      </c>
      <c r="N331" s="219" t="s">
        <v>38</v>
      </c>
      <c r="O331" s="89"/>
      <c r="P331" s="220">
        <f>O331*H331</f>
        <v>0</v>
      </c>
      <c r="Q331" s="220">
        <v>0.00055000000000000003</v>
      </c>
      <c r="R331" s="220">
        <f>Q331*H331</f>
        <v>0.0027500000000000003</v>
      </c>
      <c r="S331" s="220">
        <v>0</v>
      </c>
      <c r="T331" s="221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22" t="s">
        <v>156</v>
      </c>
      <c r="AT331" s="222" t="s">
        <v>131</v>
      </c>
      <c r="AU331" s="222" t="s">
        <v>80</v>
      </c>
      <c r="AY331" s="15" t="s">
        <v>127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5" t="s">
        <v>78</v>
      </c>
      <c r="BK331" s="223">
        <f>ROUND(I331*H331,2)</f>
        <v>0</v>
      </c>
      <c r="BL331" s="15" t="s">
        <v>156</v>
      </c>
      <c r="BM331" s="222" t="s">
        <v>815</v>
      </c>
    </row>
    <row r="332" s="2" customFormat="1" ht="24.15" customHeight="1">
      <c r="A332" s="36"/>
      <c r="B332" s="37"/>
      <c r="C332" s="210" t="s">
        <v>816</v>
      </c>
      <c r="D332" s="210" t="s">
        <v>131</v>
      </c>
      <c r="E332" s="211" t="s">
        <v>817</v>
      </c>
      <c r="F332" s="212" t="s">
        <v>818</v>
      </c>
      <c r="G332" s="213" t="s">
        <v>134</v>
      </c>
      <c r="H332" s="214">
        <v>8</v>
      </c>
      <c r="I332" s="215"/>
      <c r="J332" s="216">
        <f>ROUND(I332*H332,2)</f>
        <v>0</v>
      </c>
      <c r="K332" s="217"/>
      <c r="L332" s="42"/>
      <c r="M332" s="218" t="s">
        <v>1</v>
      </c>
      <c r="N332" s="219" t="s">
        <v>38</v>
      </c>
      <c r="O332" s="89"/>
      <c r="P332" s="220">
        <f>O332*H332</f>
        <v>0</v>
      </c>
      <c r="Q332" s="220">
        <v>0.00076000000000000004</v>
      </c>
      <c r="R332" s="220">
        <f>Q332*H332</f>
        <v>0.0060800000000000003</v>
      </c>
      <c r="S332" s="220">
        <v>0</v>
      </c>
      <c r="T332" s="221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2" t="s">
        <v>156</v>
      </c>
      <c r="AT332" s="222" t="s">
        <v>131</v>
      </c>
      <c r="AU332" s="222" t="s">
        <v>80</v>
      </c>
      <c r="AY332" s="15" t="s">
        <v>127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5" t="s">
        <v>78</v>
      </c>
      <c r="BK332" s="223">
        <f>ROUND(I332*H332,2)</f>
        <v>0</v>
      </c>
      <c r="BL332" s="15" t="s">
        <v>156</v>
      </c>
      <c r="BM332" s="222" t="s">
        <v>819</v>
      </c>
    </row>
    <row r="333" s="2" customFormat="1" ht="24.15" customHeight="1">
      <c r="A333" s="36"/>
      <c r="B333" s="37"/>
      <c r="C333" s="210" t="s">
        <v>820</v>
      </c>
      <c r="D333" s="210" t="s">
        <v>131</v>
      </c>
      <c r="E333" s="211" t="s">
        <v>821</v>
      </c>
      <c r="F333" s="212" t="s">
        <v>822</v>
      </c>
      <c r="G333" s="213" t="s">
        <v>134</v>
      </c>
      <c r="H333" s="214">
        <v>12</v>
      </c>
      <c r="I333" s="215"/>
      <c r="J333" s="216">
        <f>ROUND(I333*H333,2)</f>
        <v>0</v>
      </c>
      <c r="K333" s="217"/>
      <c r="L333" s="42"/>
      <c r="M333" s="218" t="s">
        <v>1</v>
      </c>
      <c r="N333" s="219" t="s">
        <v>38</v>
      </c>
      <c r="O333" s="89"/>
      <c r="P333" s="220">
        <f>O333*H333</f>
        <v>0</v>
      </c>
      <c r="Q333" s="220">
        <v>0.0011900000000000001</v>
      </c>
      <c r="R333" s="220">
        <f>Q333*H333</f>
        <v>0.014280000000000001</v>
      </c>
      <c r="S333" s="220">
        <v>0</v>
      </c>
      <c r="T333" s="221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22" t="s">
        <v>156</v>
      </c>
      <c r="AT333" s="222" t="s">
        <v>131</v>
      </c>
      <c r="AU333" s="222" t="s">
        <v>80</v>
      </c>
      <c r="AY333" s="15" t="s">
        <v>127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15" t="s">
        <v>78</v>
      </c>
      <c r="BK333" s="223">
        <f>ROUND(I333*H333,2)</f>
        <v>0</v>
      </c>
      <c r="BL333" s="15" t="s">
        <v>156</v>
      </c>
      <c r="BM333" s="222" t="s">
        <v>823</v>
      </c>
    </row>
    <row r="334" s="2" customFormat="1" ht="24.15" customHeight="1">
      <c r="A334" s="36"/>
      <c r="B334" s="37"/>
      <c r="C334" s="210" t="s">
        <v>824</v>
      </c>
      <c r="D334" s="210" t="s">
        <v>131</v>
      </c>
      <c r="E334" s="211" t="s">
        <v>825</v>
      </c>
      <c r="F334" s="212" t="s">
        <v>826</v>
      </c>
      <c r="G334" s="213" t="s">
        <v>134</v>
      </c>
      <c r="H334" s="214">
        <v>9</v>
      </c>
      <c r="I334" s="215"/>
      <c r="J334" s="216">
        <f>ROUND(I334*H334,2)</f>
        <v>0</v>
      </c>
      <c r="K334" s="217"/>
      <c r="L334" s="42"/>
      <c r="M334" s="218" t="s">
        <v>1</v>
      </c>
      <c r="N334" s="219" t="s">
        <v>38</v>
      </c>
      <c r="O334" s="89"/>
      <c r="P334" s="220">
        <f>O334*H334</f>
        <v>0</v>
      </c>
      <c r="Q334" s="220">
        <v>0.0018600000000000001</v>
      </c>
      <c r="R334" s="220">
        <f>Q334*H334</f>
        <v>0.016740000000000001</v>
      </c>
      <c r="S334" s="220">
        <v>0</v>
      </c>
      <c r="T334" s="221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22" t="s">
        <v>156</v>
      </c>
      <c r="AT334" s="222" t="s">
        <v>131</v>
      </c>
      <c r="AU334" s="222" t="s">
        <v>80</v>
      </c>
      <c r="AY334" s="15" t="s">
        <v>127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5" t="s">
        <v>78</v>
      </c>
      <c r="BK334" s="223">
        <f>ROUND(I334*H334,2)</f>
        <v>0</v>
      </c>
      <c r="BL334" s="15" t="s">
        <v>156</v>
      </c>
      <c r="BM334" s="222" t="s">
        <v>827</v>
      </c>
    </row>
    <row r="335" s="2" customFormat="1" ht="33" customHeight="1">
      <c r="A335" s="36"/>
      <c r="B335" s="37"/>
      <c r="C335" s="210" t="s">
        <v>828</v>
      </c>
      <c r="D335" s="210" t="s">
        <v>131</v>
      </c>
      <c r="E335" s="211" t="s">
        <v>829</v>
      </c>
      <c r="F335" s="212" t="s">
        <v>830</v>
      </c>
      <c r="G335" s="213" t="s">
        <v>134</v>
      </c>
      <c r="H335" s="214">
        <v>4</v>
      </c>
      <c r="I335" s="215"/>
      <c r="J335" s="216">
        <f>ROUND(I335*H335,2)</f>
        <v>0</v>
      </c>
      <c r="K335" s="217"/>
      <c r="L335" s="42"/>
      <c r="M335" s="218" t="s">
        <v>1</v>
      </c>
      <c r="N335" s="219" t="s">
        <v>38</v>
      </c>
      <c r="O335" s="89"/>
      <c r="P335" s="220">
        <f>O335*H335</f>
        <v>0</v>
      </c>
      <c r="Q335" s="220">
        <v>0.00055000000000000003</v>
      </c>
      <c r="R335" s="220">
        <f>Q335*H335</f>
        <v>0.0022000000000000001</v>
      </c>
      <c r="S335" s="220">
        <v>0</v>
      </c>
      <c r="T335" s="221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22" t="s">
        <v>156</v>
      </c>
      <c r="AT335" s="222" t="s">
        <v>131</v>
      </c>
      <c r="AU335" s="222" t="s">
        <v>80</v>
      </c>
      <c r="AY335" s="15" t="s">
        <v>127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5" t="s">
        <v>78</v>
      </c>
      <c r="BK335" s="223">
        <f>ROUND(I335*H335,2)</f>
        <v>0</v>
      </c>
      <c r="BL335" s="15" t="s">
        <v>156</v>
      </c>
      <c r="BM335" s="222" t="s">
        <v>831</v>
      </c>
    </row>
    <row r="336" s="2" customFormat="1" ht="24.15" customHeight="1">
      <c r="A336" s="36"/>
      <c r="B336" s="37"/>
      <c r="C336" s="210" t="s">
        <v>832</v>
      </c>
      <c r="D336" s="210" t="s">
        <v>131</v>
      </c>
      <c r="E336" s="211" t="s">
        <v>833</v>
      </c>
      <c r="F336" s="212" t="s">
        <v>834</v>
      </c>
      <c r="G336" s="213" t="s">
        <v>134</v>
      </c>
      <c r="H336" s="214">
        <v>30</v>
      </c>
      <c r="I336" s="215"/>
      <c r="J336" s="216">
        <f>ROUND(I336*H336,2)</f>
        <v>0</v>
      </c>
      <c r="K336" s="217"/>
      <c r="L336" s="42"/>
      <c r="M336" s="218" t="s">
        <v>1</v>
      </c>
      <c r="N336" s="219" t="s">
        <v>38</v>
      </c>
      <c r="O336" s="89"/>
      <c r="P336" s="220">
        <f>O336*H336</f>
        <v>0</v>
      </c>
      <c r="Q336" s="220">
        <v>0.00051000000000000004</v>
      </c>
      <c r="R336" s="220">
        <f>Q336*H336</f>
        <v>0.015300000000000001</v>
      </c>
      <c r="S336" s="220">
        <v>0</v>
      </c>
      <c r="T336" s="221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22" t="s">
        <v>156</v>
      </c>
      <c r="AT336" s="222" t="s">
        <v>131</v>
      </c>
      <c r="AU336" s="222" t="s">
        <v>80</v>
      </c>
      <c r="AY336" s="15" t="s">
        <v>127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5" t="s">
        <v>78</v>
      </c>
      <c r="BK336" s="223">
        <f>ROUND(I336*H336,2)</f>
        <v>0</v>
      </c>
      <c r="BL336" s="15" t="s">
        <v>156</v>
      </c>
      <c r="BM336" s="222" t="s">
        <v>835</v>
      </c>
    </row>
    <row r="337" s="2" customFormat="1" ht="24.15" customHeight="1">
      <c r="A337" s="36"/>
      <c r="B337" s="37"/>
      <c r="C337" s="210" t="s">
        <v>836</v>
      </c>
      <c r="D337" s="210" t="s">
        <v>131</v>
      </c>
      <c r="E337" s="211" t="s">
        <v>837</v>
      </c>
      <c r="F337" s="212" t="s">
        <v>838</v>
      </c>
      <c r="G337" s="213" t="s">
        <v>223</v>
      </c>
      <c r="H337" s="246"/>
      <c r="I337" s="215"/>
      <c r="J337" s="216">
        <f>ROUND(I337*H337,2)</f>
        <v>0</v>
      </c>
      <c r="K337" s="217"/>
      <c r="L337" s="42"/>
      <c r="M337" s="218" t="s">
        <v>1</v>
      </c>
      <c r="N337" s="219" t="s">
        <v>38</v>
      </c>
      <c r="O337" s="89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22" t="s">
        <v>156</v>
      </c>
      <c r="AT337" s="222" t="s">
        <v>131</v>
      </c>
      <c r="AU337" s="222" t="s">
        <v>80</v>
      </c>
      <c r="AY337" s="15" t="s">
        <v>127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5" t="s">
        <v>78</v>
      </c>
      <c r="BK337" s="223">
        <f>ROUND(I337*H337,2)</f>
        <v>0</v>
      </c>
      <c r="BL337" s="15" t="s">
        <v>156</v>
      </c>
      <c r="BM337" s="222" t="s">
        <v>839</v>
      </c>
    </row>
    <row r="338" s="12" customFormat="1" ht="22.8" customHeight="1">
      <c r="A338" s="12"/>
      <c r="B338" s="194"/>
      <c r="C338" s="195"/>
      <c r="D338" s="196" t="s">
        <v>72</v>
      </c>
      <c r="E338" s="208" t="s">
        <v>840</v>
      </c>
      <c r="F338" s="208" t="s">
        <v>841</v>
      </c>
      <c r="G338" s="195"/>
      <c r="H338" s="195"/>
      <c r="I338" s="198"/>
      <c r="J338" s="209">
        <f>BK338</f>
        <v>0</v>
      </c>
      <c r="K338" s="195"/>
      <c r="L338" s="200"/>
      <c r="M338" s="201"/>
      <c r="N338" s="202"/>
      <c r="O338" s="202"/>
      <c r="P338" s="203">
        <f>SUM(P339:P353)</f>
        <v>0</v>
      </c>
      <c r="Q338" s="202"/>
      <c r="R338" s="203">
        <f>SUM(R339:R353)</f>
        <v>0.074550000000000019</v>
      </c>
      <c r="S338" s="202"/>
      <c r="T338" s="204">
        <f>SUM(T339:T353)</f>
        <v>2.6933600000000002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5" t="s">
        <v>80</v>
      </c>
      <c r="AT338" s="206" t="s">
        <v>72</v>
      </c>
      <c r="AU338" s="206" t="s">
        <v>78</v>
      </c>
      <c r="AY338" s="205" t="s">
        <v>127</v>
      </c>
      <c r="BK338" s="207">
        <f>SUM(BK339:BK353)</f>
        <v>0</v>
      </c>
    </row>
    <row r="339" s="2" customFormat="1" ht="24.15" customHeight="1">
      <c r="A339" s="36"/>
      <c r="B339" s="37"/>
      <c r="C339" s="210" t="s">
        <v>842</v>
      </c>
      <c r="D339" s="210" t="s">
        <v>131</v>
      </c>
      <c r="E339" s="211" t="s">
        <v>843</v>
      </c>
      <c r="F339" s="212" t="s">
        <v>844</v>
      </c>
      <c r="G339" s="213" t="s">
        <v>134</v>
      </c>
      <c r="H339" s="214">
        <v>31</v>
      </c>
      <c r="I339" s="215"/>
      <c r="J339" s="216">
        <f>ROUND(I339*H339,2)</f>
        <v>0</v>
      </c>
      <c r="K339" s="217"/>
      <c r="L339" s="42"/>
      <c r="M339" s="218" t="s">
        <v>1</v>
      </c>
      <c r="N339" s="219" t="s">
        <v>38</v>
      </c>
      <c r="O339" s="89"/>
      <c r="P339" s="220">
        <f>O339*H339</f>
        <v>0</v>
      </c>
      <c r="Q339" s="220">
        <v>2.0000000000000002E-05</v>
      </c>
      <c r="R339" s="220">
        <f>Q339*H339</f>
        <v>0.00062</v>
      </c>
      <c r="S339" s="220">
        <v>0.039</v>
      </c>
      <c r="T339" s="221">
        <f>S339*H339</f>
        <v>1.2090000000000001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22" t="s">
        <v>156</v>
      </c>
      <c r="AT339" s="222" t="s">
        <v>131</v>
      </c>
      <c r="AU339" s="222" t="s">
        <v>80</v>
      </c>
      <c r="AY339" s="15" t="s">
        <v>127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5" t="s">
        <v>78</v>
      </c>
      <c r="BK339" s="223">
        <f>ROUND(I339*H339,2)</f>
        <v>0</v>
      </c>
      <c r="BL339" s="15" t="s">
        <v>156</v>
      </c>
      <c r="BM339" s="222" t="s">
        <v>845</v>
      </c>
    </row>
    <row r="340" s="2" customFormat="1" ht="24.15" customHeight="1">
      <c r="A340" s="36"/>
      <c r="B340" s="37"/>
      <c r="C340" s="210" t="s">
        <v>846</v>
      </c>
      <c r="D340" s="210" t="s">
        <v>131</v>
      </c>
      <c r="E340" s="211" t="s">
        <v>847</v>
      </c>
      <c r="F340" s="212" t="s">
        <v>848</v>
      </c>
      <c r="G340" s="213" t="s">
        <v>134</v>
      </c>
      <c r="H340" s="214">
        <v>1</v>
      </c>
      <c r="I340" s="215"/>
      <c r="J340" s="216">
        <f>ROUND(I340*H340,2)</f>
        <v>0</v>
      </c>
      <c r="K340" s="217"/>
      <c r="L340" s="42"/>
      <c r="M340" s="218" t="s">
        <v>1</v>
      </c>
      <c r="N340" s="219" t="s">
        <v>38</v>
      </c>
      <c r="O340" s="89"/>
      <c r="P340" s="220">
        <f>O340*H340</f>
        <v>0</v>
      </c>
      <c r="Q340" s="220">
        <v>2.0000000000000002E-05</v>
      </c>
      <c r="R340" s="220">
        <f>Q340*H340</f>
        <v>2.0000000000000002E-05</v>
      </c>
      <c r="S340" s="220">
        <v>0.083000000000000004</v>
      </c>
      <c r="T340" s="221">
        <f>S340*H340</f>
        <v>0.083000000000000004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22" t="s">
        <v>156</v>
      </c>
      <c r="AT340" s="222" t="s">
        <v>131</v>
      </c>
      <c r="AU340" s="222" t="s">
        <v>80</v>
      </c>
      <c r="AY340" s="15" t="s">
        <v>127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5" t="s">
        <v>78</v>
      </c>
      <c r="BK340" s="223">
        <f>ROUND(I340*H340,2)</f>
        <v>0</v>
      </c>
      <c r="BL340" s="15" t="s">
        <v>156</v>
      </c>
      <c r="BM340" s="222" t="s">
        <v>849</v>
      </c>
    </row>
    <row r="341" s="2" customFormat="1" ht="24.15" customHeight="1">
      <c r="A341" s="36"/>
      <c r="B341" s="37"/>
      <c r="C341" s="210" t="s">
        <v>850</v>
      </c>
      <c r="D341" s="210" t="s">
        <v>131</v>
      </c>
      <c r="E341" s="211" t="s">
        <v>851</v>
      </c>
      <c r="F341" s="212" t="s">
        <v>852</v>
      </c>
      <c r="G341" s="213" t="s">
        <v>134</v>
      </c>
      <c r="H341" s="214">
        <v>94</v>
      </c>
      <c r="I341" s="215"/>
      <c r="J341" s="216">
        <f>ROUND(I341*H341,2)</f>
        <v>0</v>
      </c>
      <c r="K341" s="217"/>
      <c r="L341" s="42"/>
      <c r="M341" s="218" t="s">
        <v>1</v>
      </c>
      <c r="N341" s="219" t="s">
        <v>38</v>
      </c>
      <c r="O341" s="89"/>
      <c r="P341" s="220">
        <f>O341*H341</f>
        <v>0</v>
      </c>
      <c r="Q341" s="220">
        <v>9.0000000000000006E-05</v>
      </c>
      <c r="R341" s="220">
        <f>Q341*H341</f>
        <v>0.0084600000000000005</v>
      </c>
      <c r="S341" s="220">
        <v>0.00044999999999999999</v>
      </c>
      <c r="T341" s="221">
        <f>S341*H341</f>
        <v>0.042299999999999997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22" t="s">
        <v>156</v>
      </c>
      <c r="AT341" s="222" t="s">
        <v>131</v>
      </c>
      <c r="AU341" s="222" t="s">
        <v>80</v>
      </c>
      <c r="AY341" s="15" t="s">
        <v>127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5" t="s">
        <v>78</v>
      </c>
      <c r="BK341" s="223">
        <f>ROUND(I341*H341,2)</f>
        <v>0</v>
      </c>
      <c r="BL341" s="15" t="s">
        <v>156</v>
      </c>
      <c r="BM341" s="222" t="s">
        <v>853</v>
      </c>
    </row>
    <row r="342" s="2" customFormat="1" ht="24.15" customHeight="1">
      <c r="A342" s="36"/>
      <c r="B342" s="37"/>
      <c r="C342" s="210" t="s">
        <v>854</v>
      </c>
      <c r="D342" s="210" t="s">
        <v>131</v>
      </c>
      <c r="E342" s="211" t="s">
        <v>855</v>
      </c>
      <c r="F342" s="212" t="s">
        <v>856</v>
      </c>
      <c r="G342" s="213" t="s">
        <v>134</v>
      </c>
      <c r="H342" s="214">
        <v>40</v>
      </c>
      <c r="I342" s="215"/>
      <c r="J342" s="216">
        <f>ROUND(I342*H342,2)</f>
        <v>0</v>
      </c>
      <c r="K342" s="217"/>
      <c r="L342" s="42"/>
      <c r="M342" s="218" t="s">
        <v>1</v>
      </c>
      <c r="N342" s="219" t="s">
        <v>38</v>
      </c>
      <c r="O342" s="89"/>
      <c r="P342" s="220">
        <f>O342*H342</f>
        <v>0</v>
      </c>
      <c r="Q342" s="220">
        <v>0.00012999999999999999</v>
      </c>
      <c r="R342" s="220">
        <f>Q342*H342</f>
        <v>0.0051999999999999998</v>
      </c>
      <c r="S342" s="220">
        <v>0.0011000000000000001</v>
      </c>
      <c r="T342" s="221">
        <f>S342*H342</f>
        <v>0.044000000000000004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22" t="s">
        <v>156</v>
      </c>
      <c r="AT342" s="222" t="s">
        <v>131</v>
      </c>
      <c r="AU342" s="222" t="s">
        <v>80</v>
      </c>
      <c r="AY342" s="15" t="s">
        <v>127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5" t="s">
        <v>78</v>
      </c>
      <c r="BK342" s="223">
        <f>ROUND(I342*H342,2)</f>
        <v>0</v>
      </c>
      <c r="BL342" s="15" t="s">
        <v>156</v>
      </c>
      <c r="BM342" s="222" t="s">
        <v>857</v>
      </c>
    </row>
    <row r="343" s="2" customFormat="1" ht="24.15" customHeight="1">
      <c r="A343" s="36"/>
      <c r="B343" s="37"/>
      <c r="C343" s="210" t="s">
        <v>858</v>
      </c>
      <c r="D343" s="210" t="s">
        <v>131</v>
      </c>
      <c r="E343" s="211" t="s">
        <v>859</v>
      </c>
      <c r="F343" s="212" t="s">
        <v>860</v>
      </c>
      <c r="G343" s="213" t="s">
        <v>134</v>
      </c>
      <c r="H343" s="214">
        <v>38</v>
      </c>
      <c r="I343" s="215"/>
      <c r="J343" s="216">
        <f>ROUND(I343*H343,2)</f>
        <v>0</v>
      </c>
      <c r="K343" s="217"/>
      <c r="L343" s="42"/>
      <c r="M343" s="218" t="s">
        <v>1</v>
      </c>
      <c r="N343" s="219" t="s">
        <v>38</v>
      </c>
      <c r="O343" s="89"/>
      <c r="P343" s="220">
        <f>O343*H343</f>
        <v>0</v>
      </c>
      <c r="Q343" s="220">
        <v>0.00021000000000000001</v>
      </c>
      <c r="R343" s="220">
        <f>Q343*H343</f>
        <v>0.007980000000000001</v>
      </c>
      <c r="S343" s="220">
        <v>0.0035000000000000001</v>
      </c>
      <c r="T343" s="221">
        <f>S343*H343</f>
        <v>0.13300000000000001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22" t="s">
        <v>156</v>
      </c>
      <c r="AT343" s="222" t="s">
        <v>131</v>
      </c>
      <c r="AU343" s="222" t="s">
        <v>80</v>
      </c>
      <c r="AY343" s="15" t="s">
        <v>127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5" t="s">
        <v>78</v>
      </c>
      <c r="BK343" s="223">
        <f>ROUND(I343*H343,2)</f>
        <v>0</v>
      </c>
      <c r="BL343" s="15" t="s">
        <v>156</v>
      </c>
      <c r="BM343" s="222" t="s">
        <v>861</v>
      </c>
    </row>
    <row r="344" s="2" customFormat="1" ht="24.15" customHeight="1">
      <c r="A344" s="36"/>
      <c r="B344" s="37"/>
      <c r="C344" s="210" t="s">
        <v>862</v>
      </c>
      <c r="D344" s="210" t="s">
        <v>131</v>
      </c>
      <c r="E344" s="211" t="s">
        <v>863</v>
      </c>
      <c r="F344" s="212" t="s">
        <v>864</v>
      </c>
      <c r="G344" s="213" t="s">
        <v>134</v>
      </c>
      <c r="H344" s="214">
        <v>1</v>
      </c>
      <c r="I344" s="215"/>
      <c r="J344" s="216">
        <f>ROUND(I344*H344,2)</f>
        <v>0</v>
      </c>
      <c r="K344" s="217"/>
      <c r="L344" s="42"/>
      <c r="M344" s="218" t="s">
        <v>1</v>
      </c>
      <c r="N344" s="219" t="s">
        <v>38</v>
      </c>
      <c r="O344" s="89"/>
      <c r="P344" s="220">
        <f>O344*H344</f>
        <v>0</v>
      </c>
      <c r="Q344" s="220">
        <v>9.0000000000000006E-05</v>
      </c>
      <c r="R344" s="220">
        <f>Q344*H344</f>
        <v>9.0000000000000006E-05</v>
      </c>
      <c r="S344" s="220">
        <v>0.0015100000000000001</v>
      </c>
      <c r="T344" s="221">
        <f>S344*H344</f>
        <v>0.0015100000000000001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22" t="s">
        <v>156</v>
      </c>
      <c r="AT344" s="222" t="s">
        <v>131</v>
      </c>
      <c r="AU344" s="222" t="s">
        <v>80</v>
      </c>
      <c r="AY344" s="15" t="s">
        <v>127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5" t="s">
        <v>78</v>
      </c>
      <c r="BK344" s="223">
        <f>ROUND(I344*H344,2)</f>
        <v>0</v>
      </c>
      <c r="BL344" s="15" t="s">
        <v>156</v>
      </c>
      <c r="BM344" s="222" t="s">
        <v>865</v>
      </c>
    </row>
    <row r="345" s="2" customFormat="1" ht="24.15" customHeight="1">
      <c r="A345" s="36"/>
      <c r="B345" s="37"/>
      <c r="C345" s="210" t="s">
        <v>866</v>
      </c>
      <c r="D345" s="210" t="s">
        <v>131</v>
      </c>
      <c r="E345" s="211" t="s">
        <v>867</v>
      </c>
      <c r="F345" s="212" t="s">
        <v>868</v>
      </c>
      <c r="G345" s="213" t="s">
        <v>134</v>
      </c>
      <c r="H345" s="214">
        <v>1</v>
      </c>
      <c r="I345" s="215"/>
      <c r="J345" s="216">
        <f>ROUND(I345*H345,2)</f>
        <v>0</v>
      </c>
      <c r="K345" s="217"/>
      <c r="L345" s="42"/>
      <c r="M345" s="218" t="s">
        <v>1</v>
      </c>
      <c r="N345" s="219" t="s">
        <v>38</v>
      </c>
      <c r="O345" s="89"/>
      <c r="P345" s="220">
        <f>O345*H345</f>
        <v>0</v>
      </c>
      <c r="Q345" s="220">
        <v>0.00016000000000000001</v>
      </c>
      <c r="R345" s="220">
        <f>Q345*H345</f>
        <v>0.00016000000000000001</v>
      </c>
      <c r="S345" s="220">
        <v>0.0049699999999999996</v>
      </c>
      <c r="T345" s="221">
        <f>S345*H345</f>
        <v>0.0049699999999999996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22" t="s">
        <v>156</v>
      </c>
      <c r="AT345" s="222" t="s">
        <v>131</v>
      </c>
      <c r="AU345" s="222" t="s">
        <v>80</v>
      </c>
      <c r="AY345" s="15" t="s">
        <v>127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5" t="s">
        <v>78</v>
      </c>
      <c r="BK345" s="223">
        <f>ROUND(I345*H345,2)</f>
        <v>0</v>
      </c>
      <c r="BL345" s="15" t="s">
        <v>156</v>
      </c>
      <c r="BM345" s="222" t="s">
        <v>869</v>
      </c>
    </row>
    <row r="346" s="2" customFormat="1" ht="24.15" customHeight="1">
      <c r="A346" s="36"/>
      <c r="B346" s="37"/>
      <c r="C346" s="210" t="s">
        <v>870</v>
      </c>
      <c r="D346" s="210" t="s">
        <v>131</v>
      </c>
      <c r="E346" s="211" t="s">
        <v>871</v>
      </c>
      <c r="F346" s="212" t="s">
        <v>872</v>
      </c>
      <c r="G346" s="213" t="s">
        <v>134</v>
      </c>
      <c r="H346" s="214">
        <v>1</v>
      </c>
      <c r="I346" s="215"/>
      <c r="J346" s="216">
        <f>ROUND(I346*H346,2)</f>
        <v>0</v>
      </c>
      <c r="K346" s="217"/>
      <c r="L346" s="42"/>
      <c r="M346" s="218" t="s">
        <v>1</v>
      </c>
      <c r="N346" s="219" t="s">
        <v>38</v>
      </c>
      <c r="O346" s="89"/>
      <c r="P346" s="220">
        <f>O346*H346</f>
        <v>0</v>
      </c>
      <c r="Q346" s="220">
        <v>2.0000000000000002E-05</v>
      </c>
      <c r="R346" s="220">
        <f>Q346*H346</f>
        <v>2.0000000000000002E-05</v>
      </c>
      <c r="S346" s="220">
        <v>0.035000000000000003</v>
      </c>
      <c r="T346" s="221">
        <f>S346*H346</f>
        <v>0.035000000000000003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22" t="s">
        <v>156</v>
      </c>
      <c r="AT346" s="222" t="s">
        <v>131</v>
      </c>
      <c r="AU346" s="222" t="s">
        <v>80</v>
      </c>
      <c r="AY346" s="15" t="s">
        <v>127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5" t="s">
        <v>78</v>
      </c>
      <c r="BK346" s="223">
        <f>ROUND(I346*H346,2)</f>
        <v>0</v>
      </c>
      <c r="BL346" s="15" t="s">
        <v>156</v>
      </c>
      <c r="BM346" s="222" t="s">
        <v>873</v>
      </c>
    </row>
    <row r="347" s="2" customFormat="1" ht="24.15" customHeight="1">
      <c r="A347" s="36"/>
      <c r="B347" s="37"/>
      <c r="C347" s="210" t="s">
        <v>874</v>
      </c>
      <c r="D347" s="210" t="s">
        <v>131</v>
      </c>
      <c r="E347" s="211" t="s">
        <v>875</v>
      </c>
      <c r="F347" s="212" t="s">
        <v>876</v>
      </c>
      <c r="G347" s="213" t="s">
        <v>134</v>
      </c>
      <c r="H347" s="214">
        <v>5</v>
      </c>
      <c r="I347" s="215"/>
      <c r="J347" s="216">
        <f>ROUND(I347*H347,2)</f>
        <v>0</v>
      </c>
      <c r="K347" s="217"/>
      <c r="L347" s="42"/>
      <c r="M347" s="218" t="s">
        <v>1</v>
      </c>
      <c r="N347" s="219" t="s">
        <v>38</v>
      </c>
      <c r="O347" s="89"/>
      <c r="P347" s="220">
        <f>O347*H347</f>
        <v>0</v>
      </c>
      <c r="Q347" s="220">
        <v>2.0000000000000002E-05</v>
      </c>
      <c r="R347" s="220">
        <f>Q347*H347</f>
        <v>0.00010000000000000001</v>
      </c>
      <c r="S347" s="220">
        <v>0.053999999999999999</v>
      </c>
      <c r="T347" s="221">
        <f>S347*H347</f>
        <v>0.27000000000000002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22" t="s">
        <v>156</v>
      </c>
      <c r="AT347" s="222" t="s">
        <v>131</v>
      </c>
      <c r="AU347" s="222" t="s">
        <v>80</v>
      </c>
      <c r="AY347" s="15" t="s">
        <v>127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5" t="s">
        <v>78</v>
      </c>
      <c r="BK347" s="223">
        <f>ROUND(I347*H347,2)</f>
        <v>0</v>
      </c>
      <c r="BL347" s="15" t="s">
        <v>156</v>
      </c>
      <c r="BM347" s="222" t="s">
        <v>877</v>
      </c>
    </row>
    <row r="348" s="2" customFormat="1" ht="16.5" customHeight="1">
      <c r="A348" s="36"/>
      <c r="B348" s="37"/>
      <c r="C348" s="210" t="s">
        <v>878</v>
      </c>
      <c r="D348" s="210" t="s">
        <v>131</v>
      </c>
      <c r="E348" s="211" t="s">
        <v>879</v>
      </c>
      <c r="F348" s="212" t="s">
        <v>880</v>
      </c>
      <c r="G348" s="213" t="s">
        <v>134</v>
      </c>
      <c r="H348" s="214">
        <v>25</v>
      </c>
      <c r="I348" s="215"/>
      <c r="J348" s="216">
        <f>ROUND(I348*H348,2)</f>
        <v>0</v>
      </c>
      <c r="K348" s="217"/>
      <c r="L348" s="42"/>
      <c r="M348" s="218" t="s">
        <v>1</v>
      </c>
      <c r="N348" s="219" t="s">
        <v>38</v>
      </c>
      <c r="O348" s="89"/>
      <c r="P348" s="220">
        <f>O348*H348</f>
        <v>0</v>
      </c>
      <c r="Q348" s="220">
        <v>2.0000000000000002E-05</v>
      </c>
      <c r="R348" s="220">
        <f>Q348*H348</f>
        <v>0.00050000000000000001</v>
      </c>
      <c r="S348" s="220">
        <v>0</v>
      </c>
      <c r="T348" s="221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22" t="s">
        <v>156</v>
      </c>
      <c r="AT348" s="222" t="s">
        <v>131</v>
      </c>
      <c r="AU348" s="222" t="s">
        <v>80</v>
      </c>
      <c r="AY348" s="15" t="s">
        <v>127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5" t="s">
        <v>78</v>
      </c>
      <c r="BK348" s="223">
        <f>ROUND(I348*H348,2)</f>
        <v>0</v>
      </c>
      <c r="BL348" s="15" t="s">
        <v>156</v>
      </c>
      <c r="BM348" s="222" t="s">
        <v>881</v>
      </c>
    </row>
    <row r="349" s="2" customFormat="1" ht="21.75" customHeight="1">
      <c r="A349" s="36"/>
      <c r="B349" s="37"/>
      <c r="C349" s="210" t="s">
        <v>882</v>
      </c>
      <c r="D349" s="210" t="s">
        <v>131</v>
      </c>
      <c r="E349" s="211" t="s">
        <v>883</v>
      </c>
      <c r="F349" s="212" t="s">
        <v>884</v>
      </c>
      <c r="G349" s="213" t="s">
        <v>134</v>
      </c>
      <c r="H349" s="214">
        <v>31</v>
      </c>
      <c r="I349" s="215"/>
      <c r="J349" s="216">
        <f>ROUND(I349*H349,2)</f>
        <v>0</v>
      </c>
      <c r="K349" s="217"/>
      <c r="L349" s="42"/>
      <c r="M349" s="218" t="s">
        <v>1</v>
      </c>
      <c r="N349" s="219" t="s">
        <v>38</v>
      </c>
      <c r="O349" s="89"/>
      <c r="P349" s="220">
        <f>O349*H349</f>
        <v>0</v>
      </c>
      <c r="Q349" s="220">
        <v>2.0000000000000002E-05</v>
      </c>
      <c r="R349" s="220">
        <f>Q349*H349</f>
        <v>0.00062</v>
      </c>
      <c r="S349" s="220">
        <v>0</v>
      </c>
      <c r="T349" s="221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22" t="s">
        <v>156</v>
      </c>
      <c r="AT349" s="222" t="s">
        <v>131</v>
      </c>
      <c r="AU349" s="222" t="s">
        <v>80</v>
      </c>
      <c r="AY349" s="15" t="s">
        <v>127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5" t="s">
        <v>78</v>
      </c>
      <c r="BK349" s="223">
        <f>ROUND(I349*H349,2)</f>
        <v>0</v>
      </c>
      <c r="BL349" s="15" t="s">
        <v>156</v>
      </c>
      <c r="BM349" s="222" t="s">
        <v>885</v>
      </c>
    </row>
    <row r="350" s="2" customFormat="1" ht="21.75" customHeight="1">
      <c r="A350" s="36"/>
      <c r="B350" s="37"/>
      <c r="C350" s="210" t="s">
        <v>886</v>
      </c>
      <c r="D350" s="210" t="s">
        <v>131</v>
      </c>
      <c r="E350" s="211" t="s">
        <v>887</v>
      </c>
      <c r="F350" s="212" t="s">
        <v>888</v>
      </c>
      <c r="G350" s="213" t="s">
        <v>134</v>
      </c>
      <c r="H350" s="214">
        <v>2</v>
      </c>
      <c r="I350" s="215"/>
      <c r="J350" s="216">
        <f>ROUND(I350*H350,2)</f>
        <v>0</v>
      </c>
      <c r="K350" s="217"/>
      <c r="L350" s="42"/>
      <c r="M350" s="218" t="s">
        <v>1</v>
      </c>
      <c r="N350" s="219" t="s">
        <v>38</v>
      </c>
      <c r="O350" s="89"/>
      <c r="P350" s="220">
        <f>O350*H350</f>
        <v>0</v>
      </c>
      <c r="Q350" s="220">
        <v>2.0000000000000002E-05</v>
      </c>
      <c r="R350" s="220">
        <f>Q350*H350</f>
        <v>4.0000000000000003E-05</v>
      </c>
      <c r="S350" s="220">
        <v>0</v>
      </c>
      <c r="T350" s="221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22" t="s">
        <v>156</v>
      </c>
      <c r="AT350" s="222" t="s">
        <v>131</v>
      </c>
      <c r="AU350" s="222" t="s">
        <v>80</v>
      </c>
      <c r="AY350" s="15" t="s">
        <v>127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15" t="s">
        <v>78</v>
      </c>
      <c r="BK350" s="223">
        <f>ROUND(I350*H350,2)</f>
        <v>0</v>
      </c>
      <c r="BL350" s="15" t="s">
        <v>156</v>
      </c>
      <c r="BM350" s="222" t="s">
        <v>889</v>
      </c>
    </row>
    <row r="351" s="2" customFormat="1" ht="24.15" customHeight="1">
      <c r="A351" s="36"/>
      <c r="B351" s="37"/>
      <c r="C351" s="210" t="s">
        <v>890</v>
      </c>
      <c r="D351" s="210" t="s">
        <v>131</v>
      </c>
      <c r="E351" s="211" t="s">
        <v>891</v>
      </c>
      <c r="F351" s="212" t="s">
        <v>892</v>
      </c>
      <c r="G351" s="213" t="s">
        <v>134</v>
      </c>
      <c r="H351" s="214">
        <v>58</v>
      </c>
      <c r="I351" s="215"/>
      <c r="J351" s="216">
        <f>ROUND(I351*H351,2)</f>
        <v>0</v>
      </c>
      <c r="K351" s="217"/>
      <c r="L351" s="42"/>
      <c r="M351" s="218" t="s">
        <v>1</v>
      </c>
      <c r="N351" s="219" t="s">
        <v>38</v>
      </c>
      <c r="O351" s="89"/>
      <c r="P351" s="220">
        <f>O351*H351</f>
        <v>0</v>
      </c>
      <c r="Q351" s="220">
        <v>0.00012</v>
      </c>
      <c r="R351" s="220">
        <f>Q351*H351</f>
        <v>0.00696</v>
      </c>
      <c r="S351" s="220">
        <v>0.015010000000000001</v>
      </c>
      <c r="T351" s="221">
        <f>S351*H351</f>
        <v>0.87058000000000002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22" t="s">
        <v>156</v>
      </c>
      <c r="AT351" s="222" t="s">
        <v>131</v>
      </c>
      <c r="AU351" s="222" t="s">
        <v>80</v>
      </c>
      <c r="AY351" s="15" t="s">
        <v>127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5" t="s">
        <v>78</v>
      </c>
      <c r="BK351" s="223">
        <f>ROUND(I351*H351,2)</f>
        <v>0</v>
      </c>
      <c r="BL351" s="15" t="s">
        <v>156</v>
      </c>
      <c r="BM351" s="222" t="s">
        <v>893</v>
      </c>
    </row>
    <row r="352" s="2" customFormat="1" ht="33" customHeight="1">
      <c r="A352" s="36"/>
      <c r="B352" s="37"/>
      <c r="C352" s="210" t="s">
        <v>894</v>
      </c>
      <c r="D352" s="210" t="s">
        <v>131</v>
      </c>
      <c r="E352" s="211" t="s">
        <v>895</v>
      </c>
      <c r="F352" s="212" t="s">
        <v>245</v>
      </c>
      <c r="G352" s="213" t="s">
        <v>142</v>
      </c>
      <c r="H352" s="214">
        <v>1</v>
      </c>
      <c r="I352" s="215"/>
      <c r="J352" s="216">
        <f>ROUND(I352*H352,2)</f>
        <v>0</v>
      </c>
      <c r="K352" s="217"/>
      <c r="L352" s="42"/>
      <c r="M352" s="218" t="s">
        <v>1</v>
      </c>
      <c r="N352" s="219" t="s">
        <v>38</v>
      </c>
      <c r="O352" s="89"/>
      <c r="P352" s="220">
        <f>O352*H352</f>
        <v>0</v>
      </c>
      <c r="Q352" s="220">
        <v>0.043779999999999999</v>
      </c>
      <c r="R352" s="220">
        <f>Q352*H352</f>
        <v>0.043779999999999999</v>
      </c>
      <c r="S352" s="220">
        <v>0</v>
      </c>
      <c r="T352" s="221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22" t="s">
        <v>156</v>
      </c>
      <c r="AT352" s="222" t="s">
        <v>131</v>
      </c>
      <c r="AU352" s="222" t="s">
        <v>80</v>
      </c>
      <c r="AY352" s="15" t="s">
        <v>127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5" t="s">
        <v>78</v>
      </c>
      <c r="BK352" s="223">
        <f>ROUND(I352*H352,2)</f>
        <v>0</v>
      </c>
      <c r="BL352" s="15" t="s">
        <v>156</v>
      </c>
      <c r="BM352" s="222" t="s">
        <v>896</v>
      </c>
    </row>
    <row r="353" s="2" customFormat="1" ht="24.15" customHeight="1">
      <c r="A353" s="36"/>
      <c r="B353" s="37"/>
      <c r="C353" s="210" t="s">
        <v>897</v>
      </c>
      <c r="D353" s="210" t="s">
        <v>131</v>
      </c>
      <c r="E353" s="211" t="s">
        <v>898</v>
      </c>
      <c r="F353" s="212" t="s">
        <v>838</v>
      </c>
      <c r="G353" s="213" t="s">
        <v>223</v>
      </c>
      <c r="H353" s="246"/>
      <c r="I353" s="215"/>
      <c r="J353" s="216">
        <f>ROUND(I353*H353,2)</f>
        <v>0</v>
      </c>
      <c r="K353" s="217"/>
      <c r="L353" s="42"/>
      <c r="M353" s="218" t="s">
        <v>1</v>
      </c>
      <c r="N353" s="219" t="s">
        <v>38</v>
      </c>
      <c r="O353" s="89"/>
      <c r="P353" s="220">
        <f>O353*H353</f>
        <v>0</v>
      </c>
      <c r="Q353" s="220">
        <v>0</v>
      </c>
      <c r="R353" s="220">
        <f>Q353*H353</f>
        <v>0</v>
      </c>
      <c r="S353" s="220">
        <v>0</v>
      </c>
      <c r="T353" s="221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22" t="s">
        <v>156</v>
      </c>
      <c r="AT353" s="222" t="s">
        <v>131</v>
      </c>
      <c r="AU353" s="222" t="s">
        <v>80</v>
      </c>
      <c r="AY353" s="15" t="s">
        <v>127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5" t="s">
        <v>78</v>
      </c>
      <c r="BK353" s="223">
        <f>ROUND(I353*H353,2)</f>
        <v>0</v>
      </c>
      <c r="BL353" s="15" t="s">
        <v>156</v>
      </c>
      <c r="BM353" s="222" t="s">
        <v>899</v>
      </c>
    </row>
    <row r="354" s="12" customFormat="1" ht="22.8" customHeight="1">
      <c r="A354" s="12"/>
      <c r="B354" s="194"/>
      <c r="C354" s="195"/>
      <c r="D354" s="196" t="s">
        <v>72</v>
      </c>
      <c r="E354" s="208" t="s">
        <v>900</v>
      </c>
      <c r="F354" s="208" t="s">
        <v>901</v>
      </c>
      <c r="G354" s="195"/>
      <c r="H354" s="195"/>
      <c r="I354" s="198"/>
      <c r="J354" s="209">
        <f>BK354</f>
        <v>0</v>
      </c>
      <c r="K354" s="195"/>
      <c r="L354" s="200"/>
      <c r="M354" s="201"/>
      <c r="N354" s="202"/>
      <c r="O354" s="202"/>
      <c r="P354" s="203">
        <v>0</v>
      </c>
      <c r="Q354" s="202"/>
      <c r="R354" s="203">
        <v>0</v>
      </c>
      <c r="S354" s="202"/>
      <c r="T354" s="204"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5" t="s">
        <v>80</v>
      </c>
      <c r="AT354" s="206" t="s">
        <v>72</v>
      </c>
      <c r="AU354" s="206" t="s">
        <v>78</v>
      </c>
      <c r="AY354" s="205" t="s">
        <v>127</v>
      </c>
      <c r="BK354" s="207">
        <v>0</v>
      </c>
    </row>
    <row r="355" s="12" customFormat="1" ht="22.8" customHeight="1">
      <c r="A355" s="12"/>
      <c r="B355" s="194"/>
      <c r="C355" s="195"/>
      <c r="D355" s="196" t="s">
        <v>72</v>
      </c>
      <c r="E355" s="208" t="s">
        <v>902</v>
      </c>
      <c r="F355" s="208" t="s">
        <v>903</v>
      </c>
      <c r="G355" s="195"/>
      <c r="H355" s="195"/>
      <c r="I355" s="198"/>
      <c r="J355" s="209">
        <f>BK355</f>
        <v>0</v>
      </c>
      <c r="K355" s="195"/>
      <c r="L355" s="200"/>
      <c r="M355" s="201"/>
      <c r="N355" s="202"/>
      <c r="O355" s="202"/>
      <c r="P355" s="203">
        <f>SUM(P356:P398)</f>
        <v>0</v>
      </c>
      <c r="Q355" s="202"/>
      <c r="R355" s="203">
        <f>SUM(R356:R398)</f>
        <v>0.043779999999999999</v>
      </c>
      <c r="S355" s="202"/>
      <c r="T355" s="204">
        <f>SUM(T356:T398)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5" t="s">
        <v>80</v>
      </c>
      <c r="AT355" s="206" t="s">
        <v>72</v>
      </c>
      <c r="AU355" s="206" t="s">
        <v>78</v>
      </c>
      <c r="AY355" s="205" t="s">
        <v>127</v>
      </c>
      <c r="BK355" s="207">
        <f>SUM(BK356:BK398)</f>
        <v>0</v>
      </c>
    </row>
    <row r="356" s="2" customFormat="1" ht="16.5" customHeight="1">
      <c r="A356" s="36"/>
      <c r="B356" s="37"/>
      <c r="C356" s="210" t="s">
        <v>904</v>
      </c>
      <c r="D356" s="210" t="s">
        <v>131</v>
      </c>
      <c r="E356" s="211" t="s">
        <v>905</v>
      </c>
      <c r="F356" s="212" t="s">
        <v>906</v>
      </c>
      <c r="G356" s="213" t="s">
        <v>134</v>
      </c>
      <c r="H356" s="214">
        <v>1</v>
      </c>
      <c r="I356" s="215"/>
      <c r="J356" s="216">
        <f>ROUND(I356*H356,2)</f>
        <v>0</v>
      </c>
      <c r="K356" s="217"/>
      <c r="L356" s="42"/>
      <c r="M356" s="218" t="s">
        <v>1</v>
      </c>
      <c r="N356" s="219" t="s">
        <v>38</v>
      </c>
      <c r="O356" s="89"/>
      <c r="P356" s="220">
        <f>O356*H356</f>
        <v>0</v>
      </c>
      <c r="Q356" s="220">
        <v>0</v>
      </c>
      <c r="R356" s="220">
        <f>Q356*H356</f>
        <v>0</v>
      </c>
      <c r="S356" s="220">
        <v>0</v>
      </c>
      <c r="T356" s="221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22" t="s">
        <v>156</v>
      </c>
      <c r="AT356" s="222" t="s">
        <v>131</v>
      </c>
      <c r="AU356" s="222" t="s">
        <v>80</v>
      </c>
      <c r="AY356" s="15" t="s">
        <v>127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5" t="s">
        <v>78</v>
      </c>
      <c r="BK356" s="223">
        <f>ROUND(I356*H356,2)</f>
        <v>0</v>
      </c>
      <c r="BL356" s="15" t="s">
        <v>156</v>
      </c>
      <c r="BM356" s="222" t="s">
        <v>907</v>
      </c>
    </row>
    <row r="357" s="2" customFormat="1" ht="16.5" customHeight="1">
      <c r="A357" s="36"/>
      <c r="B357" s="37"/>
      <c r="C357" s="210" t="s">
        <v>908</v>
      </c>
      <c r="D357" s="210" t="s">
        <v>131</v>
      </c>
      <c r="E357" s="211" t="s">
        <v>909</v>
      </c>
      <c r="F357" s="212" t="s">
        <v>910</v>
      </c>
      <c r="G357" s="213" t="s">
        <v>134</v>
      </c>
      <c r="H357" s="214">
        <v>1</v>
      </c>
      <c r="I357" s="215"/>
      <c r="J357" s="216">
        <f>ROUND(I357*H357,2)</f>
        <v>0</v>
      </c>
      <c r="K357" s="217"/>
      <c r="L357" s="42"/>
      <c r="M357" s="218" t="s">
        <v>1</v>
      </c>
      <c r="N357" s="219" t="s">
        <v>38</v>
      </c>
      <c r="O357" s="89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22" t="s">
        <v>156</v>
      </c>
      <c r="AT357" s="222" t="s">
        <v>131</v>
      </c>
      <c r="AU357" s="222" t="s">
        <v>80</v>
      </c>
      <c r="AY357" s="15" t="s">
        <v>127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5" t="s">
        <v>78</v>
      </c>
      <c r="BK357" s="223">
        <f>ROUND(I357*H357,2)</f>
        <v>0</v>
      </c>
      <c r="BL357" s="15" t="s">
        <v>156</v>
      </c>
      <c r="BM357" s="222" t="s">
        <v>911</v>
      </c>
    </row>
    <row r="358" s="2" customFormat="1" ht="16.5" customHeight="1">
      <c r="A358" s="36"/>
      <c r="B358" s="37"/>
      <c r="C358" s="210" t="s">
        <v>912</v>
      </c>
      <c r="D358" s="210" t="s">
        <v>131</v>
      </c>
      <c r="E358" s="211" t="s">
        <v>913</v>
      </c>
      <c r="F358" s="212" t="s">
        <v>914</v>
      </c>
      <c r="G358" s="213" t="s">
        <v>142</v>
      </c>
      <c r="H358" s="214">
        <v>1</v>
      </c>
      <c r="I358" s="215"/>
      <c r="J358" s="216">
        <f>ROUND(I358*H358,2)</f>
        <v>0</v>
      </c>
      <c r="K358" s="217"/>
      <c r="L358" s="42"/>
      <c r="M358" s="218" t="s">
        <v>1</v>
      </c>
      <c r="N358" s="219" t="s">
        <v>38</v>
      </c>
      <c r="O358" s="89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22" t="s">
        <v>156</v>
      </c>
      <c r="AT358" s="222" t="s">
        <v>131</v>
      </c>
      <c r="AU358" s="222" t="s">
        <v>80</v>
      </c>
      <c r="AY358" s="15" t="s">
        <v>127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5" t="s">
        <v>78</v>
      </c>
      <c r="BK358" s="223">
        <f>ROUND(I358*H358,2)</f>
        <v>0</v>
      </c>
      <c r="BL358" s="15" t="s">
        <v>156</v>
      </c>
      <c r="BM358" s="222" t="s">
        <v>915</v>
      </c>
    </row>
    <row r="359" s="2" customFormat="1" ht="16.5" customHeight="1">
      <c r="A359" s="36"/>
      <c r="B359" s="37"/>
      <c r="C359" s="210" t="s">
        <v>916</v>
      </c>
      <c r="D359" s="210" t="s">
        <v>131</v>
      </c>
      <c r="E359" s="211" t="s">
        <v>917</v>
      </c>
      <c r="F359" s="212" t="s">
        <v>918</v>
      </c>
      <c r="G359" s="213" t="s">
        <v>142</v>
      </c>
      <c r="H359" s="214">
        <v>1</v>
      </c>
      <c r="I359" s="215"/>
      <c r="J359" s="216">
        <f>ROUND(I359*H359,2)</f>
        <v>0</v>
      </c>
      <c r="K359" s="217"/>
      <c r="L359" s="42"/>
      <c r="M359" s="218" t="s">
        <v>1</v>
      </c>
      <c r="N359" s="219" t="s">
        <v>38</v>
      </c>
      <c r="O359" s="89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22" t="s">
        <v>156</v>
      </c>
      <c r="AT359" s="222" t="s">
        <v>131</v>
      </c>
      <c r="AU359" s="222" t="s">
        <v>80</v>
      </c>
      <c r="AY359" s="15" t="s">
        <v>127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5" t="s">
        <v>78</v>
      </c>
      <c r="BK359" s="223">
        <f>ROUND(I359*H359,2)</f>
        <v>0</v>
      </c>
      <c r="BL359" s="15" t="s">
        <v>156</v>
      </c>
      <c r="BM359" s="222" t="s">
        <v>919</v>
      </c>
    </row>
    <row r="360" s="2" customFormat="1" ht="16.5" customHeight="1">
      <c r="A360" s="36"/>
      <c r="B360" s="37"/>
      <c r="C360" s="210" t="s">
        <v>920</v>
      </c>
      <c r="D360" s="210" t="s">
        <v>131</v>
      </c>
      <c r="E360" s="211" t="s">
        <v>921</v>
      </c>
      <c r="F360" s="212" t="s">
        <v>922</v>
      </c>
      <c r="G360" s="213" t="s">
        <v>142</v>
      </c>
      <c r="H360" s="214">
        <v>1</v>
      </c>
      <c r="I360" s="215"/>
      <c r="J360" s="216">
        <f>ROUND(I360*H360,2)</f>
        <v>0</v>
      </c>
      <c r="K360" s="217"/>
      <c r="L360" s="42"/>
      <c r="M360" s="218" t="s">
        <v>1</v>
      </c>
      <c r="N360" s="219" t="s">
        <v>38</v>
      </c>
      <c r="O360" s="89"/>
      <c r="P360" s="220">
        <f>O360*H360</f>
        <v>0</v>
      </c>
      <c r="Q360" s="220">
        <v>0</v>
      </c>
      <c r="R360" s="220">
        <f>Q360*H360</f>
        <v>0</v>
      </c>
      <c r="S360" s="220">
        <v>0</v>
      </c>
      <c r="T360" s="221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22" t="s">
        <v>156</v>
      </c>
      <c r="AT360" s="222" t="s">
        <v>131</v>
      </c>
      <c r="AU360" s="222" t="s">
        <v>80</v>
      </c>
      <c r="AY360" s="15" t="s">
        <v>127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5" t="s">
        <v>78</v>
      </c>
      <c r="BK360" s="223">
        <f>ROUND(I360*H360,2)</f>
        <v>0</v>
      </c>
      <c r="BL360" s="15" t="s">
        <v>156</v>
      </c>
      <c r="BM360" s="222" t="s">
        <v>923</v>
      </c>
    </row>
    <row r="361" s="2" customFormat="1" ht="16.5" customHeight="1">
      <c r="A361" s="36"/>
      <c r="B361" s="37"/>
      <c r="C361" s="210" t="s">
        <v>924</v>
      </c>
      <c r="D361" s="210" t="s">
        <v>131</v>
      </c>
      <c r="E361" s="211" t="s">
        <v>925</v>
      </c>
      <c r="F361" s="212" t="s">
        <v>926</v>
      </c>
      <c r="G361" s="213" t="s">
        <v>142</v>
      </c>
      <c r="H361" s="214">
        <v>1</v>
      </c>
      <c r="I361" s="215"/>
      <c r="J361" s="216">
        <f>ROUND(I361*H361,2)</f>
        <v>0</v>
      </c>
      <c r="K361" s="217"/>
      <c r="L361" s="42"/>
      <c r="M361" s="218" t="s">
        <v>1</v>
      </c>
      <c r="N361" s="219" t="s">
        <v>38</v>
      </c>
      <c r="O361" s="89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22" t="s">
        <v>156</v>
      </c>
      <c r="AT361" s="222" t="s">
        <v>131</v>
      </c>
      <c r="AU361" s="222" t="s">
        <v>80</v>
      </c>
      <c r="AY361" s="15" t="s">
        <v>127</v>
      </c>
      <c r="BE361" s="223">
        <f>IF(N361="základní",J361,0)</f>
        <v>0</v>
      </c>
      <c r="BF361" s="223">
        <f>IF(N361="snížená",J361,0)</f>
        <v>0</v>
      </c>
      <c r="BG361" s="223">
        <f>IF(N361="zákl. přenesená",J361,0)</f>
        <v>0</v>
      </c>
      <c r="BH361" s="223">
        <f>IF(N361="sníž. přenesená",J361,0)</f>
        <v>0</v>
      </c>
      <c r="BI361" s="223">
        <f>IF(N361="nulová",J361,0)</f>
        <v>0</v>
      </c>
      <c r="BJ361" s="15" t="s">
        <v>78</v>
      </c>
      <c r="BK361" s="223">
        <f>ROUND(I361*H361,2)</f>
        <v>0</v>
      </c>
      <c r="BL361" s="15" t="s">
        <v>156</v>
      </c>
      <c r="BM361" s="222" t="s">
        <v>927</v>
      </c>
    </row>
    <row r="362" s="2" customFormat="1" ht="16.5" customHeight="1">
      <c r="A362" s="36"/>
      <c r="B362" s="37"/>
      <c r="C362" s="210" t="s">
        <v>928</v>
      </c>
      <c r="D362" s="210" t="s">
        <v>131</v>
      </c>
      <c r="E362" s="211" t="s">
        <v>929</v>
      </c>
      <c r="F362" s="212" t="s">
        <v>930</v>
      </c>
      <c r="G362" s="213" t="s">
        <v>134</v>
      </c>
      <c r="H362" s="214">
        <v>1</v>
      </c>
      <c r="I362" s="215"/>
      <c r="J362" s="216">
        <f>ROUND(I362*H362,2)</f>
        <v>0</v>
      </c>
      <c r="K362" s="217"/>
      <c r="L362" s="42"/>
      <c r="M362" s="218" t="s">
        <v>1</v>
      </c>
      <c r="N362" s="219" t="s">
        <v>38</v>
      </c>
      <c r="O362" s="89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22" t="s">
        <v>156</v>
      </c>
      <c r="AT362" s="222" t="s">
        <v>131</v>
      </c>
      <c r="AU362" s="222" t="s">
        <v>80</v>
      </c>
      <c r="AY362" s="15" t="s">
        <v>127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5" t="s">
        <v>78</v>
      </c>
      <c r="BK362" s="223">
        <f>ROUND(I362*H362,2)</f>
        <v>0</v>
      </c>
      <c r="BL362" s="15" t="s">
        <v>156</v>
      </c>
      <c r="BM362" s="222" t="s">
        <v>931</v>
      </c>
    </row>
    <row r="363" s="2" customFormat="1" ht="16.5" customHeight="1">
      <c r="A363" s="36"/>
      <c r="B363" s="37"/>
      <c r="C363" s="210" t="s">
        <v>932</v>
      </c>
      <c r="D363" s="210" t="s">
        <v>131</v>
      </c>
      <c r="E363" s="211" t="s">
        <v>933</v>
      </c>
      <c r="F363" s="212" t="s">
        <v>934</v>
      </c>
      <c r="G363" s="213" t="s">
        <v>155</v>
      </c>
      <c r="H363" s="214">
        <v>30</v>
      </c>
      <c r="I363" s="215"/>
      <c r="J363" s="216">
        <f>ROUND(I363*H363,2)</f>
        <v>0</v>
      </c>
      <c r="K363" s="217"/>
      <c r="L363" s="42"/>
      <c r="M363" s="218" t="s">
        <v>1</v>
      </c>
      <c r="N363" s="219" t="s">
        <v>38</v>
      </c>
      <c r="O363" s="89"/>
      <c r="P363" s="220">
        <f>O363*H363</f>
        <v>0</v>
      </c>
      <c r="Q363" s="220">
        <v>0</v>
      </c>
      <c r="R363" s="220">
        <f>Q363*H363</f>
        <v>0</v>
      </c>
      <c r="S363" s="220">
        <v>0</v>
      </c>
      <c r="T363" s="221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22" t="s">
        <v>156</v>
      </c>
      <c r="AT363" s="222" t="s">
        <v>131</v>
      </c>
      <c r="AU363" s="222" t="s">
        <v>80</v>
      </c>
      <c r="AY363" s="15" t="s">
        <v>127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5" t="s">
        <v>78</v>
      </c>
      <c r="BK363" s="223">
        <f>ROUND(I363*H363,2)</f>
        <v>0</v>
      </c>
      <c r="BL363" s="15" t="s">
        <v>156</v>
      </c>
      <c r="BM363" s="222" t="s">
        <v>935</v>
      </c>
    </row>
    <row r="364" s="2" customFormat="1" ht="16.5" customHeight="1">
      <c r="A364" s="36"/>
      <c r="B364" s="37"/>
      <c r="C364" s="210" t="s">
        <v>936</v>
      </c>
      <c r="D364" s="210" t="s">
        <v>131</v>
      </c>
      <c r="E364" s="211" t="s">
        <v>937</v>
      </c>
      <c r="F364" s="212" t="s">
        <v>938</v>
      </c>
      <c r="G364" s="213" t="s">
        <v>155</v>
      </c>
      <c r="H364" s="214">
        <v>20</v>
      </c>
      <c r="I364" s="215"/>
      <c r="J364" s="216">
        <f>ROUND(I364*H364,2)</f>
        <v>0</v>
      </c>
      <c r="K364" s="217"/>
      <c r="L364" s="42"/>
      <c r="M364" s="218" t="s">
        <v>1</v>
      </c>
      <c r="N364" s="219" t="s">
        <v>38</v>
      </c>
      <c r="O364" s="89"/>
      <c r="P364" s="220">
        <f>O364*H364</f>
        <v>0</v>
      </c>
      <c r="Q364" s="220">
        <v>0</v>
      </c>
      <c r="R364" s="220">
        <f>Q364*H364</f>
        <v>0</v>
      </c>
      <c r="S364" s="220">
        <v>0</v>
      </c>
      <c r="T364" s="221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22" t="s">
        <v>156</v>
      </c>
      <c r="AT364" s="222" t="s">
        <v>131</v>
      </c>
      <c r="AU364" s="222" t="s">
        <v>80</v>
      </c>
      <c r="AY364" s="15" t="s">
        <v>127</v>
      </c>
      <c r="BE364" s="223">
        <f>IF(N364="základní",J364,0)</f>
        <v>0</v>
      </c>
      <c r="BF364" s="223">
        <f>IF(N364="snížená",J364,0)</f>
        <v>0</v>
      </c>
      <c r="BG364" s="223">
        <f>IF(N364="zákl. přenesená",J364,0)</f>
        <v>0</v>
      </c>
      <c r="BH364" s="223">
        <f>IF(N364="sníž. přenesená",J364,0)</f>
        <v>0</v>
      </c>
      <c r="BI364" s="223">
        <f>IF(N364="nulová",J364,0)</f>
        <v>0</v>
      </c>
      <c r="BJ364" s="15" t="s">
        <v>78</v>
      </c>
      <c r="BK364" s="223">
        <f>ROUND(I364*H364,2)</f>
        <v>0</v>
      </c>
      <c r="BL364" s="15" t="s">
        <v>156</v>
      </c>
      <c r="BM364" s="222" t="s">
        <v>939</v>
      </c>
    </row>
    <row r="365" s="2" customFormat="1" ht="16.5" customHeight="1">
      <c r="A365" s="36"/>
      <c r="B365" s="37"/>
      <c r="C365" s="210" t="s">
        <v>940</v>
      </c>
      <c r="D365" s="210" t="s">
        <v>131</v>
      </c>
      <c r="E365" s="211" t="s">
        <v>941</v>
      </c>
      <c r="F365" s="212" t="s">
        <v>942</v>
      </c>
      <c r="G365" s="213" t="s">
        <v>155</v>
      </c>
      <c r="H365" s="214">
        <v>30</v>
      </c>
      <c r="I365" s="215"/>
      <c r="J365" s="216">
        <f>ROUND(I365*H365,2)</f>
        <v>0</v>
      </c>
      <c r="K365" s="217"/>
      <c r="L365" s="42"/>
      <c r="M365" s="218" t="s">
        <v>1</v>
      </c>
      <c r="N365" s="219" t="s">
        <v>38</v>
      </c>
      <c r="O365" s="89"/>
      <c r="P365" s="220">
        <f>O365*H365</f>
        <v>0</v>
      </c>
      <c r="Q365" s="220">
        <v>0</v>
      </c>
      <c r="R365" s="220">
        <f>Q365*H365</f>
        <v>0</v>
      </c>
      <c r="S365" s="220">
        <v>0</v>
      </c>
      <c r="T365" s="221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22" t="s">
        <v>156</v>
      </c>
      <c r="AT365" s="222" t="s">
        <v>131</v>
      </c>
      <c r="AU365" s="222" t="s">
        <v>80</v>
      </c>
      <c r="AY365" s="15" t="s">
        <v>127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5" t="s">
        <v>78</v>
      </c>
      <c r="BK365" s="223">
        <f>ROUND(I365*H365,2)</f>
        <v>0</v>
      </c>
      <c r="BL365" s="15" t="s">
        <v>156</v>
      </c>
      <c r="BM365" s="222" t="s">
        <v>943</v>
      </c>
    </row>
    <row r="366" s="2" customFormat="1" ht="16.5" customHeight="1">
      <c r="A366" s="36"/>
      <c r="B366" s="37"/>
      <c r="C366" s="210" t="s">
        <v>944</v>
      </c>
      <c r="D366" s="210" t="s">
        <v>131</v>
      </c>
      <c r="E366" s="211" t="s">
        <v>945</v>
      </c>
      <c r="F366" s="212" t="s">
        <v>946</v>
      </c>
      <c r="G366" s="213" t="s">
        <v>947</v>
      </c>
      <c r="H366" s="214">
        <v>50</v>
      </c>
      <c r="I366" s="215"/>
      <c r="J366" s="216">
        <f>ROUND(I366*H366,2)</f>
        <v>0</v>
      </c>
      <c r="K366" s="217"/>
      <c r="L366" s="42"/>
      <c r="M366" s="218" t="s">
        <v>1</v>
      </c>
      <c r="N366" s="219" t="s">
        <v>38</v>
      </c>
      <c r="O366" s="89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22" t="s">
        <v>156</v>
      </c>
      <c r="AT366" s="222" t="s">
        <v>131</v>
      </c>
      <c r="AU366" s="222" t="s">
        <v>80</v>
      </c>
      <c r="AY366" s="15" t="s">
        <v>127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15" t="s">
        <v>78</v>
      </c>
      <c r="BK366" s="223">
        <f>ROUND(I366*H366,2)</f>
        <v>0</v>
      </c>
      <c r="BL366" s="15" t="s">
        <v>156</v>
      </c>
      <c r="BM366" s="222" t="s">
        <v>948</v>
      </c>
    </row>
    <row r="367" s="13" customFormat="1">
      <c r="A367" s="13"/>
      <c r="B367" s="235"/>
      <c r="C367" s="236"/>
      <c r="D367" s="237" t="s">
        <v>193</v>
      </c>
      <c r="E367" s="236"/>
      <c r="F367" s="238" t="s">
        <v>949</v>
      </c>
      <c r="G367" s="236"/>
      <c r="H367" s="239">
        <v>50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193</v>
      </c>
      <c r="AU367" s="245" t="s">
        <v>80</v>
      </c>
      <c r="AV367" s="13" t="s">
        <v>80</v>
      </c>
      <c r="AW367" s="13" t="s">
        <v>4</v>
      </c>
      <c r="AX367" s="13" t="s">
        <v>78</v>
      </c>
      <c r="AY367" s="245" t="s">
        <v>127</v>
      </c>
    </row>
    <row r="368" s="2" customFormat="1" ht="16.5" customHeight="1">
      <c r="A368" s="36"/>
      <c r="B368" s="37"/>
      <c r="C368" s="210" t="s">
        <v>950</v>
      </c>
      <c r="D368" s="210" t="s">
        <v>131</v>
      </c>
      <c r="E368" s="211" t="s">
        <v>951</v>
      </c>
      <c r="F368" s="212" t="s">
        <v>952</v>
      </c>
      <c r="G368" s="213" t="s">
        <v>134</v>
      </c>
      <c r="H368" s="214">
        <v>30</v>
      </c>
      <c r="I368" s="215"/>
      <c r="J368" s="216">
        <f>ROUND(I368*H368,2)</f>
        <v>0</v>
      </c>
      <c r="K368" s="217"/>
      <c r="L368" s="42"/>
      <c r="M368" s="218" t="s">
        <v>1</v>
      </c>
      <c r="N368" s="219" t="s">
        <v>38</v>
      </c>
      <c r="O368" s="89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22" t="s">
        <v>156</v>
      </c>
      <c r="AT368" s="222" t="s">
        <v>131</v>
      </c>
      <c r="AU368" s="222" t="s">
        <v>80</v>
      </c>
      <c r="AY368" s="15" t="s">
        <v>127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5" t="s">
        <v>78</v>
      </c>
      <c r="BK368" s="223">
        <f>ROUND(I368*H368,2)</f>
        <v>0</v>
      </c>
      <c r="BL368" s="15" t="s">
        <v>156</v>
      </c>
      <c r="BM368" s="222" t="s">
        <v>953</v>
      </c>
    </row>
    <row r="369" s="13" customFormat="1">
      <c r="A369" s="13"/>
      <c r="B369" s="235"/>
      <c r="C369" s="236"/>
      <c r="D369" s="237" t="s">
        <v>193</v>
      </c>
      <c r="E369" s="236"/>
      <c r="F369" s="238" t="s">
        <v>954</v>
      </c>
      <c r="G369" s="236"/>
      <c r="H369" s="239">
        <v>30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193</v>
      </c>
      <c r="AU369" s="245" t="s">
        <v>80</v>
      </c>
      <c r="AV369" s="13" t="s">
        <v>80</v>
      </c>
      <c r="AW369" s="13" t="s">
        <v>4</v>
      </c>
      <c r="AX369" s="13" t="s">
        <v>78</v>
      </c>
      <c r="AY369" s="245" t="s">
        <v>127</v>
      </c>
    </row>
    <row r="370" s="2" customFormat="1" ht="16.5" customHeight="1">
      <c r="A370" s="36"/>
      <c r="B370" s="37"/>
      <c r="C370" s="210" t="s">
        <v>955</v>
      </c>
      <c r="D370" s="210" t="s">
        <v>131</v>
      </c>
      <c r="E370" s="211" t="s">
        <v>956</v>
      </c>
      <c r="F370" s="212" t="s">
        <v>957</v>
      </c>
      <c r="G370" s="213" t="s">
        <v>155</v>
      </c>
      <c r="H370" s="214">
        <v>20</v>
      </c>
      <c r="I370" s="215"/>
      <c r="J370" s="216">
        <f>ROUND(I370*H370,2)</f>
        <v>0</v>
      </c>
      <c r="K370" s="217"/>
      <c r="L370" s="42"/>
      <c r="M370" s="218" t="s">
        <v>1</v>
      </c>
      <c r="N370" s="219" t="s">
        <v>38</v>
      </c>
      <c r="O370" s="89"/>
      <c r="P370" s="220">
        <f>O370*H370</f>
        <v>0</v>
      </c>
      <c r="Q370" s="220">
        <v>0</v>
      </c>
      <c r="R370" s="220">
        <f>Q370*H370</f>
        <v>0</v>
      </c>
      <c r="S370" s="220">
        <v>0</v>
      </c>
      <c r="T370" s="221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22" t="s">
        <v>156</v>
      </c>
      <c r="AT370" s="222" t="s">
        <v>131</v>
      </c>
      <c r="AU370" s="222" t="s">
        <v>80</v>
      </c>
      <c r="AY370" s="15" t="s">
        <v>127</v>
      </c>
      <c r="BE370" s="223">
        <f>IF(N370="základní",J370,0)</f>
        <v>0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5" t="s">
        <v>78</v>
      </c>
      <c r="BK370" s="223">
        <f>ROUND(I370*H370,2)</f>
        <v>0</v>
      </c>
      <c r="BL370" s="15" t="s">
        <v>156</v>
      </c>
      <c r="BM370" s="222" t="s">
        <v>958</v>
      </c>
    </row>
    <row r="371" s="13" customFormat="1">
      <c r="A371" s="13"/>
      <c r="B371" s="235"/>
      <c r="C371" s="236"/>
      <c r="D371" s="237" t="s">
        <v>193</v>
      </c>
      <c r="E371" s="236"/>
      <c r="F371" s="238" t="s">
        <v>959</v>
      </c>
      <c r="G371" s="236"/>
      <c r="H371" s="239">
        <v>20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193</v>
      </c>
      <c r="AU371" s="245" t="s">
        <v>80</v>
      </c>
      <c r="AV371" s="13" t="s">
        <v>80</v>
      </c>
      <c r="AW371" s="13" t="s">
        <v>4</v>
      </c>
      <c r="AX371" s="13" t="s">
        <v>78</v>
      </c>
      <c r="AY371" s="245" t="s">
        <v>127</v>
      </c>
    </row>
    <row r="372" s="2" customFormat="1" ht="16.5" customHeight="1">
      <c r="A372" s="36"/>
      <c r="B372" s="37"/>
      <c r="C372" s="210" t="s">
        <v>960</v>
      </c>
      <c r="D372" s="210" t="s">
        <v>131</v>
      </c>
      <c r="E372" s="211" t="s">
        <v>961</v>
      </c>
      <c r="F372" s="212" t="s">
        <v>962</v>
      </c>
      <c r="G372" s="213" t="s">
        <v>155</v>
      </c>
      <c r="H372" s="214">
        <v>250</v>
      </c>
      <c r="I372" s="215"/>
      <c r="J372" s="216">
        <f>ROUND(I372*H372,2)</f>
        <v>0</v>
      </c>
      <c r="K372" s="217"/>
      <c r="L372" s="42"/>
      <c r="M372" s="218" t="s">
        <v>1</v>
      </c>
      <c r="N372" s="219" t="s">
        <v>38</v>
      </c>
      <c r="O372" s="89"/>
      <c r="P372" s="220">
        <f>O372*H372</f>
        <v>0</v>
      </c>
      <c r="Q372" s="220">
        <v>0</v>
      </c>
      <c r="R372" s="220">
        <f>Q372*H372</f>
        <v>0</v>
      </c>
      <c r="S372" s="220">
        <v>0</v>
      </c>
      <c r="T372" s="221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22" t="s">
        <v>156</v>
      </c>
      <c r="AT372" s="222" t="s">
        <v>131</v>
      </c>
      <c r="AU372" s="222" t="s">
        <v>80</v>
      </c>
      <c r="AY372" s="15" t="s">
        <v>127</v>
      </c>
      <c r="BE372" s="223">
        <f>IF(N372="základní",J372,0)</f>
        <v>0</v>
      </c>
      <c r="BF372" s="223">
        <f>IF(N372="snížená",J372,0)</f>
        <v>0</v>
      </c>
      <c r="BG372" s="223">
        <f>IF(N372="zákl. přenesená",J372,0)</f>
        <v>0</v>
      </c>
      <c r="BH372" s="223">
        <f>IF(N372="sníž. přenesená",J372,0)</f>
        <v>0</v>
      </c>
      <c r="BI372" s="223">
        <f>IF(N372="nulová",J372,0)</f>
        <v>0</v>
      </c>
      <c r="BJ372" s="15" t="s">
        <v>78</v>
      </c>
      <c r="BK372" s="223">
        <f>ROUND(I372*H372,2)</f>
        <v>0</v>
      </c>
      <c r="BL372" s="15" t="s">
        <v>156</v>
      </c>
      <c r="BM372" s="222" t="s">
        <v>963</v>
      </c>
    </row>
    <row r="373" s="13" customFormat="1">
      <c r="A373" s="13"/>
      <c r="B373" s="235"/>
      <c r="C373" s="236"/>
      <c r="D373" s="237" t="s">
        <v>193</v>
      </c>
      <c r="E373" s="236"/>
      <c r="F373" s="238" t="s">
        <v>964</v>
      </c>
      <c r="G373" s="236"/>
      <c r="H373" s="239">
        <v>250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193</v>
      </c>
      <c r="AU373" s="245" t="s">
        <v>80</v>
      </c>
      <c r="AV373" s="13" t="s">
        <v>80</v>
      </c>
      <c r="AW373" s="13" t="s">
        <v>4</v>
      </c>
      <c r="AX373" s="13" t="s">
        <v>78</v>
      </c>
      <c r="AY373" s="245" t="s">
        <v>127</v>
      </c>
    </row>
    <row r="374" s="2" customFormat="1" ht="16.5" customHeight="1">
      <c r="A374" s="36"/>
      <c r="B374" s="37"/>
      <c r="C374" s="210" t="s">
        <v>965</v>
      </c>
      <c r="D374" s="210" t="s">
        <v>131</v>
      </c>
      <c r="E374" s="211" t="s">
        <v>966</v>
      </c>
      <c r="F374" s="212" t="s">
        <v>967</v>
      </c>
      <c r="G374" s="213" t="s">
        <v>155</v>
      </c>
      <c r="H374" s="214">
        <v>260</v>
      </c>
      <c r="I374" s="215"/>
      <c r="J374" s="216">
        <f>ROUND(I374*H374,2)</f>
        <v>0</v>
      </c>
      <c r="K374" s="217"/>
      <c r="L374" s="42"/>
      <c r="M374" s="218" t="s">
        <v>1</v>
      </c>
      <c r="N374" s="219" t="s">
        <v>38</v>
      </c>
      <c r="O374" s="89"/>
      <c r="P374" s="220">
        <f>O374*H374</f>
        <v>0</v>
      </c>
      <c r="Q374" s="220">
        <v>0</v>
      </c>
      <c r="R374" s="220">
        <f>Q374*H374</f>
        <v>0</v>
      </c>
      <c r="S374" s="220">
        <v>0</v>
      </c>
      <c r="T374" s="221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22" t="s">
        <v>156</v>
      </c>
      <c r="AT374" s="222" t="s">
        <v>131</v>
      </c>
      <c r="AU374" s="222" t="s">
        <v>80</v>
      </c>
      <c r="AY374" s="15" t="s">
        <v>127</v>
      </c>
      <c r="BE374" s="223">
        <f>IF(N374="základní",J374,0)</f>
        <v>0</v>
      </c>
      <c r="BF374" s="223">
        <f>IF(N374="snížená",J374,0)</f>
        <v>0</v>
      </c>
      <c r="BG374" s="223">
        <f>IF(N374="zákl. přenesená",J374,0)</f>
        <v>0</v>
      </c>
      <c r="BH374" s="223">
        <f>IF(N374="sníž. přenesená",J374,0)</f>
        <v>0</v>
      </c>
      <c r="BI374" s="223">
        <f>IF(N374="nulová",J374,0)</f>
        <v>0</v>
      </c>
      <c r="BJ374" s="15" t="s">
        <v>78</v>
      </c>
      <c r="BK374" s="223">
        <f>ROUND(I374*H374,2)</f>
        <v>0</v>
      </c>
      <c r="BL374" s="15" t="s">
        <v>156</v>
      </c>
      <c r="BM374" s="222" t="s">
        <v>968</v>
      </c>
    </row>
    <row r="375" s="13" customFormat="1">
      <c r="A375" s="13"/>
      <c r="B375" s="235"/>
      <c r="C375" s="236"/>
      <c r="D375" s="237" t="s">
        <v>193</v>
      </c>
      <c r="E375" s="236"/>
      <c r="F375" s="238" t="s">
        <v>969</v>
      </c>
      <c r="G375" s="236"/>
      <c r="H375" s="239">
        <v>260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5" t="s">
        <v>193</v>
      </c>
      <c r="AU375" s="245" t="s">
        <v>80</v>
      </c>
      <c r="AV375" s="13" t="s">
        <v>80</v>
      </c>
      <c r="AW375" s="13" t="s">
        <v>4</v>
      </c>
      <c r="AX375" s="13" t="s">
        <v>78</v>
      </c>
      <c r="AY375" s="245" t="s">
        <v>127</v>
      </c>
    </row>
    <row r="376" s="2" customFormat="1" ht="16.5" customHeight="1">
      <c r="A376" s="36"/>
      <c r="B376" s="37"/>
      <c r="C376" s="210" t="s">
        <v>970</v>
      </c>
      <c r="D376" s="210" t="s">
        <v>131</v>
      </c>
      <c r="E376" s="211" t="s">
        <v>971</v>
      </c>
      <c r="F376" s="212" t="s">
        <v>972</v>
      </c>
      <c r="G376" s="213" t="s">
        <v>155</v>
      </c>
      <c r="H376" s="214">
        <v>450</v>
      </c>
      <c r="I376" s="215"/>
      <c r="J376" s="216">
        <f>ROUND(I376*H376,2)</f>
        <v>0</v>
      </c>
      <c r="K376" s="217"/>
      <c r="L376" s="42"/>
      <c r="M376" s="218" t="s">
        <v>1</v>
      </c>
      <c r="N376" s="219" t="s">
        <v>38</v>
      </c>
      <c r="O376" s="89"/>
      <c r="P376" s="220">
        <f>O376*H376</f>
        <v>0</v>
      </c>
      <c r="Q376" s="220">
        <v>0</v>
      </c>
      <c r="R376" s="220">
        <f>Q376*H376</f>
        <v>0</v>
      </c>
      <c r="S376" s="220">
        <v>0</v>
      </c>
      <c r="T376" s="221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22" t="s">
        <v>156</v>
      </c>
      <c r="AT376" s="222" t="s">
        <v>131</v>
      </c>
      <c r="AU376" s="222" t="s">
        <v>80</v>
      </c>
      <c r="AY376" s="15" t="s">
        <v>127</v>
      </c>
      <c r="BE376" s="223">
        <f>IF(N376="základní",J376,0)</f>
        <v>0</v>
      </c>
      <c r="BF376" s="223">
        <f>IF(N376="snížená",J376,0)</f>
        <v>0</v>
      </c>
      <c r="BG376" s="223">
        <f>IF(N376="zákl. přenesená",J376,0)</f>
        <v>0</v>
      </c>
      <c r="BH376" s="223">
        <f>IF(N376="sníž. přenesená",J376,0)</f>
        <v>0</v>
      </c>
      <c r="BI376" s="223">
        <f>IF(N376="nulová",J376,0)</f>
        <v>0</v>
      </c>
      <c r="BJ376" s="15" t="s">
        <v>78</v>
      </c>
      <c r="BK376" s="223">
        <f>ROUND(I376*H376,2)</f>
        <v>0</v>
      </c>
      <c r="BL376" s="15" t="s">
        <v>156</v>
      </c>
      <c r="BM376" s="222" t="s">
        <v>973</v>
      </c>
    </row>
    <row r="377" s="13" customFormat="1">
      <c r="A377" s="13"/>
      <c r="B377" s="235"/>
      <c r="C377" s="236"/>
      <c r="D377" s="237" t="s">
        <v>193</v>
      </c>
      <c r="E377" s="236"/>
      <c r="F377" s="238" t="s">
        <v>974</v>
      </c>
      <c r="G377" s="236"/>
      <c r="H377" s="239">
        <v>450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193</v>
      </c>
      <c r="AU377" s="245" t="s">
        <v>80</v>
      </c>
      <c r="AV377" s="13" t="s">
        <v>80</v>
      </c>
      <c r="AW377" s="13" t="s">
        <v>4</v>
      </c>
      <c r="AX377" s="13" t="s">
        <v>78</v>
      </c>
      <c r="AY377" s="245" t="s">
        <v>127</v>
      </c>
    </row>
    <row r="378" s="2" customFormat="1" ht="16.5" customHeight="1">
      <c r="A378" s="36"/>
      <c r="B378" s="37"/>
      <c r="C378" s="210" t="s">
        <v>975</v>
      </c>
      <c r="D378" s="210" t="s">
        <v>131</v>
      </c>
      <c r="E378" s="211" t="s">
        <v>976</v>
      </c>
      <c r="F378" s="212" t="s">
        <v>977</v>
      </c>
      <c r="G378" s="213" t="s">
        <v>155</v>
      </c>
      <c r="H378" s="214">
        <v>40</v>
      </c>
      <c r="I378" s="215"/>
      <c r="J378" s="216">
        <f>ROUND(I378*H378,2)</f>
        <v>0</v>
      </c>
      <c r="K378" s="217"/>
      <c r="L378" s="42"/>
      <c r="M378" s="218" t="s">
        <v>1</v>
      </c>
      <c r="N378" s="219" t="s">
        <v>38</v>
      </c>
      <c r="O378" s="89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22" t="s">
        <v>156</v>
      </c>
      <c r="AT378" s="222" t="s">
        <v>131</v>
      </c>
      <c r="AU378" s="222" t="s">
        <v>80</v>
      </c>
      <c r="AY378" s="15" t="s">
        <v>127</v>
      </c>
      <c r="BE378" s="223">
        <f>IF(N378="základní",J378,0)</f>
        <v>0</v>
      </c>
      <c r="BF378" s="223">
        <f>IF(N378="snížená",J378,0)</f>
        <v>0</v>
      </c>
      <c r="BG378" s="223">
        <f>IF(N378="zákl. přenesená",J378,0)</f>
        <v>0</v>
      </c>
      <c r="BH378" s="223">
        <f>IF(N378="sníž. přenesená",J378,0)</f>
        <v>0</v>
      </c>
      <c r="BI378" s="223">
        <f>IF(N378="nulová",J378,0)</f>
        <v>0</v>
      </c>
      <c r="BJ378" s="15" t="s">
        <v>78</v>
      </c>
      <c r="BK378" s="223">
        <f>ROUND(I378*H378,2)</f>
        <v>0</v>
      </c>
      <c r="BL378" s="15" t="s">
        <v>156</v>
      </c>
      <c r="BM378" s="222" t="s">
        <v>978</v>
      </c>
    </row>
    <row r="379" s="13" customFormat="1">
      <c r="A379" s="13"/>
      <c r="B379" s="235"/>
      <c r="C379" s="236"/>
      <c r="D379" s="237" t="s">
        <v>193</v>
      </c>
      <c r="E379" s="236"/>
      <c r="F379" s="238" t="s">
        <v>979</v>
      </c>
      <c r="G379" s="236"/>
      <c r="H379" s="239">
        <v>40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193</v>
      </c>
      <c r="AU379" s="245" t="s">
        <v>80</v>
      </c>
      <c r="AV379" s="13" t="s">
        <v>80</v>
      </c>
      <c r="AW379" s="13" t="s">
        <v>4</v>
      </c>
      <c r="AX379" s="13" t="s">
        <v>78</v>
      </c>
      <c r="AY379" s="245" t="s">
        <v>127</v>
      </c>
    </row>
    <row r="380" s="2" customFormat="1" ht="16.5" customHeight="1">
      <c r="A380" s="36"/>
      <c r="B380" s="37"/>
      <c r="C380" s="210" t="s">
        <v>980</v>
      </c>
      <c r="D380" s="210" t="s">
        <v>131</v>
      </c>
      <c r="E380" s="211" t="s">
        <v>981</v>
      </c>
      <c r="F380" s="212" t="s">
        <v>982</v>
      </c>
      <c r="G380" s="213" t="s">
        <v>282</v>
      </c>
      <c r="H380" s="214">
        <v>10</v>
      </c>
      <c r="I380" s="215"/>
      <c r="J380" s="216">
        <f>ROUND(I380*H380,2)</f>
        <v>0</v>
      </c>
      <c r="K380" s="217"/>
      <c r="L380" s="42"/>
      <c r="M380" s="218" t="s">
        <v>1</v>
      </c>
      <c r="N380" s="219" t="s">
        <v>38</v>
      </c>
      <c r="O380" s="89"/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22" t="s">
        <v>156</v>
      </c>
      <c r="AT380" s="222" t="s">
        <v>131</v>
      </c>
      <c r="AU380" s="222" t="s">
        <v>80</v>
      </c>
      <c r="AY380" s="15" t="s">
        <v>127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15" t="s">
        <v>78</v>
      </c>
      <c r="BK380" s="223">
        <f>ROUND(I380*H380,2)</f>
        <v>0</v>
      </c>
      <c r="BL380" s="15" t="s">
        <v>156</v>
      </c>
      <c r="BM380" s="222" t="s">
        <v>983</v>
      </c>
    </row>
    <row r="381" s="13" customFormat="1">
      <c r="A381" s="13"/>
      <c r="B381" s="235"/>
      <c r="C381" s="236"/>
      <c r="D381" s="237" t="s">
        <v>193</v>
      </c>
      <c r="E381" s="236"/>
      <c r="F381" s="238" t="s">
        <v>984</v>
      </c>
      <c r="G381" s="236"/>
      <c r="H381" s="239">
        <v>10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193</v>
      </c>
      <c r="AU381" s="245" t="s">
        <v>80</v>
      </c>
      <c r="AV381" s="13" t="s">
        <v>80</v>
      </c>
      <c r="AW381" s="13" t="s">
        <v>4</v>
      </c>
      <c r="AX381" s="13" t="s">
        <v>78</v>
      </c>
      <c r="AY381" s="245" t="s">
        <v>127</v>
      </c>
    </row>
    <row r="382" s="2" customFormat="1" ht="16.5" customHeight="1">
      <c r="A382" s="36"/>
      <c r="B382" s="37"/>
      <c r="C382" s="210" t="s">
        <v>985</v>
      </c>
      <c r="D382" s="210" t="s">
        <v>131</v>
      </c>
      <c r="E382" s="211" t="s">
        <v>986</v>
      </c>
      <c r="F382" s="212" t="s">
        <v>987</v>
      </c>
      <c r="G382" s="213" t="s">
        <v>282</v>
      </c>
      <c r="H382" s="214">
        <v>10</v>
      </c>
      <c r="I382" s="215"/>
      <c r="J382" s="216">
        <f>ROUND(I382*H382,2)</f>
        <v>0</v>
      </c>
      <c r="K382" s="217"/>
      <c r="L382" s="42"/>
      <c r="M382" s="218" t="s">
        <v>1</v>
      </c>
      <c r="N382" s="219" t="s">
        <v>38</v>
      </c>
      <c r="O382" s="89"/>
      <c r="P382" s="220">
        <f>O382*H382</f>
        <v>0</v>
      </c>
      <c r="Q382" s="220">
        <v>0</v>
      </c>
      <c r="R382" s="220">
        <f>Q382*H382</f>
        <v>0</v>
      </c>
      <c r="S382" s="220">
        <v>0</v>
      </c>
      <c r="T382" s="221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22" t="s">
        <v>156</v>
      </c>
      <c r="AT382" s="222" t="s">
        <v>131</v>
      </c>
      <c r="AU382" s="222" t="s">
        <v>80</v>
      </c>
      <c r="AY382" s="15" t="s">
        <v>127</v>
      </c>
      <c r="BE382" s="223">
        <f>IF(N382="základní",J382,0)</f>
        <v>0</v>
      </c>
      <c r="BF382" s="223">
        <f>IF(N382="snížená",J382,0)</f>
        <v>0</v>
      </c>
      <c r="BG382" s="223">
        <f>IF(N382="zákl. přenesená",J382,0)</f>
        <v>0</v>
      </c>
      <c r="BH382" s="223">
        <f>IF(N382="sníž. přenesená",J382,0)</f>
        <v>0</v>
      </c>
      <c r="BI382" s="223">
        <f>IF(N382="nulová",J382,0)</f>
        <v>0</v>
      </c>
      <c r="BJ382" s="15" t="s">
        <v>78</v>
      </c>
      <c r="BK382" s="223">
        <f>ROUND(I382*H382,2)</f>
        <v>0</v>
      </c>
      <c r="BL382" s="15" t="s">
        <v>156</v>
      </c>
      <c r="BM382" s="222" t="s">
        <v>988</v>
      </c>
    </row>
    <row r="383" s="13" customFormat="1">
      <c r="A383" s="13"/>
      <c r="B383" s="235"/>
      <c r="C383" s="236"/>
      <c r="D383" s="237" t="s">
        <v>193</v>
      </c>
      <c r="E383" s="236"/>
      <c r="F383" s="238" t="s">
        <v>984</v>
      </c>
      <c r="G383" s="236"/>
      <c r="H383" s="239">
        <v>10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5" t="s">
        <v>193</v>
      </c>
      <c r="AU383" s="245" t="s">
        <v>80</v>
      </c>
      <c r="AV383" s="13" t="s">
        <v>80</v>
      </c>
      <c r="AW383" s="13" t="s">
        <v>4</v>
      </c>
      <c r="AX383" s="13" t="s">
        <v>78</v>
      </c>
      <c r="AY383" s="245" t="s">
        <v>127</v>
      </c>
    </row>
    <row r="384" s="2" customFormat="1" ht="16.5" customHeight="1">
      <c r="A384" s="36"/>
      <c r="B384" s="37"/>
      <c r="C384" s="210" t="s">
        <v>989</v>
      </c>
      <c r="D384" s="210" t="s">
        <v>131</v>
      </c>
      <c r="E384" s="211" t="s">
        <v>990</v>
      </c>
      <c r="F384" s="212" t="s">
        <v>991</v>
      </c>
      <c r="G384" s="213" t="s">
        <v>142</v>
      </c>
      <c r="H384" s="214">
        <v>1</v>
      </c>
      <c r="I384" s="215"/>
      <c r="J384" s="216">
        <f>ROUND(I384*H384,2)</f>
        <v>0</v>
      </c>
      <c r="K384" s="217"/>
      <c r="L384" s="42"/>
      <c r="M384" s="218" t="s">
        <v>1</v>
      </c>
      <c r="N384" s="219" t="s">
        <v>38</v>
      </c>
      <c r="O384" s="89"/>
      <c r="P384" s="220">
        <f>O384*H384</f>
        <v>0</v>
      </c>
      <c r="Q384" s="220">
        <v>0</v>
      </c>
      <c r="R384" s="220">
        <f>Q384*H384</f>
        <v>0</v>
      </c>
      <c r="S384" s="220">
        <v>0</v>
      </c>
      <c r="T384" s="221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22" t="s">
        <v>156</v>
      </c>
      <c r="AT384" s="222" t="s">
        <v>131</v>
      </c>
      <c r="AU384" s="222" t="s">
        <v>80</v>
      </c>
      <c r="AY384" s="15" t="s">
        <v>127</v>
      </c>
      <c r="BE384" s="223">
        <f>IF(N384="základní",J384,0)</f>
        <v>0</v>
      </c>
      <c r="BF384" s="223">
        <f>IF(N384="snížená",J384,0)</f>
        <v>0</v>
      </c>
      <c r="BG384" s="223">
        <f>IF(N384="zákl. přenesená",J384,0)</f>
        <v>0</v>
      </c>
      <c r="BH384" s="223">
        <f>IF(N384="sníž. přenesená",J384,0)</f>
        <v>0</v>
      </c>
      <c r="BI384" s="223">
        <f>IF(N384="nulová",J384,0)</f>
        <v>0</v>
      </c>
      <c r="BJ384" s="15" t="s">
        <v>78</v>
      </c>
      <c r="BK384" s="223">
        <f>ROUND(I384*H384,2)</f>
        <v>0</v>
      </c>
      <c r="BL384" s="15" t="s">
        <v>156</v>
      </c>
      <c r="BM384" s="222" t="s">
        <v>992</v>
      </c>
    </row>
    <row r="385" s="2" customFormat="1" ht="16.5" customHeight="1">
      <c r="A385" s="36"/>
      <c r="B385" s="37"/>
      <c r="C385" s="210" t="s">
        <v>993</v>
      </c>
      <c r="D385" s="210" t="s">
        <v>131</v>
      </c>
      <c r="E385" s="211" t="s">
        <v>994</v>
      </c>
      <c r="F385" s="212" t="s">
        <v>995</v>
      </c>
      <c r="G385" s="213" t="s">
        <v>142</v>
      </c>
      <c r="H385" s="214">
        <v>1</v>
      </c>
      <c r="I385" s="215"/>
      <c r="J385" s="216">
        <f>ROUND(I385*H385,2)</f>
        <v>0</v>
      </c>
      <c r="K385" s="217"/>
      <c r="L385" s="42"/>
      <c r="M385" s="218" t="s">
        <v>1</v>
      </c>
      <c r="N385" s="219" t="s">
        <v>38</v>
      </c>
      <c r="O385" s="89"/>
      <c r="P385" s="220">
        <f>O385*H385</f>
        <v>0</v>
      </c>
      <c r="Q385" s="220">
        <v>0</v>
      </c>
      <c r="R385" s="220">
        <f>Q385*H385</f>
        <v>0</v>
      </c>
      <c r="S385" s="220">
        <v>0</v>
      </c>
      <c r="T385" s="221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22" t="s">
        <v>156</v>
      </c>
      <c r="AT385" s="222" t="s">
        <v>131</v>
      </c>
      <c r="AU385" s="222" t="s">
        <v>80</v>
      </c>
      <c r="AY385" s="15" t="s">
        <v>127</v>
      </c>
      <c r="BE385" s="223">
        <f>IF(N385="základní",J385,0)</f>
        <v>0</v>
      </c>
      <c r="BF385" s="223">
        <f>IF(N385="snížená",J385,0)</f>
        <v>0</v>
      </c>
      <c r="BG385" s="223">
        <f>IF(N385="zákl. přenesená",J385,0)</f>
        <v>0</v>
      </c>
      <c r="BH385" s="223">
        <f>IF(N385="sníž. přenesená",J385,0)</f>
        <v>0</v>
      </c>
      <c r="BI385" s="223">
        <f>IF(N385="nulová",J385,0)</f>
        <v>0</v>
      </c>
      <c r="BJ385" s="15" t="s">
        <v>78</v>
      </c>
      <c r="BK385" s="223">
        <f>ROUND(I385*H385,2)</f>
        <v>0</v>
      </c>
      <c r="BL385" s="15" t="s">
        <v>156</v>
      </c>
      <c r="BM385" s="222" t="s">
        <v>996</v>
      </c>
    </row>
    <row r="386" s="2" customFormat="1" ht="21.75" customHeight="1">
      <c r="A386" s="36"/>
      <c r="B386" s="37"/>
      <c r="C386" s="210" t="s">
        <v>997</v>
      </c>
      <c r="D386" s="210" t="s">
        <v>131</v>
      </c>
      <c r="E386" s="211" t="s">
        <v>998</v>
      </c>
      <c r="F386" s="212" t="s">
        <v>999</v>
      </c>
      <c r="G386" s="213" t="s">
        <v>142</v>
      </c>
      <c r="H386" s="214">
        <v>1</v>
      </c>
      <c r="I386" s="215"/>
      <c r="J386" s="216">
        <f>ROUND(I386*H386,2)</f>
        <v>0</v>
      </c>
      <c r="K386" s="217"/>
      <c r="L386" s="42"/>
      <c r="M386" s="218" t="s">
        <v>1</v>
      </c>
      <c r="N386" s="219" t="s">
        <v>38</v>
      </c>
      <c r="O386" s="89"/>
      <c r="P386" s="220">
        <f>O386*H386</f>
        <v>0</v>
      </c>
      <c r="Q386" s="220">
        <v>0</v>
      </c>
      <c r="R386" s="220">
        <f>Q386*H386</f>
        <v>0</v>
      </c>
      <c r="S386" s="220">
        <v>0</v>
      </c>
      <c r="T386" s="221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22" t="s">
        <v>156</v>
      </c>
      <c r="AT386" s="222" t="s">
        <v>131</v>
      </c>
      <c r="AU386" s="222" t="s">
        <v>80</v>
      </c>
      <c r="AY386" s="15" t="s">
        <v>127</v>
      </c>
      <c r="BE386" s="223">
        <f>IF(N386="základní",J386,0)</f>
        <v>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15" t="s">
        <v>78</v>
      </c>
      <c r="BK386" s="223">
        <f>ROUND(I386*H386,2)</f>
        <v>0</v>
      </c>
      <c r="BL386" s="15" t="s">
        <v>156</v>
      </c>
      <c r="BM386" s="222" t="s">
        <v>1000</v>
      </c>
    </row>
    <row r="387" s="2" customFormat="1" ht="16.5" customHeight="1">
      <c r="A387" s="36"/>
      <c r="B387" s="37"/>
      <c r="C387" s="210" t="s">
        <v>1001</v>
      </c>
      <c r="D387" s="210" t="s">
        <v>131</v>
      </c>
      <c r="E387" s="211" t="s">
        <v>1002</v>
      </c>
      <c r="F387" s="212" t="s">
        <v>1003</v>
      </c>
      <c r="G387" s="213" t="s">
        <v>142</v>
      </c>
      <c r="H387" s="214">
        <v>1</v>
      </c>
      <c r="I387" s="215"/>
      <c r="J387" s="216">
        <f>ROUND(I387*H387,2)</f>
        <v>0</v>
      </c>
      <c r="K387" s="217"/>
      <c r="L387" s="42"/>
      <c r="M387" s="218" t="s">
        <v>1</v>
      </c>
      <c r="N387" s="219" t="s">
        <v>38</v>
      </c>
      <c r="O387" s="89"/>
      <c r="P387" s="220">
        <f>O387*H387</f>
        <v>0</v>
      </c>
      <c r="Q387" s="220">
        <v>0</v>
      </c>
      <c r="R387" s="220">
        <f>Q387*H387</f>
        <v>0</v>
      </c>
      <c r="S387" s="220">
        <v>0</v>
      </c>
      <c r="T387" s="221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22" t="s">
        <v>156</v>
      </c>
      <c r="AT387" s="222" t="s">
        <v>131</v>
      </c>
      <c r="AU387" s="222" t="s">
        <v>80</v>
      </c>
      <c r="AY387" s="15" t="s">
        <v>127</v>
      </c>
      <c r="BE387" s="223">
        <f>IF(N387="základní",J387,0)</f>
        <v>0</v>
      </c>
      <c r="BF387" s="223">
        <f>IF(N387="snížená",J387,0)</f>
        <v>0</v>
      </c>
      <c r="BG387" s="223">
        <f>IF(N387="zákl. přenesená",J387,0)</f>
        <v>0</v>
      </c>
      <c r="BH387" s="223">
        <f>IF(N387="sníž. přenesená",J387,0)</f>
        <v>0</v>
      </c>
      <c r="BI387" s="223">
        <f>IF(N387="nulová",J387,0)</f>
        <v>0</v>
      </c>
      <c r="BJ387" s="15" t="s">
        <v>78</v>
      </c>
      <c r="BK387" s="223">
        <f>ROUND(I387*H387,2)</f>
        <v>0</v>
      </c>
      <c r="BL387" s="15" t="s">
        <v>156</v>
      </c>
      <c r="BM387" s="222" t="s">
        <v>1004</v>
      </c>
    </row>
    <row r="388" s="2" customFormat="1" ht="16.5" customHeight="1">
      <c r="A388" s="36"/>
      <c r="B388" s="37"/>
      <c r="C388" s="210" t="s">
        <v>1005</v>
      </c>
      <c r="D388" s="210" t="s">
        <v>131</v>
      </c>
      <c r="E388" s="211" t="s">
        <v>1006</v>
      </c>
      <c r="F388" s="212" t="s">
        <v>1007</v>
      </c>
      <c r="G388" s="213" t="s">
        <v>142</v>
      </c>
      <c r="H388" s="214">
        <v>1</v>
      </c>
      <c r="I388" s="215"/>
      <c r="J388" s="216">
        <f>ROUND(I388*H388,2)</f>
        <v>0</v>
      </c>
      <c r="K388" s="217"/>
      <c r="L388" s="42"/>
      <c r="M388" s="218" t="s">
        <v>1</v>
      </c>
      <c r="N388" s="219" t="s">
        <v>38</v>
      </c>
      <c r="O388" s="89"/>
      <c r="P388" s="220">
        <f>O388*H388</f>
        <v>0</v>
      </c>
      <c r="Q388" s="220">
        <v>0</v>
      </c>
      <c r="R388" s="220">
        <f>Q388*H388</f>
        <v>0</v>
      </c>
      <c r="S388" s="220">
        <v>0</v>
      </c>
      <c r="T388" s="221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22" t="s">
        <v>156</v>
      </c>
      <c r="AT388" s="222" t="s">
        <v>131</v>
      </c>
      <c r="AU388" s="222" t="s">
        <v>80</v>
      </c>
      <c r="AY388" s="15" t="s">
        <v>127</v>
      </c>
      <c r="BE388" s="223">
        <f>IF(N388="základní",J388,0)</f>
        <v>0</v>
      </c>
      <c r="BF388" s="223">
        <f>IF(N388="snížená",J388,0)</f>
        <v>0</v>
      </c>
      <c r="BG388" s="223">
        <f>IF(N388="zákl. přenesená",J388,0)</f>
        <v>0</v>
      </c>
      <c r="BH388" s="223">
        <f>IF(N388="sníž. přenesená",J388,0)</f>
        <v>0</v>
      </c>
      <c r="BI388" s="223">
        <f>IF(N388="nulová",J388,0)</f>
        <v>0</v>
      </c>
      <c r="BJ388" s="15" t="s">
        <v>78</v>
      </c>
      <c r="BK388" s="223">
        <f>ROUND(I388*H388,2)</f>
        <v>0</v>
      </c>
      <c r="BL388" s="15" t="s">
        <v>156</v>
      </c>
      <c r="BM388" s="222" t="s">
        <v>1008</v>
      </c>
    </row>
    <row r="389" s="2" customFormat="1" ht="16.5" customHeight="1">
      <c r="A389" s="36"/>
      <c r="B389" s="37"/>
      <c r="C389" s="210" t="s">
        <v>1009</v>
      </c>
      <c r="D389" s="210" t="s">
        <v>131</v>
      </c>
      <c r="E389" s="211" t="s">
        <v>1010</v>
      </c>
      <c r="F389" s="212" t="s">
        <v>1011</v>
      </c>
      <c r="G389" s="213" t="s">
        <v>142</v>
      </c>
      <c r="H389" s="214">
        <v>1</v>
      </c>
      <c r="I389" s="215"/>
      <c r="J389" s="216">
        <f>ROUND(I389*H389,2)</f>
        <v>0</v>
      </c>
      <c r="K389" s="217"/>
      <c r="L389" s="42"/>
      <c r="M389" s="218" t="s">
        <v>1</v>
      </c>
      <c r="N389" s="219" t="s">
        <v>38</v>
      </c>
      <c r="O389" s="89"/>
      <c r="P389" s="220">
        <f>O389*H389</f>
        <v>0</v>
      </c>
      <c r="Q389" s="220">
        <v>0</v>
      </c>
      <c r="R389" s="220">
        <f>Q389*H389</f>
        <v>0</v>
      </c>
      <c r="S389" s="220">
        <v>0</v>
      </c>
      <c r="T389" s="221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22" t="s">
        <v>156</v>
      </c>
      <c r="AT389" s="222" t="s">
        <v>131</v>
      </c>
      <c r="AU389" s="222" t="s">
        <v>80</v>
      </c>
      <c r="AY389" s="15" t="s">
        <v>127</v>
      </c>
      <c r="BE389" s="223">
        <f>IF(N389="základní",J389,0)</f>
        <v>0</v>
      </c>
      <c r="BF389" s="223">
        <f>IF(N389="snížená",J389,0)</f>
        <v>0</v>
      </c>
      <c r="BG389" s="223">
        <f>IF(N389="zákl. přenesená",J389,0)</f>
        <v>0</v>
      </c>
      <c r="BH389" s="223">
        <f>IF(N389="sníž. přenesená",J389,0)</f>
        <v>0</v>
      </c>
      <c r="BI389" s="223">
        <f>IF(N389="nulová",J389,0)</f>
        <v>0</v>
      </c>
      <c r="BJ389" s="15" t="s">
        <v>78</v>
      </c>
      <c r="BK389" s="223">
        <f>ROUND(I389*H389,2)</f>
        <v>0</v>
      </c>
      <c r="BL389" s="15" t="s">
        <v>156</v>
      </c>
      <c r="BM389" s="222" t="s">
        <v>1012</v>
      </c>
    </row>
    <row r="390" s="2" customFormat="1" ht="16.5" customHeight="1">
      <c r="A390" s="36"/>
      <c r="B390" s="37"/>
      <c r="C390" s="210" t="s">
        <v>1013</v>
      </c>
      <c r="D390" s="210" t="s">
        <v>131</v>
      </c>
      <c r="E390" s="211" t="s">
        <v>1014</v>
      </c>
      <c r="F390" s="212" t="s">
        <v>1015</v>
      </c>
      <c r="G390" s="213" t="s">
        <v>142</v>
      </c>
      <c r="H390" s="214">
        <v>1</v>
      </c>
      <c r="I390" s="215"/>
      <c r="J390" s="216">
        <f>ROUND(I390*H390,2)</f>
        <v>0</v>
      </c>
      <c r="K390" s="217"/>
      <c r="L390" s="42"/>
      <c r="M390" s="218" t="s">
        <v>1</v>
      </c>
      <c r="N390" s="219" t="s">
        <v>38</v>
      </c>
      <c r="O390" s="89"/>
      <c r="P390" s="220">
        <f>O390*H390</f>
        <v>0</v>
      </c>
      <c r="Q390" s="220">
        <v>0</v>
      </c>
      <c r="R390" s="220">
        <f>Q390*H390</f>
        <v>0</v>
      </c>
      <c r="S390" s="220">
        <v>0</v>
      </c>
      <c r="T390" s="221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22" t="s">
        <v>156</v>
      </c>
      <c r="AT390" s="222" t="s">
        <v>131</v>
      </c>
      <c r="AU390" s="222" t="s">
        <v>80</v>
      </c>
      <c r="AY390" s="15" t="s">
        <v>127</v>
      </c>
      <c r="BE390" s="223">
        <f>IF(N390="základní",J390,0)</f>
        <v>0</v>
      </c>
      <c r="BF390" s="223">
        <f>IF(N390="snížená",J390,0)</f>
        <v>0</v>
      </c>
      <c r="BG390" s="223">
        <f>IF(N390="zákl. přenesená",J390,0)</f>
        <v>0</v>
      </c>
      <c r="BH390" s="223">
        <f>IF(N390="sníž. přenesená",J390,0)</f>
        <v>0</v>
      </c>
      <c r="BI390" s="223">
        <f>IF(N390="nulová",J390,0)</f>
        <v>0</v>
      </c>
      <c r="BJ390" s="15" t="s">
        <v>78</v>
      </c>
      <c r="BK390" s="223">
        <f>ROUND(I390*H390,2)</f>
        <v>0</v>
      </c>
      <c r="BL390" s="15" t="s">
        <v>156</v>
      </c>
      <c r="BM390" s="222" t="s">
        <v>1016</v>
      </c>
    </row>
    <row r="391" s="2" customFormat="1" ht="16.5" customHeight="1">
      <c r="A391" s="36"/>
      <c r="B391" s="37"/>
      <c r="C391" s="210" t="s">
        <v>1017</v>
      </c>
      <c r="D391" s="210" t="s">
        <v>131</v>
      </c>
      <c r="E391" s="211" t="s">
        <v>1018</v>
      </c>
      <c r="F391" s="212" t="s">
        <v>1019</v>
      </c>
      <c r="G391" s="213" t="s">
        <v>142</v>
      </c>
      <c r="H391" s="214">
        <v>1</v>
      </c>
      <c r="I391" s="215"/>
      <c r="J391" s="216">
        <f>ROUND(I391*H391,2)</f>
        <v>0</v>
      </c>
      <c r="K391" s="217"/>
      <c r="L391" s="42"/>
      <c r="M391" s="218" t="s">
        <v>1</v>
      </c>
      <c r="N391" s="219" t="s">
        <v>38</v>
      </c>
      <c r="O391" s="89"/>
      <c r="P391" s="220">
        <f>O391*H391</f>
        <v>0</v>
      </c>
      <c r="Q391" s="220">
        <v>0</v>
      </c>
      <c r="R391" s="220">
        <f>Q391*H391</f>
        <v>0</v>
      </c>
      <c r="S391" s="220">
        <v>0</v>
      </c>
      <c r="T391" s="221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22" t="s">
        <v>156</v>
      </c>
      <c r="AT391" s="222" t="s">
        <v>131</v>
      </c>
      <c r="AU391" s="222" t="s">
        <v>80</v>
      </c>
      <c r="AY391" s="15" t="s">
        <v>127</v>
      </c>
      <c r="BE391" s="223">
        <f>IF(N391="základní",J391,0)</f>
        <v>0</v>
      </c>
      <c r="BF391" s="223">
        <f>IF(N391="snížená",J391,0)</f>
        <v>0</v>
      </c>
      <c r="BG391" s="223">
        <f>IF(N391="zákl. přenesená",J391,0)</f>
        <v>0</v>
      </c>
      <c r="BH391" s="223">
        <f>IF(N391="sníž. přenesená",J391,0)</f>
        <v>0</v>
      </c>
      <c r="BI391" s="223">
        <f>IF(N391="nulová",J391,0)</f>
        <v>0</v>
      </c>
      <c r="BJ391" s="15" t="s">
        <v>78</v>
      </c>
      <c r="BK391" s="223">
        <f>ROUND(I391*H391,2)</f>
        <v>0</v>
      </c>
      <c r="BL391" s="15" t="s">
        <v>156</v>
      </c>
      <c r="BM391" s="222" t="s">
        <v>1020</v>
      </c>
    </row>
    <row r="392" s="2" customFormat="1" ht="16.5" customHeight="1">
      <c r="A392" s="36"/>
      <c r="B392" s="37"/>
      <c r="C392" s="210" t="s">
        <v>1021</v>
      </c>
      <c r="D392" s="210" t="s">
        <v>131</v>
      </c>
      <c r="E392" s="211" t="s">
        <v>1022</v>
      </c>
      <c r="F392" s="212" t="s">
        <v>1023</v>
      </c>
      <c r="G392" s="213" t="s">
        <v>142</v>
      </c>
      <c r="H392" s="214">
        <v>1</v>
      </c>
      <c r="I392" s="215"/>
      <c r="J392" s="216">
        <f>ROUND(I392*H392,2)</f>
        <v>0</v>
      </c>
      <c r="K392" s="217"/>
      <c r="L392" s="42"/>
      <c r="M392" s="218" t="s">
        <v>1</v>
      </c>
      <c r="N392" s="219" t="s">
        <v>38</v>
      </c>
      <c r="O392" s="89"/>
      <c r="P392" s="220">
        <f>O392*H392</f>
        <v>0</v>
      </c>
      <c r="Q392" s="220">
        <v>0</v>
      </c>
      <c r="R392" s="220">
        <f>Q392*H392</f>
        <v>0</v>
      </c>
      <c r="S392" s="220">
        <v>0</v>
      </c>
      <c r="T392" s="221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22" t="s">
        <v>156</v>
      </c>
      <c r="AT392" s="222" t="s">
        <v>131</v>
      </c>
      <c r="AU392" s="222" t="s">
        <v>80</v>
      </c>
      <c r="AY392" s="15" t="s">
        <v>127</v>
      </c>
      <c r="BE392" s="223">
        <f>IF(N392="základní",J392,0)</f>
        <v>0</v>
      </c>
      <c r="BF392" s="223">
        <f>IF(N392="snížená",J392,0)</f>
        <v>0</v>
      </c>
      <c r="BG392" s="223">
        <f>IF(N392="zákl. přenesená",J392,0)</f>
        <v>0</v>
      </c>
      <c r="BH392" s="223">
        <f>IF(N392="sníž. přenesená",J392,0)</f>
        <v>0</v>
      </c>
      <c r="BI392" s="223">
        <f>IF(N392="nulová",J392,0)</f>
        <v>0</v>
      </c>
      <c r="BJ392" s="15" t="s">
        <v>78</v>
      </c>
      <c r="BK392" s="223">
        <f>ROUND(I392*H392,2)</f>
        <v>0</v>
      </c>
      <c r="BL392" s="15" t="s">
        <v>156</v>
      </c>
      <c r="BM392" s="222" t="s">
        <v>1024</v>
      </c>
    </row>
    <row r="393" s="2" customFormat="1" ht="16.5" customHeight="1">
      <c r="A393" s="36"/>
      <c r="B393" s="37"/>
      <c r="C393" s="210" t="s">
        <v>1025</v>
      </c>
      <c r="D393" s="210" t="s">
        <v>131</v>
      </c>
      <c r="E393" s="211" t="s">
        <v>1026</v>
      </c>
      <c r="F393" s="212" t="s">
        <v>1027</v>
      </c>
      <c r="G393" s="213" t="s">
        <v>142</v>
      </c>
      <c r="H393" s="214">
        <v>1</v>
      </c>
      <c r="I393" s="215"/>
      <c r="J393" s="216">
        <f>ROUND(I393*H393,2)</f>
        <v>0</v>
      </c>
      <c r="K393" s="217"/>
      <c r="L393" s="42"/>
      <c r="M393" s="218" t="s">
        <v>1</v>
      </c>
      <c r="N393" s="219" t="s">
        <v>38</v>
      </c>
      <c r="O393" s="89"/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22" t="s">
        <v>156</v>
      </c>
      <c r="AT393" s="222" t="s">
        <v>131</v>
      </c>
      <c r="AU393" s="222" t="s">
        <v>80</v>
      </c>
      <c r="AY393" s="15" t="s">
        <v>127</v>
      </c>
      <c r="BE393" s="223">
        <f>IF(N393="základní",J393,0)</f>
        <v>0</v>
      </c>
      <c r="BF393" s="223">
        <f>IF(N393="snížená",J393,0)</f>
        <v>0</v>
      </c>
      <c r="BG393" s="223">
        <f>IF(N393="zákl. přenesená",J393,0)</f>
        <v>0</v>
      </c>
      <c r="BH393" s="223">
        <f>IF(N393="sníž. přenesená",J393,0)</f>
        <v>0</v>
      </c>
      <c r="BI393" s="223">
        <f>IF(N393="nulová",J393,0)</f>
        <v>0</v>
      </c>
      <c r="BJ393" s="15" t="s">
        <v>78</v>
      </c>
      <c r="BK393" s="223">
        <f>ROUND(I393*H393,2)</f>
        <v>0</v>
      </c>
      <c r="BL393" s="15" t="s">
        <v>156</v>
      </c>
      <c r="BM393" s="222" t="s">
        <v>1028</v>
      </c>
    </row>
    <row r="394" s="2" customFormat="1" ht="16.5" customHeight="1">
      <c r="A394" s="36"/>
      <c r="B394" s="37"/>
      <c r="C394" s="210" t="s">
        <v>1029</v>
      </c>
      <c r="D394" s="210" t="s">
        <v>131</v>
      </c>
      <c r="E394" s="211" t="s">
        <v>1030</v>
      </c>
      <c r="F394" s="212" t="s">
        <v>1031</v>
      </c>
      <c r="G394" s="213" t="s">
        <v>142</v>
      </c>
      <c r="H394" s="214">
        <v>1</v>
      </c>
      <c r="I394" s="215"/>
      <c r="J394" s="216">
        <f>ROUND(I394*H394,2)</f>
        <v>0</v>
      </c>
      <c r="K394" s="217"/>
      <c r="L394" s="42"/>
      <c r="M394" s="218" t="s">
        <v>1</v>
      </c>
      <c r="N394" s="219" t="s">
        <v>38</v>
      </c>
      <c r="O394" s="89"/>
      <c r="P394" s="220">
        <f>O394*H394</f>
        <v>0</v>
      </c>
      <c r="Q394" s="220">
        <v>0</v>
      </c>
      <c r="R394" s="220">
        <f>Q394*H394</f>
        <v>0</v>
      </c>
      <c r="S394" s="220">
        <v>0</v>
      </c>
      <c r="T394" s="221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22" t="s">
        <v>156</v>
      </c>
      <c r="AT394" s="222" t="s">
        <v>131</v>
      </c>
      <c r="AU394" s="222" t="s">
        <v>80</v>
      </c>
      <c r="AY394" s="15" t="s">
        <v>127</v>
      </c>
      <c r="BE394" s="223">
        <f>IF(N394="základní",J394,0)</f>
        <v>0</v>
      </c>
      <c r="BF394" s="223">
        <f>IF(N394="snížená",J394,0)</f>
        <v>0</v>
      </c>
      <c r="BG394" s="223">
        <f>IF(N394="zákl. přenesená",J394,0)</f>
        <v>0</v>
      </c>
      <c r="BH394" s="223">
        <f>IF(N394="sníž. přenesená",J394,0)</f>
        <v>0</v>
      </c>
      <c r="BI394" s="223">
        <f>IF(N394="nulová",J394,0)</f>
        <v>0</v>
      </c>
      <c r="BJ394" s="15" t="s">
        <v>78</v>
      </c>
      <c r="BK394" s="223">
        <f>ROUND(I394*H394,2)</f>
        <v>0</v>
      </c>
      <c r="BL394" s="15" t="s">
        <v>156</v>
      </c>
      <c r="BM394" s="222" t="s">
        <v>1032</v>
      </c>
    </row>
    <row r="395" s="13" customFormat="1">
      <c r="A395" s="13"/>
      <c r="B395" s="235"/>
      <c r="C395" s="236"/>
      <c r="D395" s="237" t="s">
        <v>193</v>
      </c>
      <c r="E395" s="236"/>
      <c r="F395" s="238" t="s">
        <v>1033</v>
      </c>
      <c r="G395" s="236"/>
      <c r="H395" s="239">
        <v>1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5" t="s">
        <v>193</v>
      </c>
      <c r="AU395" s="245" t="s">
        <v>80</v>
      </c>
      <c r="AV395" s="13" t="s">
        <v>80</v>
      </c>
      <c r="AW395" s="13" t="s">
        <v>4</v>
      </c>
      <c r="AX395" s="13" t="s">
        <v>78</v>
      </c>
      <c r="AY395" s="245" t="s">
        <v>127</v>
      </c>
    </row>
    <row r="396" s="2" customFormat="1" ht="16.5" customHeight="1">
      <c r="A396" s="36"/>
      <c r="B396" s="37"/>
      <c r="C396" s="210" t="s">
        <v>1034</v>
      </c>
      <c r="D396" s="210" t="s">
        <v>131</v>
      </c>
      <c r="E396" s="211" t="s">
        <v>1035</v>
      </c>
      <c r="F396" s="212" t="s">
        <v>1036</v>
      </c>
      <c r="G396" s="213" t="s">
        <v>142</v>
      </c>
      <c r="H396" s="214">
        <v>1</v>
      </c>
      <c r="I396" s="215"/>
      <c r="J396" s="216">
        <f>ROUND(I396*H396,2)</f>
        <v>0</v>
      </c>
      <c r="K396" s="217"/>
      <c r="L396" s="42"/>
      <c r="M396" s="218" t="s">
        <v>1</v>
      </c>
      <c r="N396" s="219" t="s">
        <v>38</v>
      </c>
      <c r="O396" s="89"/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222" t="s">
        <v>156</v>
      </c>
      <c r="AT396" s="222" t="s">
        <v>131</v>
      </c>
      <c r="AU396" s="222" t="s">
        <v>80</v>
      </c>
      <c r="AY396" s="15" t="s">
        <v>127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5" t="s">
        <v>78</v>
      </c>
      <c r="BK396" s="223">
        <f>ROUND(I396*H396,2)</f>
        <v>0</v>
      </c>
      <c r="BL396" s="15" t="s">
        <v>156</v>
      </c>
      <c r="BM396" s="222" t="s">
        <v>1037</v>
      </c>
    </row>
    <row r="397" s="13" customFormat="1">
      <c r="A397" s="13"/>
      <c r="B397" s="235"/>
      <c r="C397" s="236"/>
      <c r="D397" s="237" t="s">
        <v>193</v>
      </c>
      <c r="E397" s="236"/>
      <c r="F397" s="238" t="s">
        <v>1033</v>
      </c>
      <c r="G397" s="236"/>
      <c r="H397" s="239">
        <v>1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193</v>
      </c>
      <c r="AU397" s="245" t="s">
        <v>80</v>
      </c>
      <c r="AV397" s="13" t="s">
        <v>80</v>
      </c>
      <c r="AW397" s="13" t="s">
        <v>4</v>
      </c>
      <c r="AX397" s="13" t="s">
        <v>78</v>
      </c>
      <c r="AY397" s="245" t="s">
        <v>127</v>
      </c>
    </row>
    <row r="398" s="2" customFormat="1" ht="33" customHeight="1">
      <c r="A398" s="36"/>
      <c r="B398" s="37"/>
      <c r="C398" s="210" t="s">
        <v>1038</v>
      </c>
      <c r="D398" s="210" t="s">
        <v>131</v>
      </c>
      <c r="E398" s="211" t="s">
        <v>1039</v>
      </c>
      <c r="F398" s="212" t="s">
        <v>245</v>
      </c>
      <c r="G398" s="213" t="s">
        <v>142</v>
      </c>
      <c r="H398" s="214">
        <v>1</v>
      </c>
      <c r="I398" s="215"/>
      <c r="J398" s="216">
        <f>ROUND(I398*H398,2)</f>
        <v>0</v>
      </c>
      <c r="K398" s="217"/>
      <c r="L398" s="42"/>
      <c r="M398" s="218" t="s">
        <v>1</v>
      </c>
      <c r="N398" s="219" t="s">
        <v>38</v>
      </c>
      <c r="O398" s="89"/>
      <c r="P398" s="220">
        <f>O398*H398</f>
        <v>0</v>
      </c>
      <c r="Q398" s="220">
        <v>0.043779999999999999</v>
      </c>
      <c r="R398" s="220">
        <f>Q398*H398</f>
        <v>0.043779999999999999</v>
      </c>
      <c r="S398" s="220">
        <v>0</v>
      </c>
      <c r="T398" s="221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22" t="s">
        <v>156</v>
      </c>
      <c r="AT398" s="222" t="s">
        <v>131</v>
      </c>
      <c r="AU398" s="222" t="s">
        <v>80</v>
      </c>
      <c r="AY398" s="15" t="s">
        <v>127</v>
      </c>
      <c r="BE398" s="223">
        <f>IF(N398="základní",J398,0)</f>
        <v>0</v>
      </c>
      <c r="BF398" s="223">
        <f>IF(N398="snížená",J398,0)</f>
        <v>0</v>
      </c>
      <c r="BG398" s="223">
        <f>IF(N398="zákl. přenesená",J398,0)</f>
        <v>0</v>
      </c>
      <c r="BH398" s="223">
        <f>IF(N398="sníž. přenesená",J398,0)</f>
        <v>0</v>
      </c>
      <c r="BI398" s="223">
        <f>IF(N398="nulová",J398,0)</f>
        <v>0</v>
      </c>
      <c r="BJ398" s="15" t="s">
        <v>78</v>
      </c>
      <c r="BK398" s="223">
        <f>ROUND(I398*H398,2)</f>
        <v>0</v>
      </c>
      <c r="BL398" s="15" t="s">
        <v>156</v>
      </c>
      <c r="BM398" s="222" t="s">
        <v>1040</v>
      </c>
    </row>
    <row r="399" s="12" customFormat="1" ht="22.8" customHeight="1">
      <c r="A399" s="12"/>
      <c r="B399" s="194"/>
      <c r="C399" s="195"/>
      <c r="D399" s="196" t="s">
        <v>72</v>
      </c>
      <c r="E399" s="208" t="s">
        <v>1041</v>
      </c>
      <c r="F399" s="208" t="s">
        <v>1042</v>
      </c>
      <c r="G399" s="195"/>
      <c r="H399" s="195"/>
      <c r="I399" s="198"/>
      <c r="J399" s="209">
        <f>BK399</f>
        <v>0</v>
      </c>
      <c r="K399" s="195"/>
      <c r="L399" s="200"/>
      <c r="M399" s="201"/>
      <c r="N399" s="202"/>
      <c r="O399" s="202"/>
      <c r="P399" s="203">
        <f>SUM(P400:P401)</f>
        <v>0</v>
      </c>
      <c r="Q399" s="202"/>
      <c r="R399" s="203">
        <f>SUM(R400:R401)</f>
        <v>0.0054999999999999997</v>
      </c>
      <c r="S399" s="202"/>
      <c r="T399" s="204">
        <f>SUM(T400:T401)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5" t="s">
        <v>80</v>
      </c>
      <c r="AT399" s="206" t="s">
        <v>72</v>
      </c>
      <c r="AU399" s="206" t="s">
        <v>78</v>
      </c>
      <c r="AY399" s="205" t="s">
        <v>127</v>
      </c>
      <c r="BK399" s="207">
        <f>SUM(BK400:BK401)</f>
        <v>0</v>
      </c>
    </row>
    <row r="400" s="2" customFormat="1" ht="24.15" customHeight="1">
      <c r="A400" s="36"/>
      <c r="B400" s="37"/>
      <c r="C400" s="210" t="s">
        <v>1043</v>
      </c>
      <c r="D400" s="210" t="s">
        <v>131</v>
      </c>
      <c r="E400" s="211" t="s">
        <v>1044</v>
      </c>
      <c r="F400" s="212" t="s">
        <v>1045</v>
      </c>
      <c r="G400" s="213" t="s">
        <v>155</v>
      </c>
      <c r="H400" s="214">
        <v>75</v>
      </c>
      <c r="I400" s="215"/>
      <c r="J400" s="216">
        <f>ROUND(I400*H400,2)</f>
        <v>0</v>
      </c>
      <c r="K400" s="217"/>
      <c r="L400" s="42"/>
      <c r="M400" s="218" t="s">
        <v>1</v>
      </c>
      <c r="N400" s="219" t="s">
        <v>38</v>
      </c>
      <c r="O400" s="89"/>
      <c r="P400" s="220">
        <f>O400*H400</f>
        <v>0</v>
      </c>
      <c r="Q400" s="220">
        <v>2.0000000000000002E-05</v>
      </c>
      <c r="R400" s="220">
        <f>Q400*H400</f>
        <v>0.0015</v>
      </c>
      <c r="S400" s="220">
        <v>0</v>
      </c>
      <c r="T400" s="221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22" t="s">
        <v>156</v>
      </c>
      <c r="AT400" s="222" t="s">
        <v>131</v>
      </c>
      <c r="AU400" s="222" t="s">
        <v>80</v>
      </c>
      <c r="AY400" s="15" t="s">
        <v>127</v>
      </c>
      <c r="BE400" s="223">
        <f>IF(N400="základní",J400,0)</f>
        <v>0</v>
      </c>
      <c r="BF400" s="223">
        <f>IF(N400="snížená",J400,0)</f>
        <v>0</v>
      </c>
      <c r="BG400" s="223">
        <f>IF(N400="zákl. přenesená",J400,0)</f>
        <v>0</v>
      </c>
      <c r="BH400" s="223">
        <f>IF(N400="sníž. přenesená",J400,0)</f>
        <v>0</v>
      </c>
      <c r="BI400" s="223">
        <f>IF(N400="nulová",J400,0)</f>
        <v>0</v>
      </c>
      <c r="BJ400" s="15" t="s">
        <v>78</v>
      </c>
      <c r="BK400" s="223">
        <f>ROUND(I400*H400,2)</f>
        <v>0</v>
      </c>
      <c r="BL400" s="15" t="s">
        <v>156</v>
      </c>
      <c r="BM400" s="222" t="s">
        <v>1046</v>
      </c>
    </row>
    <row r="401" s="2" customFormat="1" ht="24.15" customHeight="1">
      <c r="A401" s="36"/>
      <c r="B401" s="37"/>
      <c r="C401" s="210" t="s">
        <v>1047</v>
      </c>
      <c r="D401" s="210" t="s">
        <v>131</v>
      </c>
      <c r="E401" s="211" t="s">
        <v>1048</v>
      </c>
      <c r="F401" s="212" t="s">
        <v>1049</v>
      </c>
      <c r="G401" s="213" t="s">
        <v>155</v>
      </c>
      <c r="H401" s="214">
        <v>100</v>
      </c>
      <c r="I401" s="215"/>
      <c r="J401" s="216">
        <f>ROUND(I401*H401,2)</f>
        <v>0</v>
      </c>
      <c r="K401" s="217"/>
      <c r="L401" s="42"/>
      <c r="M401" s="218" t="s">
        <v>1</v>
      </c>
      <c r="N401" s="219" t="s">
        <v>38</v>
      </c>
      <c r="O401" s="89"/>
      <c r="P401" s="220">
        <f>O401*H401</f>
        <v>0</v>
      </c>
      <c r="Q401" s="220">
        <v>4.0000000000000003E-05</v>
      </c>
      <c r="R401" s="220">
        <f>Q401*H401</f>
        <v>0.0040000000000000001</v>
      </c>
      <c r="S401" s="220">
        <v>0</v>
      </c>
      <c r="T401" s="221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22" t="s">
        <v>156</v>
      </c>
      <c r="AT401" s="222" t="s">
        <v>131</v>
      </c>
      <c r="AU401" s="222" t="s">
        <v>80</v>
      </c>
      <c r="AY401" s="15" t="s">
        <v>127</v>
      </c>
      <c r="BE401" s="223">
        <f>IF(N401="základní",J401,0)</f>
        <v>0</v>
      </c>
      <c r="BF401" s="223">
        <f>IF(N401="snížená",J401,0)</f>
        <v>0</v>
      </c>
      <c r="BG401" s="223">
        <f>IF(N401="zákl. přenesená",J401,0)</f>
        <v>0</v>
      </c>
      <c r="BH401" s="223">
        <f>IF(N401="sníž. přenesená",J401,0)</f>
        <v>0</v>
      </c>
      <c r="BI401" s="223">
        <f>IF(N401="nulová",J401,0)</f>
        <v>0</v>
      </c>
      <c r="BJ401" s="15" t="s">
        <v>78</v>
      </c>
      <c r="BK401" s="223">
        <f>ROUND(I401*H401,2)</f>
        <v>0</v>
      </c>
      <c r="BL401" s="15" t="s">
        <v>156</v>
      </c>
      <c r="BM401" s="222" t="s">
        <v>1050</v>
      </c>
    </row>
    <row r="402" s="12" customFormat="1" ht="25.92" customHeight="1">
      <c r="A402" s="12"/>
      <c r="B402" s="194"/>
      <c r="C402" s="195"/>
      <c r="D402" s="196" t="s">
        <v>72</v>
      </c>
      <c r="E402" s="197" t="s">
        <v>188</v>
      </c>
      <c r="F402" s="197" t="s">
        <v>1051</v>
      </c>
      <c r="G402" s="195"/>
      <c r="H402" s="195"/>
      <c r="I402" s="198"/>
      <c r="J402" s="199">
        <f>BK402</f>
        <v>0</v>
      </c>
      <c r="K402" s="195"/>
      <c r="L402" s="200"/>
      <c r="M402" s="201"/>
      <c r="N402" s="202"/>
      <c r="O402" s="202"/>
      <c r="P402" s="203">
        <f>P403</f>
        <v>0</v>
      </c>
      <c r="Q402" s="202"/>
      <c r="R402" s="203">
        <f>R403</f>
        <v>0.26244000000000001</v>
      </c>
      <c r="S402" s="202"/>
      <c r="T402" s="204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5" t="s">
        <v>128</v>
      </c>
      <c r="AT402" s="206" t="s">
        <v>72</v>
      </c>
      <c r="AU402" s="206" t="s">
        <v>73</v>
      </c>
      <c r="AY402" s="205" t="s">
        <v>127</v>
      </c>
      <c r="BK402" s="207">
        <f>BK403</f>
        <v>0</v>
      </c>
    </row>
    <row r="403" s="12" customFormat="1" ht="22.8" customHeight="1">
      <c r="A403" s="12"/>
      <c r="B403" s="194"/>
      <c r="C403" s="195"/>
      <c r="D403" s="196" t="s">
        <v>72</v>
      </c>
      <c r="E403" s="208" t="s">
        <v>1052</v>
      </c>
      <c r="F403" s="208" t="s">
        <v>1053</v>
      </c>
      <c r="G403" s="195"/>
      <c r="H403" s="195"/>
      <c r="I403" s="198"/>
      <c r="J403" s="209">
        <f>BK403</f>
        <v>0</v>
      </c>
      <c r="K403" s="195"/>
      <c r="L403" s="200"/>
      <c r="M403" s="201"/>
      <c r="N403" s="202"/>
      <c r="O403" s="202"/>
      <c r="P403" s="203">
        <f>SUM(P404:P405)</f>
        <v>0</v>
      </c>
      <c r="Q403" s="202"/>
      <c r="R403" s="203">
        <f>SUM(R404:R405)</f>
        <v>0.26244000000000001</v>
      </c>
      <c r="S403" s="202"/>
      <c r="T403" s="204">
        <f>SUM(T404:T405)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5" t="s">
        <v>128</v>
      </c>
      <c r="AT403" s="206" t="s">
        <v>72</v>
      </c>
      <c r="AU403" s="206" t="s">
        <v>78</v>
      </c>
      <c r="AY403" s="205" t="s">
        <v>127</v>
      </c>
      <c r="BK403" s="207">
        <f>SUM(BK404:BK405)</f>
        <v>0</v>
      </c>
    </row>
    <row r="404" s="2" customFormat="1" ht="24.15" customHeight="1">
      <c r="A404" s="36"/>
      <c r="B404" s="37"/>
      <c r="C404" s="210" t="s">
        <v>1054</v>
      </c>
      <c r="D404" s="210" t="s">
        <v>131</v>
      </c>
      <c r="E404" s="211" t="s">
        <v>1055</v>
      </c>
      <c r="F404" s="212" t="s">
        <v>1056</v>
      </c>
      <c r="G404" s="213" t="s">
        <v>947</v>
      </c>
      <c r="H404" s="214">
        <v>243</v>
      </c>
      <c r="I404" s="215"/>
      <c r="J404" s="216">
        <f>ROUND(I404*H404,2)</f>
        <v>0</v>
      </c>
      <c r="K404" s="217"/>
      <c r="L404" s="42"/>
      <c r="M404" s="218" t="s">
        <v>1</v>
      </c>
      <c r="N404" s="219" t="s">
        <v>38</v>
      </c>
      <c r="O404" s="89"/>
      <c r="P404" s="220">
        <f>O404*H404</f>
        <v>0</v>
      </c>
      <c r="Q404" s="220">
        <v>8.0000000000000007E-05</v>
      </c>
      <c r="R404" s="220">
        <f>Q404*H404</f>
        <v>0.019440000000000002</v>
      </c>
      <c r="S404" s="220">
        <v>0</v>
      </c>
      <c r="T404" s="221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22" t="s">
        <v>809</v>
      </c>
      <c r="AT404" s="222" t="s">
        <v>131</v>
      </c>
      <c r="AU404" s="222" t="s">
        <v>80</v>
      </c>
      <c r="AY404" s="15" t="s">
        <v>127</v>
      </c>
      <c r="BE404" s="223">
        <f>IF(N404="základní",J404,0)</f>
        <v>0</v>
      </c>
      <c r="BF404" s="223">
        <f>IF(N404="snížená",J404,0)</f>
        <v>0</v>
      </c>
      <c r="BG404" s="223">
        <f>IF(N404="zákl. přenesená",J404,0)</f>
        <v>0</v>
      </c>
      <c r="BH404" s="223">
        <f>IF(N404="sníž. přenesená",J404,0)</f>
        <v>0</v>
      </c>
      <c r="BI404" s="223">
        <f>IF(N404="nulová",J404,0)</f>
        <v>0</v>
      </c>
      <c r="BJ404" s="15" t="s">
        <v>78</v>
      </c>
      <c r="BK404" s="223">
        <f>ROUND(I404*H404,2)</f>
        <v>0</v>
      </c>
      <c r="BL404" s="15" t="s">
        <v>809</v>
      </c>
      <c r="BM404" s="222" t="s">
        <v>1057</v>
      </c>
    </row>
    <row r="405" s="2" customFormat="1" ht="16.5" customHeight="1">
      <c r="A405" s="36"/>
      <c r="B405" s="37"/>
      <c r="C405" s="224" t="s">
        <v>1058</v>
      </c>
      <c r="D405" s="224" t="s">
        <v>188</v>
      </c>
      <c r="E405" s="225" t="s">
        <v>1059</v>
      </c>
      <c r="F405" s="226" t="s">
        <v>1060</v>
      </c>
      <c r="G405" s="227" t="s">
        <v>602</v>
      </c>
      <c r="H405" s="228">
        <v>0.24299999999999999</v>
      </c>
      <c r="I405" s="229"/>
      <c r="J405" s="230">
        <f>ROUND(I405*H405,2)</f>
        <v>0</v>
      </c>
      <c r="K405" s="231"/>
      <c r="L405" s="232"/>
      <c r="M405" s="233" t="s">
        <v>1</v>
      </c>
      <c r="N405" s="234" t="s">
        <v>38</v>
      </c>
      <c r="O405" s="89"/>
      <c r="P405" s="220">
        <f>O405*H405</f>
        <v>0</v>
      </c>
      <c r="Q405" s="220">
        <v>1</v>
      </c>
      <c r="R405" s="220">
        <f>Q405*H405</f>
        <v>0.24299999999999999</v>
      </c>
      <c r="S405" s="220">
        <v>0</v>
      </c>
      <c r="T405" s="221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22" t="s">
        <v>170</v>
      </c>
      <c r="AT405" s="222" t="s">
        <v>188</v>
      </c>
      <c r="AU405" s="222" t="s">
        <v>80</v>
      </c>
      <c r="AY405" s="15" t="s">
        <v>127</v>
      </c>
      <c r="BE405" s="223">
        <f>IF(N405="základní",J405,0)</f>
        <v>0</v>
      </c>
      <c r="BF405" s="223">
        <f>IF(N405="snížená",J405,0)</f>
        <v>0</v>
      </c>
      <c r="BG405" s="223">
        <f>IF(N405="zákl. přenesená",J405,0)</f>
        <v>0</v>
      </c>
      <c r="BH405" s="223">
        <f>IF(N405="sníž. přenesená",J405,0)</f>
        <v>0</v>
      </c>
      <c r="BI405" s="223">
        <f>IF(N405="nulová",J405,0)</f>
        <v>0</v>
      </c>
      <c r="BJ405" s="15" t="s">
        <v>78</v>
      </c>
      <c r="BK405" s="223">
        <f>ROUND(I405*H405,2)</f>
        <v>0</v>
      </c>
      <c r="BL405" s="15" t="s">
        <v>170</v>
      </c>
      <c r="BM405" s="222" t="s">
        <v>1061</v>
      </c>
    </row>
    <row r="406" s="12" customFormat="1" ht="25.92" customHeight="1">
      <c r="A406" s="12"/>
      <c r="B406" s="194"/>
      <c r="C406" s="195"/>
      <c r="D406" s="196" t="s">
        <v>72</v>
      </c>
      <c r="E406" s="197" t="s">
        <v>1062</v>
      </c>
      <c r="F406" s="197" t="s">
        <v>1063</v>
      </c>
      <c r="G406" s="195"/>
      <c r="H406" s="195"/>
      <c r="I406" s="198"/>
      <c r="J406" s="199">
        <f>BK406</f>
        <v>0</v>
      </c>
      <c r="K406" s="195"/>
      <c r="L406" s="200"/>
      <c r="M406" s="201"/>
      <c r="N406" s="202"/>
      <c r="O406" s="202"/>
      <c r="P406" s="203">
        <f>P407+P410+P413+P415</f>
        <v>0</v>
      </c>
      <c r="Q406" s="202"/>
      <c r="R406" s="203">
        <f>R407+R410+R413+R415</f>
        <v>0</v>
      </c>
      <c r="S406" s="202"/>
      <c r="T406" s="204">
        <f>T407+T410+T413+T415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5" t="s">
        <v>418</v>
      </c>
      <c r="AT406" s="206" t="s">
        <v>72</v>
      </c>
      <c r="AU406" s="206" t="s">
        <v>73</v>
      </c>
      <c r="AY406" s="205" t="s">
        <v>127</v>
      </c>
      <c r="BK406" s="207">
        <f>BK407+BK410+BK413+BK415</f>
        <v>0</v>
      </c>
    </row>
    <row r="407" s="12" customFormat="1" ht="22.8" customHeight="1">
      <c r="A407" s="12"/>
      <c r="B407" s="194"/>
      <c r="C407" s="195"/>
      <c r="D407" s="196" t="s">
        <v>72</v>
      </c>
      <c r="E407" s="208" t="s">
        <v>1064</v>
      </c>
      <c r="F407" s="208" t="s">
        <v>1065</v>
      </c>
      <c r="G407" s="195"/>
      <c r="H407" s="195"/>
      <c r="I407" s="198"/>
      <c r="J407" s="209">
        <f>BK407</f>
        <v>0</v>
      </c>
      <c r="K407" s="195"/>
      <c r="L407" s="200"/>
      <c r="M407" s="201"/>
      <c r="N407" s="202"/>
      <c r="O407" s="202"/>
      <c r="P407" s="203">
        <f>SUM(P408:P409)</f>
        <v>0</v>
      </c>
      <c r="Q407" s="202"/>
      <c r="R407" s="203">
        <f>SUM(R408:R409)</f>
        <v>0</v>
      </c>
      <c r="S407" s="202"/>
      <c r="T407" s="204">
        <f>SUM(T408:T409)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05" t="s">
        <v>418</v>
      </c>
      <c r="AT407" s="206" t="s">
        <v>72</v>
      </c>
      <c r="AU407" s="206" t="s">
        <v>78</v>
      </c>
      <c r="AY407" s="205" t="s">
        <v>127</v>
      </c>
      <c r="BK407" s="207">
        <f>SUM(BK408:BK409)</f>
        <v>0</v>
      </c>
    </row>
    <row r="408" s="2" customFormat="1" ht="16.5" customHeight="1">
      <c r="A408" s="36"/>
      <c r="B408" s="37"/>
      <c r="C408" s="210" t="s">
        <v>1066</v>
      </c>
      <c r="D408" s="210" t="s">
        <v>131</v>
      </c>
      <c r="E408" s="211" t="s">
        <v>1067</v>
      </c>
      <c r="F408" s="212" t="s">
        <v>1068</v>
      </c>
      <c r="G408" s="213" t="s">
        <v>142</v>
      </c>
      <c r="H408" s="214">
        <v>1</v>
      </c>
      <c r="I408" s="215"/>
      <c r="J408" s="216">
        <f>ROUND(I408*H408,2)</f>
        <v>0</v>
      </c>
      <c r="K408" s="217"/>
      <c r="L408" s="42"/>
      <c r="M408" s="218" t="s">
        <v>1</v>
      </c>
      <c r="N408" s="219" t="s">
        <v>38</v>
      </c>
      <c r="O408" s="89"/>
      <c r="P408" s="220">
        <f>O408*H408</f>
        <v>0</v>
      </c>
      <c r="Q408" s="220">
        <v>0</v>
      </c>
      <c r="R408" s="220">
        <f>Q408*H408</f>
        <v>0</v>
      </c>
      <c r="S408" s="220">
        <v>0</v>
      </c>
      <c r="T408" s="221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22" t="s">
        <v>1069</v>
      </c>
      <c r="AT408" s="222" t="s">
        <v>131</v>
      </c>
      <c r="AU408" s="222" t="s">
        <v>80</v>
      </c>
      <c r="AY408" s="15" t="s">
        <v>127</v>
      </c>
      <c r="BE408" s="223">
        <f>IF(N408="základní",J408,0)</f>
        <v>0</v>
      </c>
      <c r="BF408" s="223">
        <f>IF(N408="snížená",J408,0)</f>
        <v>0</v>
      </c>
      <c r="BG408" s="223">
        <f>IF(N408="zákl. přenesená",J408,0)</f>
        <v>0</v>
      </c>
      <c r="BH408" s="223">
        <f>IF(N408="sníž. přenesená",J408,0)</f>
        <v>0</v>
      </c>
      <c r="BI408" s="223">
        <f>IF(N408="nulová",J408,0)</f>
        <v>0</v>
      </c>
      <c r="BJ408" s="15" t="s">
        <v>78</v>
      </c>
      <c r="BK408" s="223">
        <f>ROUND(I408*H408,2)</f>
        <v>0</v>
      </c>
      <c r="BL408" s="15" t="s">
        <v>1069</v>
      </c>
      <c r="BM408" s="222" t="s">
        <v>1070</v>
      </c>
    </row>
    <row r="409" s="2" customFormat="1" ht="16.5" customHeight="1">
      <c r="A409" s="36"/>
      <c r="B409" s="37"/>
      <c r="C409" s="210" t="s">
        <v>1071</v>
      </c>
      <c r="D409" s="210" t="s">
        <v>131</v>
      </c>
      <c r="E409" s="211" t="s">
        <v>1072</v>
      </c>
      <c r="F409" s="212" t="s">
        <v>1073</v>
      </c>
      <c r="G409" s="213" t="s">
        <v>142</v>
      </c>
      <c r="H409" s="214">
        <v>1</v>
      </c>
      <c r="I409" s="215"/>
      <c r="J409" s="216">
        <f>ROUND(I409*H409,2)</f>
        <v>0</v>
      </c>
      <c r="K409" s="217"/>
      <c r="L409" s="42"/>
      <c r="M409" s="218" t="s">
        <v>1</v>
      </c>
      <c r="N409" s="219" t="s">
        <v>38</v>
      </c>
      <c r="O409" s="89"/>
      <c r="P409" s="220">
        <f>O409*H409</f>
        <v>0</v>
      </c>
      <c r="Q409" s="220">
        <v>0</v>
      </c>
      <c r="R409" s="220">
        <f>Q409*H409</f>
        <v>0</v>
      </c>
      <c r="S409" s="220">
        <v>0</v>
      </c>
      <c r="T409" s="221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222" t="s">
        <v>1069</v>
      </c>
      <c r="AT409" s="222" t="s">
        <v>131</v>
      </c>
      <c r="AU409" s="222" t="s">
        <v>80</v>
      </c>
      <c r="AY409" s="15" t="s">
        <v>127</v>
      </c>
      <c r="BE409" s="223">
        <f>IF(N409="základní",J409,0)</f>
        <v>0</v>
      </c>
      <c r="BF409" s="223">
        <f>IF(N409="snížená",J409,0)</f>
        <v>0</v>
      </c>
      <c r="BG409" s="223">
        <f>IF(N409="zákl. přenesená",J409,0)</f>
        <v>0</v>
      </c>
      <c r="BH409" s="223">
        <f>IF(N409="sníž. přenesená",J409,0)</f>
        <v>0</v>
      </c>
      <c r="BI409" s="223">
        <f>IF(N409="nulová",J409,0)</f>
        <v>0</v>
      </c>
      <c r="BJ409" s="15" t="s">
        <v>78</v>
      </c>
      <c r="BK409" s="223">
        <f>ROUND(I409*H409,2)</f>
        <v>0</v>
      </c>
      <c r="BL409" s="15" t="s">
        <v>1069</v>
      </c>
      <c r="BM409" s="222" t="s">
        <v>1074</v>
      </c>
    </row>
    <row r="410" s="12" customFormat="1" ht="22.8" customHeight="1">
      <c r="A410" s="12"/>
      <c r="B410" s="194"/>
      <c r="C410" s="195"/>
      <c r="D410" s="196" t="s">
        <v>72</v>
      </c>
      <c r="E410" s="208" t="s">
        <v>1075</v>
      </c>
      <c r="F410" s="208" t="s">
        <v>1076</v>
      </c>
      <c r="G410" s="195"/>
      <c r="H410" s="195"/>
      <c r="I410" s="198"/>
      <c r="J410" s="209">
        <f>BK410</f>
        <v>0</v>
      </c>
      <c r="K410" s="195"/>
      <c r="L410" s="200"/>
      <c r="M410" s="201"/>
      <c r="N410" s="202"/>
      <c r="O410" s="202"/>
      <c r="P410" s="203">
        <f>SUM(P411:P412)</f>
        <v>0</v>
      </c>
      <c r="Q410" s="202"/>
      <c r="R410" s="203">
        <f>SUM(R411:R412)</f>
        <v>0</v>
      </c>
      <c r="S410" s="202"/>
      <c r="T410" s="204">
        <f>SUM(T411:T412)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5" t="s">
        <v>418</v>
      </c>
      <c r="AT410" s="206" t="s">
        <v>72</v>
      </c>
      <c r="AU410" s="206" t="s">
        <v>78</v>
      </c>
      <c r="AY410" s="205" t="s">
        <v>127</v>
      </c>
      <c r="BK410" s="207">
        <f>SUM(BK411:BK412)</f>
        <v>0</v>
      </c>
    </row>
    <row r="411" s="2" customFormat="1" ht="16.5" customHeight="1">
      <c r="A411" s="36"/>
      <c r="B411" s="37"/>
      <c r="C411" s="210" t="s">
        <v>1077</v>
      </c>
      <c r="D411" s="210" t="s">
        <v>131</v>
      </c>
      <c r="E411" s="211" t="s">
        <v>1078</v>
      </c>
      <c r="F411" s="212" t="s">
        <v>1079</v>
      </c>
      <c r="G411" s="213" t="s">
        <v>142</v>
      </c>
      <c r="H411" s="214">
        <v>1</v>
      </c>
      <c r="I411" s="215"/>
      <c r="J411" s="216">
        <f>ROUND(I411*H411,2)</f>
        <v>0</v>
      </c>
      <c r="K411" s="217"/>
      <c r="L411" s="42"/>
      <c r="M411" s="218" t="s">
        <v>1</v>
      </c>
      <c r="N411" s="219" t="s">
        <v>38</v>
      </c>
      <c r="O411" s="89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22" t="s">
        <v>1069</v>
      </c>
      <c r="AT411" s="222" t="s">
        <v>131</v>
      </c>
      <c r="AU411" s="222" t="s">
        <v>80</v>
      </c>
      <c r="AY411" s="15" t="s">
        <v>127</v>
      </c>
      <c r="BE411" s="223">
        <f>IF(N411="základní",J411,0)</f>
        <v>0</v>
      </c>
      <c r="BF411" s="223">
        <f>IF(N411="snížená",J411,0)</f>
        <v>0</v>
      </c>
      <c r="BG411" s="223">
        <f>IF(N411="zákl. přenesená",J411,0)</f>
        <v>0</v>
      </c>
      <c r="BH411" s="223">
        <f>IF(N411="sníž. přenesená",J411,0)</f>
        <v>0</v>
      </c>
      <c r="BI411" s="223">
        <f>IF(N411="nulová",J411,0)</f>
        <v>0</v>
      </c>
      <c r="BJ411" s="15" t="s">
        <v>78</v>
      </c>
      <c r="BK411" s="223">
        <f>ROUND(I411*H411,2)</f>
        <v>0</v>
      </c>
      <c r="BL411" s="15" t="s">
        <v>1069</v>
      </c>
      <c r="BM411" s="222" t="s">
        <v>1080</v>
      </c>
    </row>
    <row r="412" s="2" customFormat="1" ht="16.5" customHeight="1">
      <c r="A412" s="36"/>
      <c r="B412" s="37"/>
      <c r="C412" s="210" t="s">
        <v>1081</v>
      </c>
      <c r="D412" s="210" t="s">
        <v>131</v>
      </c>
      <c r="E412" s="211" t="s">
        <v>1082</v>
      </c>
      <c r="F412" s="212" t="s">
        <v>1083</v>
      </c>
      <c r="G412" s="213" t="s">
        <v>142</v>
      </c>
      <c r="H412" s="214">
        <v>1</v>
      </c>
      <c r="I412" s="215"/>
      <c r="J412" s="216">
        <f>ROUND(I412*H412,2)</f>
        <v>0</v>
      </c>
      <c r="K412" s="217"/>
      <c r="L412" s="42"/>
      <c r="M412" s="218" t="s">
        <v>1</v>
      </c>
      <c r="N412" s="219" t="s">
        <v>38</v>
      </c>
      <c r="O412" s="89"/>
      <c r="P412" s="220">
        <f>O412*H412</f>
        <v>0</v>
      </c>
      <c r="Q412" s="220">
        <v>0</v>
      </c>
      <c r="R412" s="220">
        <f>Q412*H412</f>
        <v>0</v>
      </c>
      <c r="S412" s="220">
        <v>0</v>
      </c>
      <c r="T412" s="221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22" t="s">
        <v>1069</v>
      </c>
      <c r="AT412" s="222" t="s">
        <v>131</v>
      </c>
      <c r="AU412" s="222" t="s">
        <v>80</v>
      </c>
      <c r="AY412" s="15" t="s">
        <v>127</v>
      </c>
      <c r="BE412" s="223">
        <f>IF(N412="základní",J412,0)</f>
        <v>0</v>
      </c>
      <c r="BF412" s="223">
        <f>IF(N412="snížená",J412,0)</f>
        <v>0</v>
      </c>
      <c r="BG412" s="223">
        <f>IF(N412="zákl. přenesená",J412,0)</f>
        <v>0</v>
      </c>
      <c r="BH412" s="223">
        <f>IF(N412="sníž. přenesená",J412,0)</f>
        <v>0</v>
      </c>
      <c r="BI412" s="223">
        <f>IF(N412="nulová",J412,0)</f>
        <v>0</v>
      </c>
      <c r="BJ412" s="15" t="s">
        <v>78</v>
      </c>
      <c r="BK412" s="223">
        <f>ROUND(I412*H412,2)</f>
        <v>0</v>
      </c>
      <c r="BL412" s="15" t="s">
        <v>1069</v>
      </c>
      <c r="BM412" s="222" t="s">
        <v>1084</v>
      </c>
    </row>
    <row r="413" s="12" customFormat="1" ht="22.8" customHeight="1">
      <c r="A413" s="12"/>
      <c r="B413" s="194"/>
      <c r="C413" s="195"/>
      <c r="D413" s="196" t="s">
        <v>72</v>
      </c>
      <c r="E413" s="208" t="s">
        <v>1085</v>
      </c>
      <c r="F413" s="208" t="s">
        <v>1086</v>
      </c>
      <c r="G413" s="195"/>
      <c r="H413" s="195"/>
      <c r="I413" s="198"/>
      <c r="J413" s="209">
        <f>BK413</f>
        <v>0</v>
      </c>
      <c r="K413" s="195"/>
      <c r="L413" s="200"/>
      <c r="M413" s="201"/>
      <c r="N413" s="202"/>
      <c r="O413" s="202"/>
      <c r="P413" s="203">
        <f>P414</f>
        <v>0</v>
      </c>
      <c r="Q413" s="202"/>
      <c r="R413" s="203">
        <f>R414</f>
        <v>0</v>
      </c>
      <c r="S413" s="202"/>
      <c r="T413" s="204">
        <f>T414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5" t="s">
        <v>418</v>
      </c>
      <c r="AT413" s="206" t="s">
        <v>72</v>
      </c>
      <c r="AU413" s="206" t="s">
        <v>78</v>
      </c>
      <c r="AY413" s="205" t="s">
        <v>127</v>
      </c>
      <c r="BK413" s="207">
        <f>BK414</f>
        <v>0</v>
      </c>
    </row>
    <row r="414" s="2" customFormat="1" ht="16.5" customHeight="1">
      <c r="A414" s="36"/>
      <c r="B414" s="37"/>
      <c r="C414" s="210" t="s">
        <v>1087</v>
      </c>
      <c r="D414" s="210" t="s">
        <v>131</v>
      </c>
      <c r="E414" s="211" t="s">
        <v>1088</v>
      </c>
      <c r="F414" s="212" t="s">
        <v>1089</v>
      </c>
      <c r="G414" s="213" t="s">
        <v>142</v>
      </c>
      <c r="H414" s="214">
        <v>1</v>
      </c>
      <c r="I414" s="215"/>
      <c r="J414" s="216">
        <f>ROUND(I414*H414,2)</f>
        <v>0</v>
      </c>
      <c r="K414" s="217"/>
      <c r="L414" s="42"/>
      <c r="M414" s="218" t="s">
        <v>1</v>
      </c>
      <c r="N414" s="219" t="s">
        <v>38</v>
      </c>
      <c r="O414" s="89"/>
      <c r="P414" s="220">
        <f>O414*H414</f>
        <v>0</v>
      </c>
      <c r="Q414" s="220">
        <v>0</v>
      </c>
      <c r="R414" s="220">
        <f>Q414*H414</f>
        <v>0</v>
      </c>
      <c r="S414" s="220">
        <v>0</v>
      </c>
      <c r="T414" s="221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22" t="s">
        <v>1069</v>
      </c>
      <c r="AT414" s="222" t="s">
        <v>131</v>
      </c>
      <c r="AU414" s="222" t="s">
        <v>80</v>
      </c>
      <c r="AY414" s="15" t="s">
        <v>127</v>
      </c>
      <c r="BE414" s="223">
        <f>IF(N414="základní",J414,0)</f>
        <v>0</v>
      </c>
      <c r="BF414" s="223">
        <f>IF(N414="snížená",J414,0)</f>
        <v>0</v>
      </c>
      <c r="BG414" s="223">
        <f>IF(N414="zákl. přenesená",J414,0)</f>
        <v>0</v>
      </c>
      <c r="BH414" s="223">
        <f>IF(N414="sníž. přenesená",J414,0)</f>
        <v>0</v>
      </c>
      <c r="BI414" s="223">
        <f>IF(N414="nulová",J414,0)</f>
        <v>0</v>
      </c>
      <c r="BJ414" s="15" t="s">
        <v>78</v>
      </c>
      <c r="BK414" s="223">
        <f>ROUND(I414*H414,2)</f>
        <v>0</v>
      </c>
      <c r="BL414" s="15" t="s">
        <v>1069</v>
      </c>
      <c r="BM414" s="222" t="s">
        <v>1090</v>
      </c>
    </row>
    <row r="415" s="12" customFormat="1" ht="22.8" customHeight="1">
      <c r="A415" s="12"/>
      <c r="B415" s="194"/>
      <c r="C415" s="195"/>
      <c r="D415" s="196" t="s">
        <v>72</v>
      </c>
      <c r="E415" s="208" t="s">
        <v>1091</v>
      </c>
      <c r="F415" s="208" t="s">
        <v>1092</v>
      </c>
      <c r="G415" s="195"/>
      <c r="H415" s="195"/>
      <c r="I415" s="198"/>
      <c r="J415" s="209">
        <f>BK415</f>
        <v>0</v>
      </c>
      <c r="K415" s="195"/>
      <c r="L415" s="200"/>
      <c r="M415" s="201"/>
      <c r="N415" s="202"/>
      <c r="O415" s="202"/>
      <c r="P415" s="203">
        <f>P416</f>
        <v>0</v>
      </c>
      <c r="Q415" s="202"/>
      <c r="R415" s="203">
        <f>R416</f>
        <v>0</v>
      </c>
      <c r="S415" s="202"/>
      <c r="T415" s="204">
        <f>T416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5" t="s">
        <v>418</v>
      </c>
      <c r="AT415" s="206" t="s">
        <v>72</v>
      </c>
      <c r="AU415" s="206" t="s">
        <v>78</v>
      </c>
      <c r="AY415" s="205" t="s">
        <v>127</v>
      </c>
      <c r="BK415" s="207">
        <f>BK416</f>
        <v>0</v>
      </c>
    </row>
    <row r="416" s="2" customFormat="1" ht="16.5" customHeight="1">
      <c r="A416" s="36"/>
      <c r="B416" s="37"/>
      <c r="C416" s="210" t="s">
        <v>1093</v>
      </c>
      <c r="D416" s="210" t="s">
        <v>131</v>
      </c>
      <c r="E416" s="211" t="s">
        <v>1094</v>
      </c>
      <c r="F416" s="212" t="s">
        <v>1095</v>
      </c>
      <c r="G416" s="213" t="s">
        <v>142</v>
      </c>
      <c r="H416" s="214">
        <v>1</v>
      </c>
      <c r="I416" s="215"/>
      <c r="J416" s="216">
        <f>ROUND(I416*H416,2)</f>
        <v>0</v>
      </c>
      <c r="K416" s="217"/>
      <c r="L416" s="42"/>
      <c r="M416" s="247" t="s">
        <v>1</v>
      </c>
      <c r="N416" s="248" t="s">
        <v>38</v>
      </c>
      <c r="O416" s="249"/>
      <c r="P416" s="250">
        <f>O416*H416</f>
        <v>0</v>
      </c>
      <c r="Q416" s="250">
        <v>0</v>
      </c>
      <c r="R416" s="250">
        <f>Q416*H416</f>
        <v>0</v>
      </c>
      <c r="S416" s="250">
        <v>0</v>
      </c>
      <c r="T416" s="251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22" t="s">
        <v>1069</v>
      </c>
      <c r="AT416" s="222" t="s">
        <v>131</v>
      </c>
      <c r="AU416" s="222" t="s">
        <v>80</v>
      </c>
      <c r="AY416" s="15" t="s">
        <v>127</v>
      </c>
      <c r="BE416" s="223">
        <f>IF(N416="základní",J416,0)</f>
        <v>0</v>
      </c>
      <c r="BF416" s="223">
        <f>IF(N416="snížená",J416,0)</f>
        <v>0</v>
      </c>
      <c r="BG416" s="223">
        <f>IF(N416="zákl. přenesená",J416,0)</f>
        <v>0</v>
      </c>
      <c r="BH416" s="223">
        <f>IF(N416="sníž. přenesená",J416,0)</f>
        <v>0</v>
      </c>
      <c r="BI416" s="223">
        <f>IF(N416="nulová",J416,0)</f>
        <v>0</v>
      </c>
      <c r="BJ416" s="15" t="s">
        <v>78</v>
      </c>
      <c r="BK416" s="223">
        <f>ROUND(I416*H416,2)</f>
        <v>0</v>
      </c>
      <c r="BL416" s="15" t="s">
        <v>1069</v>
      </c>
      <c r="BM416" s="222" t="s">
        <v>1096</v>
      </c>
    </row>
    <row r="417" s="2" customFormat="1" ht="6.96" customHeight="1">
      <c r="A417" s="36"/>
      <c r="B417" s="64"/>
      <c r="C417" s="65"/>
      <c r="D417" s="65"/>
      <c r="E417" s="65"/>
      <c r="F417" s="65"/>
      <c r="G417" s="65"/>
      <c r="H417" s="65"/>
      <c r="I417" s="65"/>
      <c r="J417" s="65"/>
      <c r="K417" s="65"/>
      <c r="L417" s="42"/>
      <c r="M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</row>
  </sheetData>
  <sheetProtection sheet="1" autoFilter="0" formatColumns="0" formatRows="0" objects="1" scenarios="1" spinCount="100000" saltValue="y+6pgPuKrlLXqXPNVtBHT5mpbLzsZzy53EZY/lyW+08Vbylif/xQd71mBoDa7pkaq5bLaji/cacq9clhWRbSZA==" hashValue="gas9xJGDMGbVXUFCYMc3FkzDVQatPj8g7l4ZpI6sGsdWfxrkFRrUalOo9TQzJmxTt7V8z+3mDCAZMe6Zzmjx9w==" algorithmName="SHA-512" password="CC35"/>
  <autoFilter ref="C136:K416"/>
  <mergeCells count="6">
    <mergeCell ref="E7:H7"/>
    <mergeCell ref="E16:H16"/>
    <mergeCell ref="E25:H25"/>
    <mergeCell ref="E85:H8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 Šévl</dc:creator>
  <cp:lastModifiedBy>Vladimír Šévl</cp:lastModifiedBy>
  <dcterms:created xsi:type="dcterms:W3CDTF">2022-05-17T10:53:58Z</dcterms:created>
  <dcterms:modified xsi:type="dcterms:W3CDTF">2022-05-17T10:54:01Z</dcterms:modified>
</cp:coreProperties>
</file>