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Úprava povrchu dvorn..." sheetId="2" r:id="rId2"/>
  </sheets>
  <definedNames>
    <definedName name="_xlnm.Print_Area" localSheetId="0">'Rekapitulace stavby'!$D$4:$AO$76,'Rekapitulace stavby'!$C$82:$AQ$96</definedName>
    <definedName name="_xlnm._FilterDatabase" localSheetId="1" hidden="1">'01 - Úprava povrchu dvorn...'!$C$123:$K$193</definedName>
    <definedName name="_xlnm.Print_Area" localSheetId="1">'01 - Úprava povrchu dvorn...'!$C$4:$J$76,'01 - Úprava povrchu dvorn...'!$C$113:$J$193</definedName>
    <definedName name="_xlnm.Print_Titles" localSheetId="0">'Rekapitulace stavby'!$92:$92</definedName>
    <definedName name="_xlnm.Print_Titles" localSheetId="1">'01 - Úprava povrchu dvorn...'!$123:$123</definedName>
  </definedNames>
  <calcPr fullCalcOnLoad="1"/>
</workbook>
</file>

<file path=xl/sharedStrings.xml><?xml version="1.0" encoding="utf-8"?>
<sst xmlns="http://schemas.openxmlformats.org/spreadsheetml/2006/main" count="867" uniqueCount="266">
  <si>
    <t>Export Komplet</t>
  </si>
  <si>
    <t/>
  </si>
  <si>
    <t>2.0</t>
  </si>
  <si>
    <t>ZAMOK</t>
  </si>
  <si>
    <t>False</t>
  </si>
  <si>
    <t>{e5c2b8d8-0dd6-4ecb-95f2-dc7b8718c968}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</si>
  <si>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</si>
  <si>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</si>
  <si>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</si>
  <si>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</si>
  <si>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</si>
  <si>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</si>
  <si>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</si>
  <si>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</si>
  <si>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</si>
  <si>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</si>
  <si>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</si>
  <si>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Úprava povrchu dvorní části objektu č.p.226 v ul. Krkonošská ve Vrchlabí</t>
  </si>
  <si>
    <t>KSO:</t>
  </si>
  <si>
    <t>CC-CZ:</t>
  </si>
  <si>
    <t>Místo:</t>
  </si>
  <si>
    <t>Vrchlabí</t>
  </si>
  <si>
    <t>Datum:</t>
  </si>
  <si>
    <t>24. 3. 2022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</si>
  <si>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</si>
  <si>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</si>
  <si>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</si>
  <si>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</si>
  <si>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</si>
  <si>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</si>
  <si>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</si>
  <si>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</si>
  <si>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</si>
  <si>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</si>
  <si>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</si>
  <si>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</si>
  <si>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</si>
  <si>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</si>
  <si>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</si>
  <si>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</si>
  <si>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</si>
  <si>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</si>
  <si>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</si>
  <si>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</si>
  <si>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</si>
  <si>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</si>
  <si>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</si>
  <si>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</si>
  <si>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</si>
  <si>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</si>
  <si>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</si>
  <si>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</si>
  <si>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</si>
  <si>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</si>
  <si>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</si>
  <si>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</si>
  <si>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</si>
  <si>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</si>
  <si>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</si>
  <si>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</si>
  <si>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</si>
  <si>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</si>
  <si>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</si>
  <si>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</si>
  <si>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</si>
  <si>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</si>
  <si>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</si>
  <si>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</si>
  <si>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</si>
  <si>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</si>
  <si>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</si>
  <si>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</si>
  <si>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</si>
  <si>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</si>
  <si>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</si>
  <si>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</si>
  <si>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</si>
  <si>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</si>
  <si>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</si>
  <si>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</si>
  <si>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</si>
  <si>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</si>
  <si>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</si>
  <si>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</si>
  <si>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</si>
  <si>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</si>
  <si>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</si>
  <si>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</si>
  <si>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</si>
  <si>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</si>
  <si>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</si>
  <si>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</si>
  <si>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</si>
  <si>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</si>
  <si>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</si>
  <si>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</si>
  <si>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</si>
  <si>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</si>
  <si>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</si>
  <si>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</si>
  <si>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</si>
  <si>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</si>
  <si>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</si>
  <si>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</si>
  <si>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</si>
  <si>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</si>
  <si>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</si>
  <si>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</si>
  <si>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</si>
  <si>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</si>
  <si>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</si>
  <si>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</si>
  <si>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</si>
  <si>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</si>
  <si>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</si>
  <si>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</si>
  <si>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</si>
  <si>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</si>
  <si>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</si>
  <si>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</si>
  <si>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113107223</t>
  </si>
  <si>
    <t>Odstranění podkladu z kameniva drceného tl 300 mm strojně pl přes 200 m2</t>
  </si>
  <si>
    <t>m2</t>
  </si>
  <si>
    <t>4</t>
  </si>
  <si>
    <t>-1997814684</t>
  </si>
  <si>
    <t>PP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</si>
  <si>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</si>
  <si>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113154124</t>
  </si>
  <si>
    <t>Frézování živičného krytu tl 100 mm pruh š 1 m pl do 500 m2 bez překážek v trase</t>
  </si>
  <si>
    <t>529667776</t>
  </si>
  <si>
    <t>Frézování živičného podkladu nebo krytu  s naložením na dopravní prostředek plochy do 500 m2 bez překážek v trase pruhu šířky přes 0,5 m do 1 m, tloušťky vrstvy 100 mm</t>
  </si>
  <si>
    <t>3</t>
  </si>
  <si>
    <t>131113101</t>
  </si>
  <si>
    <t>Hloubení jam v soudržných horninách třídy těžitelnosti I, skupiny 1 a 2 ručně</t>
  </si>
  <si>
    <t>m3</t>
  </si>
  <si>
    <t>-693958265</t>
  </si>
  <si>
    <t>Hloubení jam ručně zapažených i nezapažených s urovnáním dna do předepsaného profilu a spádu v hornině třídy těžitelnosti I skupiny 1 a 2 soudržných</t>
  </si>
  <si>
    <t>VV</t>
  </si>
  <si>
    <t>11,00*(0,80*0,50*0,50)</t>
  </si>
  <si>
    <t>181951112</t>
  </si>
  <si>
    <t>Úprava pláně v hornině třídy těžitelnosti I, skupiny 1 až 3 se zhutněním strojně</t>
  </si>
  <si>
    <t>-309502900</t>
  </si>
  <si>
    <t>Úprava pláně vyrovnáním výškových rozdílů strojně v hornině třídy těžitelnosti I, skupiny 1 až 3 se zhutněním</t>
  </si>
  <si>
    <t>Zakládání</t>
  </si>
  <si>
    <t>5</t>
  </si>
  <si>
    <t>213141111</t>
  </si>
  <si>
    <t>Zřízení vrstvy z geotextilie v rovině nebo ve sklonu do 1:5 š do 3 m</t>
  </si>
  <si>
    <t>-1328175849</t>
  </si>
  <si>
    <t>Zřízení vrstvy z geotextilie  filtrační, separační, odvodňovací, ochranné, výztužné nebo protierozní v rovině nebo ve sklonu do 1:5, šířky do 3 m</t>
  </si>
  <si>
    <t>6</t>
  </si>
  <si>
    <t>M</t>
  </si>
  <si>
    <t>69311081</t>
  </si>
  <si>
    <t>geotextilie tkaná separační, ochranná, filtrační, drenážní PES 300g/m2</t>
  </si>
  <si>
    <t>8</t>
  </si>
  <si>
    <t>-600304264</t>
  </si>
  <si>
    <t>geotextilie netkaná separační, ochranná, filtrační, drenážní PES 300g/m2</t>
  </si>
  <si>
    <t>171*1,1845 'Přepočtené koeficientem množství</t>
  </si>
  <si>
    <t>Vodorovné konstrukce</t>
  </si>
  <si>
    <t>7</t>
  </si>
  <si>
    <t>451577777</t>
  </si>
  <si>
    <t>Podklad nebo lože pod dlažbu vodorovný nebo do sklonu 1:5 z kameniva těženého tl do 100 mm</t>
  </si>
  <si>
    <t>-686666254</t>
  </si>
  <si>
    <t>Podklad nebo lože pod dlažbu (přídlažbu)  v ploše vodorovné nebo ve sklonu do 1:5, tloušťky od 30 do 100 mm z kameniva těženého</t>
  </si>
  <si>
    <t>Komunikace pozemní</t>
  </si>
  <si>
    <t>564861111</t>
  </si>
  <si>
    <t>Podklad ze štěrkodrtě ŠD tl 200 mm</t>
  </si>
  <si>
    <t>1016218198</t>
  </si>
  <si>
    <t>Podklad ze štěrkodrti ŠD  s rozprostřením a zhutněním, po zhutnění tl. 200 mm</t>
  </si>
  <si>
    <t>9</t>
  </si>
  <si>
    <t>567120109</t>
  </si>
  <si>
    <t>Podklad ze směsi stmelené cementem SC C 1,5/2,0 (SC II) tl 100 mm</t>
  </si>
  <si>
    <t>-302676457</t>
  </si>
  <si>
    <t>Podklad ze směsi stmelené cementem SC bez dilatačních spár, s rozprostřením a zhutněním SC C 1,5/2,0 (SC II), po zhutnění tl. 100 mm</t>
  </si>
  <si>
    <t>10</t>
  </si>
  <si>
    <t>596211112</t>
  </si>
  <si>
    <t>Kladení zámkové dlažby komunikací pro pěší tl 60 mm skupiny A pl do 300 m2</t>
  </si>
  <si>
    <t>2048896778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</si>
  <si>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</si>
  <si>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11</t>
  </si>
  <si>
    <t>BET.B08C01</t>
  </si>
  <si>
    <t>BEST-BEATON NESKLADBA/8CM PŘÍRODNÍ</t>
  </si>
  <si>
    <t>1428795308</t>
  </si>
  <si>
    <t>171*1,02 'Přepočtené koeficientem množství</t>
  </si>
  <si>
    <t>Úpravy povrchů, podlahy a osazování výplní</t>
  </si>
  <si>
    <t>12</t>
  </si>
  <si>
    <t>637121112</t>
  </si>
  <si>
    <t>Okapový chodník z kačírku tl 150 mm s udusáním</t>
  </si>
  <si>
    <t>-297360085</t>
  </si>
  <si>
    <t>Okapový chodník z kameniva  s udusáním a urovnáním povrchu z kačírku tl. 150 mm</t>
  </si>
  <si>
    <t>8,00*0,50</t>
  </si>
  <si>
    <t>Trubní vedení</t>
  </si>
  <si>
    <t>13</t>
  </si>
  <si>
    <t>895941311</t>
  </si>
  <si>
    <t>D+M vpusti kanalizační uliční z betonových dílců typ UVB-50</t>
  </si>
  <si>
    <t>kus</t>
  </si>
  <si>
    <t>1749622549</t>
  </si>
  <si>
    <t>Zřízení vpusti kanalizační  uliční z betonových dílců typ UVB-50</t>
  </si>
  <si>
    <t>14</t>
  </si>
  <si>
    <t>899331111</t>
  </si>
  <si>
    <t>Výšková úprava uličního vstupu nebo vpusti do 200 mm zvýšením nebo snížením poklopu</t>
  </si>
  <si>
    <t>-2000425978</t>
  </si>
  <si>
    <t>Výšková úprava uličního vstupu nebo vpusti do 200 mm  zvýšením poklopu</t>
  </si>
  <si>
    <t>Ostatní konstrukce a práce, bourání</t>
  </si>
  <si>
    <t>916131213</t>
  </si>
  <si>
    <t>Osazení silničního obrubníku betonového stojatého s boční opěrou do lože z betonu prostého</t>
  </si>
  <si>
    <t>m</t>
  </si>
  <si>
    <t>1946869982</t>
  </si>
  <si>
    <t>Osazení silničního obrubníku betonového se zřízením lože, s vyplněním a zatřením spár cementovou maltou stojatého s boční opěrou z betonu prostého, do lože z betonu prostého</t>
  </si>
  <si>
    <t>16</t>
  </si>
  <si>
    <t>BET.M25C01</t>
  </si>
  <si>
    <t>BEST-MONO II/25CM PŘÍRODNÍ</t>
  </si>
  <si>
    <t>-613478091</t>
  </si>
  <si>
    <t>7,84313725490196*1,02 'Přepočtené koeficientem množství</t>
  </si>
  <si>
    <t>17</t>
  </si>
  <si>
    <t>916231213</t>
  </si>
  <si>
    <t>Osazení chodníkového obrubníku betonového stojatého s boční opěrou do lože z betonu prostého</t>
  </si>
  <si>
    <t>-653711845</t>
  </si>
  <si>
    <t>Osazení chodníkového obrubníku betonového se zřízením lože, s vyplněním a zatřením spár cementovou maltou stojatého s boční opěrou z betonu prostého, do lože z betonu prostého</t>
  </si>
  <si>
    <t>18</t>
  </si>
  <si>
    <t>BET.L25C01</t>
  </si>
  <si>
    <t>BEST-LINEA II/25CM PŘÍRODNÍ</t>
  </si>
  <si>
    <t>1754061743</t>
  </si>
  <si>
    <t>BEST-LINEA I/25CM PŘÍRODNÍ</t>
  </si>
  <si>
    <t>31,3725490196078*1,02 'Přepočtené koeficientem množství</t>
  </si>
  <si>
    <t>19</t>
  </si>
  <si>
    <t>935932113</t>
  </si>
  <si>
    <t>Osazení PVG KG DN 125mm pouzder do beton lože pro oplocení</t>
  </si>
  <si>
    <t>-1616338981</t>
  </si>
  <si>
    <t>Odvodňovací plastový žlab pro třídu zatížení A 15 vnitřní šířky 100 mm s krycím roštem můstkovým z pozinkované oceli</t>
  </si>
  <si>
    <t>20</t>
  </si>
  <si>
    <t>935932113x</t>
  </si>
  <si>
    <t>D+M čistící oprvek pro okapy (gigr)</t>
  </si>
  <si>
    <t>-1948137187</t>
  </si>
  <si>
    <t>997</t>
  </si>
  <si>
    <t>Přesun sutě</t>
  </si>
  <si>
    <t>997221551</t>
  </si>
  <si>
    <t>Vodorovná doprava suti ze sypkých materiálů do 1 km</t>
  </si>
  <si>
    <t>t</t>
  </si>
  <si>
    <t>-2046074020</t>
  </si>
  <si>
    <t>Vodorovná doprava suti  bez naložení, ale se složením a s hrubým urovnáním ze sypkých materiálů, na vzdálenost do 1 km</t>
  </si>
  <si>
    <t>22</t>
  </si>
  <si>
    <t>997221559</t>
  </si>
  <si>
    <t>Příplatek ZKD 1 km u vodorovné dopravy suti ze sypkých materiálů</t>
  </si>
  <si>
    <t>1211063580</t>
  </si>
  <si>
    <t>Vodorovná doprava suti  bez naložení, ale se složením a s hrubým urovnáním Příplatek k ceně za každý další i započatý 1 km přes 1 km</t>
  </si>
  <si>
    <t>30,00*167,50</t>
  </si>
  <si>
    <t>23</t>
  </si>
  <si>
    <t>997013873</t>
  </si>
  <si>
    <t>Poplatek za uložení stavebního odpadu na recyklační skládce (skládkovné) zeminy a kamení zatříděného do Katalogu odpadů pod kódem 17 05 04</t>
  </si>
  <si>
    <t>-1841923156</t>
  </si>
  <si>
    <t>998</t>
  </si>
  <si>
    <t>Přesun hmot</t>
  </si>
  <si>
    <t>24</t>
  </si>
  <si>
    <t>998225111</t>
  </si>
  <si>
    <t>Přesun hmot pro pozemní komunikace s krytem z kamene, monolitickým betonovým nebo živičným</t>
  </si>
  <si>
    <t>1808863817</t>
  </si>
  <si>
    <t>Přesun hmot pro komunikace s krytem z kameniva, monolitickým betonovým nebo živičným  dopravní vzdálenost do 200 m jakékoliv délky objektu</t>
  </si>
  <si>
    <t>PSV</t>
  </si>
  <si>
    <t>Práce a dodávky PSV</t>
  </si>
  <si>
    <t>711</t>
  </si>
  <si>
    <t>Izolace proti vodě, vlhkosti a plynům</t>
  </si>
  <si>
    <t>25</t>
  </si>
  <si>
    <t>711161273</t>
  </si>
  <si>
    <t>D+M izolace proti zemní vlhkosti svislé z nopové fólie</t>
  </si>
  <si>
    <t>1755288172</t>
  </si>
  <si>
    <t>Provedení izolace proti zemní vlhkosti nopovou fólií na ploše svislé S z nopové fólie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</si>
</sst>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32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39</v>
      </c>
      <c r="E29" s="45"/>
      <c r="F29" s="30" t="s">
        <v>40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41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42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43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44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46</v>
      </c>
      <c r="U35" s="52"/>
      <c r="V35" s="52"/>
      <c r="W35" s="52"/>
      <c r="X35" s="54" t="s">
        <v>47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48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49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51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50</v>
      </c>
      <c r="AI60" s="40"/>
      <c r="AJ60" s="40"/>
      <c r="AK60" s="40"/>
      <c r="AL60" s="40"/>
      <c r="AM60" s="62" t="s">
        <v>51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52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53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51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50</v>
      </c>
      <c r="AI75" s="40"/>
      <c r="AJ75" s="40"/>
      <c r="AK75" s="40"/>
      <c r="AL75" s="40"/>
      <c r="AM75" s="62" t="s">
        <v>51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01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Úprava povrchu dvorní části objektu č.p.226 v ul. Krkonošská ve Vrchlabí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Vrchlabí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24. 3. 2022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Město Vrchlabí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55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33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56</v>
      </c>
      <c r="D92" s="92"/>
      <c r="E92" s="92"/>
      <c r="F92" s="92"/>
      <c r="G92" s="92"/>
      <c r="H92" s="93"/>
      <c r="I92" s="94" t="s">
        <v>57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58</v>
      </c>
      <c r="AH92" s="92"/>
      <c r="AI92" s="92"/>
      <c r="AJ92" s="92"/>
      <c r="AK92" s="92"/>
      <c r="AL92" s="92"/>
      <c r="AM92" s="92"/>
      <c r="AN92" s="94" t="s">
        <v>59</v>
      </c>
      <c r="AO92" s="92"/>
      <c r="AP92" s="96"/>
      <c r="AQ92" s="97" t="s">
        <v>60</v>
      </c>
      <c r="AR92" s="42"/>
      <c r="AS92" s="98" t="s">
        <v>61</v>
      </c>
      <c r="AT92" s="99" t="s">
        <v>62</v>
      </c>
      <c r="AU92" s="99" t="s">
        <v>63</v>
      </c>
      <c r="AV92" s="99" t="s">
        <v>64</v>
      </c>
      <c r="AW92" s="99" t="s">
        <v>65</v>
      </c>
      <c r="AX92" s="99" t="s">
        <v>66</v>
      </c>
      <c r="AY92" s="99" t="s">
        <v>67</v>
      </c>
      <c r="AZ92" s="99" t="s">
        <v>68</v>
      </c>
      <c r="BA92" s="99" t="s">
        <v>69</v>
      </c>
      <c r="BB92" s="99" t="s">
        <v>70</v>
      </c>
      <c r="BC92" s="99" t="s">
        <v>71</v>
      </c>
      <c r="BD92" s="100" t="s">
        <v>72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73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74</v>
      </c>
      <c r="BT94" s="115" t="s">
        <v>75</v>
      </c>
      <c r="BV94" s="115" t="s">
        <v>76</v>
      </c>
      <c r="BW94" s="115" t="s">
        <v>5</v>
      </c>
      <c r="BX94" s="115" t="s">
        <v>77</v>
      </c>
      <c r="CL94" s="115" t="s">
        <v>1</v>
      </c>
    </row>
    <row r="95" spans="1:90" s="7" customFormat="1" ht="24.75" customHeight="1">
      <c r="A95" s="116" t="s">
        <v>78</v>
      </c>
      <c r="B95" s="117"/>
      <c r="C95" s="118"/>
      <c r="D95" s="119" t="s">
        <v>14</v>
      </c>
      <c r="E95" s="119"/>
      <c r="F95" s="119"/>
      <c r="G95" s="119"/>
      <c r="H95" s="119"/>
      <c r="I95" s="120"/>
      <c r="J95" s="119" t="s">
        <v>17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Úprava povrchu dvorn...'!J28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79</v>
      </c>
      <c r="AR95" s="123"/>
      <c r="AS95" s="124">
        <v>0</v>
      </c>
      <c r="AT95" s="125">
        <f>ROUND(SUM(AV95:AW95),2)</f>
        <v>0</v>
      </c>
      <c r="AU95" s="126">
        <f>'01 - Úprava povrchu dvorn...'!P124</f>
        <v>0</v>
      </c>
      <c r="AV95" s="125">
        <f>'01 - Úprava povrchu dvorn...'!J31</f>
        <v>0</v>
      </c>
      <c r="AW95" s="125">
        <f>'01 - Úprava povrchu dvorn...'!J32</f>
        <v>0</v>
      </c>
      <c r="AX95" s="125">
        <f>'01 - Úprava povrchu dvorn...'!J33</f>
        <v>0</v>
      </c>
      <c r="AY95" s="125">
        <f>'01 - Úprava povrchu dvorn...'!J34</f>
        <v>0</v>
      </c>
      <c r="AZ95" s="125">
        <f>'01 - Úprava povrchu dvorn...'!F31</f>
        <v>0</v>
      </c>
      <c r="BA95" s="125">
        <f>'01 - Úprava povrchu dvorn...'!F32</f>
        <v>0</v>
      </c>
      <c r="BB95" s="125">
        <f>'01 - Úprava povrchu dvorn...'!F33</f>
        <v>0</v>
      </c>
      <c r="BC95" s="125">
        <f>'01 - Úprava povrchu dvorn...'!F34</f>
        <v>0</v>
      </c>
      <c r="BD95" s="127">
        <f>'01 - Úprava povrchu dvorn...'!F35</f>
        <v>0</v>
      </c>
      <c r="BE95" s="7"/>
      <c r="BT95" s="128" t="s">
        <v>80</v>
      </c>
      <c r="BU95" s="128" t="s">
        <v>81</v>
      </c>
      <c r="BV95" s="128" t="s">
        <v>76</v>
      </c>
      <c r="BW95" s="128" t="s">
        <v>5</v>
      </c>
      <c r="BX95" s="128" t="s">
        <v>77</v>
      </c>
      <c r="CL95" s="128" t="s">
        <v>1</v>
      </c>
    </row>
    <row r="96" spans="1:57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Úprava povrchu dvor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8"/>
      <c r="AT3" s="15" t="s">
        <v>82</v>
      </c>
    </row>
    <row r="4" spans="2:46" s="1" customFormat="1" ht="24.95" customHeight="1">
      <c r="B4" s="18"/>
      <c r="D4" s="131" t="s">
        <v>83</v>
      </c>
      <c r="L4" s="18"/>
      <c r="M4" s="132" t="s">
        <v>10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6"/>
      <c r="B6" s="42"/>
      <c r="C6" s="36"/>
      <c r="D6" s="133" t="s">
        <v>16</v>
      </c>
      <c r="E6" s="36"/>
      <c r="F6" s="36"/>
      <c r="G6" s="36"/>
      <c r="H6" s="36"/>
      <c r="I6" s="36"/>
      <c r="J6" s="36"/>
      <c r="K6" s="36"/>
      <c r="L6" s="61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30" customHeight="1">
      <c r="A7" s="36"/>
      <c r="B7" s="42"/>
      <c r="C7" s="36"/>
      <c r="D7" s="36"/>
      <c r="E7" s="134" t="s">
        <v>17</v>
      </c>
      <c r="F7" s="36"/>
      <c r="G7" s="36"/>
      <c r="H7" s="36"/>
      <c r="I7" s="36"/>
      <c r="J7" s="36"/>
      <c r="K7" s="36"/>
      <c r="L7" s="61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33" t="s">
        <v>18</v>
      </c>
      <c r="E9" s="36"/>
      <c r="F9" s="135" t="s">
        <v>1</v>
      </c>
      <c r="G9" s="36"/>
      <c r="H9" s="36"/>
      <c r="I9" s="133" t="s">
        <v>19</v>
      </c>
      <c r="J9" s="135" t="s">
        <v>1</v>
      </c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33" t="s">
        <v>20</v>
      </c>
      <c r="E10" s="36"/>
      <c r="F10" s="135" t="s">
        <v>21</v>
      </c>
      <c r="G10" s="36"/>
      <c r="H10" s="36"/>
      <c r="I10" s="133" t="s">
        <v>22</v>
      </c>
      <c r="J10" s="136" t="str">
        <f>'Rekapitulace stavby'!AN8</f>
        <v>24. 3. 2022</v>
      </c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3" t="s">
        <v>24</v>
      </c>
      <c r="E12" s="36"/>
      <c r="F12" s="36"/>
      <c r="G12" s="36"/>
      <c r="H12" s="36"/>
      <c r="I12" s="133" t="s">
        <v>25</v>
      </c>
      <c r="J12" s="135" t="s">
        <v>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35" t="s">
        <v>26</v>
      </c>
      <c r="F13" s="36"/>
      <c r="G13" s="36"/>
      <c r="H13" s="36"/>
      <c r="I13" s="133" t="s">
        <v>27</v>
      </c>
      <c r="J13" s="135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33" t="s">
        <v>28</v>
      </c>
      <c r="E15" s="36"/>
      <c r="F15" s="36"/>
      <c r="G15" s="36"/>
      <c r="H15" s="36"/>
      <c r="I15" s="133" t="s">
        <v>25</v>
      </c>
      <c r="J15" s="31" t="str">
        <f>'Rekapitulace stavby'!AN13</f>
        <v>Vyplň údaj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stavby'!E14</f>
        <v>Vyplň údaj</v>
      </c>
      <c r="F16" s="135"/>
      <c r="G16" s="135"/>
      <c r="H16" s="135"/>
      <c r="I16" s="133" t="s">
        <v>27</v>
      </c>
      <c r="J16" s="31" t="str">
        <f>'Rekapitulace stavby'!AN14</f>
        <v>Vyplň údaj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33" t="s">
        <v>30</v>
      </c>
      <c r="E18" s="36"/>
      <c r="F18" s="36"/>
      <c r="G18" s="36"/>
      <c r="H18" s="36"/>
      <c r="I18" s="133" t="s">
        <v>25</v>
      </c>
      <c r="J18" s="135" t="str">
        <f>IF('Rekapitulace stavby'!AN16="","",'Rekapitulace stavby'!AN16)</f>
        <v/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35" t="str">
        <f>IF('Rekapitulace stavby'!E17="","",'Rekapitulace stavby'!E17)</f>
        <v xml:space="preserve"> </v>
      </c>
      <c r="F19" s="36"/>
      <c r="G19" s="36"/>
      <c r="H19" s="36"/>
      <c r="I19" s="133" t="s">
        <v>27</v>
      </c>
      <c r="J19" s="135" t="str">
        <f>IF('Rekapitulace stavby'!AN17="","",'Rekapitulace stavby'!AN17)</f>
        <v/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33" t="s">
        <v>33</v>
      </c>
      <c r="E21" s="36"/>
      <c r="F21" s="36"/>
      <c r="G21" s="36"/>
      <c r="H21" s="36"/>
      <c r="I21" s="133" t="s">
        <v>25</v>
      </c>
      <c r="J21" s="135" t="str">
        <f>IF('Rekapitulace stavby'!AN19="","",'Rekapitulace stavby'!AN19)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35" t="str">
        <f>IF('Rekapitulace stavby'!E20="","",'Rekapitulace stavby'!E20)</f>
        <v xml:space="preserve"> </v>
      </c>
      <c r="F22" s="36"/>
      <c r="G22" s="36"/>
      <c r="H22" s="36"/>
      <c r="I22" s="133" t="s">
        <v>27</v>
      </c>
      <c r="J22" s="135" t="str">
        <f>IF('Rekapitulace stavby'!AN20="","",'Rekapitulace stavby'!AN20)</f>
        <v/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33" t="s">
        <v>34</v>
      </c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6.5" customHeight="1">
      <c r="A25" s="137"/>
      <c r="B25" s="138"/>
      <c r="C25" s="137"/>
      <c r="D25" s="137"/>
      <c r="E25" s="139" t="s">
        <v>1</v>
      </c>
      <c r="F25" s="139"/>
      <c r="G25" s="139"/>
      <c r="H25" s="139"/>
      <c r="I25" s="137"/>
      <c r="J25" s="137"/>
      <c r="K25" s="137"/>
      <c r="L25" s="140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41"/>
      <c r="E27" s="141"/>
      <c r="F27" s="141"/>
      <c r="G27" s="141"/>
      <c r="H27" s="141"/>
      <c r="I27" s="141"/>
      <c r="J27" s="141"/>
      <c r="K27" s="141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42"/>
      <c r="C28" s="36"/>
      <c r="D28" s="142" t="s">
        <v>35</v>
      </c>
      <c r="E28" s="36"/>
      <c r="F28" s="36"/>
      <c r="G28" s="36"/>
      <c r="H28" s="36"/>
      <c r="I28" s="36"/>
      <c r="J28" s="143">
        <f>ROUND(J124,2)</f>
        <v>0</v>
      </c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1"/>
      <c r="E29" s="141"/>
      <c r="F29" s="141"/>
      <c r="G29" s="141"/>
      <c r="H29" s="141"/>
      <c r="I29" s="141"/>
      <c r="J29" s="141"/>
      <c r="K29" s="141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2"/>
      <c r="C30" s="36"/>
      <c r="D30" s="36"/>
      <c r="E30" s="36"/>
      <c r="F30" s="144" t="s">
        <v>37</v>
      </c>
      <c r="G30" s="36"/>
      <c r="H30" s="36"/>
      <c r="I30" s="144" t="s">
        <v>36</v>
      </c>
      <c r="J30" s="144" t="s">
        <v>38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45" t="s">
        <v>39</v>
      </c>
      <c r="E31" s="133" t="s">
        <v>40</v>
      </c>
      <c r="F31" s="146">
        <f>ROUND((SUM(BE124:BE193)),2)</f>
        <v>0</v>
      </c>
      <c r="G31" s="36"/>
      <c r="H31" s="36"/>
      <c r="I31" s="147">
        <v>0.21</v>
      </c>
      <c r="J31" s="146">
        <f>ROUND(((SUM(BE124:BE193))*I31),2)</f>
        <v>0</v>
      </c>
      <c r="K31" s="3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133" t="s">
        <v>41</v>
      </c>
      <c r="F32" s="146">
        <f>ROUND((SUM(BF124:BF193)),2)</f>
        <v>0</v>
      </c>
      <c r="G32" s="36"/>
      <c r="H32" s="36"/>
      <c r="I32" s="147">
        <v>0.15</v>
      </c>
      <c r="J32" s="146">
        <f>ROUND(((SUM(BF124:BF193))*I32),2)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36"/>
      <c r="E33" s="133" t="s">
        <v>42</v>
      </c>
      <c r="F33" s="146">
        <f>ROUND((SUM(BG124:BG193)),2)</f>
        <v>0</v>
      </c>
      <c r="G33" s="36"/>
      <c r="H33" s="36"/>
      <c r="I33" s="147">
        <v>0.21</v>
      </c>
      <c r="J33" s="146">
        <f>0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33" t="s">
        <v>43</v>
      </c>
      <c r="F34" s="146">
        <f>ROUND((SUM(BH124:BH193)),2)</f>
        <v>0</v>
      </c>
      <c r="G34" s="36"/>
      <c r="H34" s="36"/>
      <c r="I34" s="147">
        <v>0.15</v>
      </c>
      <c r="J34" s="146">
        <f>0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3" t="s">
        <v>44</v>
      </c>
      <c r="F35" s="146">
        <f>ROUND((SUM(BI124:BI193)),2)</f>
        <v>0</v>
      </c>
      <c r="G35" s="36"/>
      <c r="H35" s="36"/>
      <c r="I35" s="147">
        <v>0</v>
      </c>
      <c r="J35" s="146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2"/>
      <c r="C36" s="36"/>
      <c r="D36" s="36"/>
      <c r="E36" s="36"/>
      <c r="F36" s="36"/>
      <c r="G36" s="36"/>
      <c r="H36" s="36"/>
      <c r="I36" s="36"/>
      <c r="J36" s="36"/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42"/>
      <c r="C37" s="148"/>
      <c r="D37" s="149" t="s">
        <v>45</v>
      </c>
      <c r="E37" s="150"/>
      <c r="F37" s="150"/>
      <c r="G37" s="151" t="s">
        <v>46</v>
      </c>
      <c r="H37" s="152" t="s">
        <v>47</v>
      </c>
      <c r="I37" s="150"/>
      <c r="J37" s="153">
        <f>SUM(J28:J35)</f>
        <v>0</v>
      </c>
      <c r="K37" s="154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12" s="1" customFormat="1" ht="14.4" customHeight="1">
      <c r="B39" s="18"/>
      <c r="L39" s="18"/>
    </row>
    <row r="40" spans="2:12" s="1" customFormat="1" ht="14.4" customHeight="1">
      <c r="B40" s="18"/>
      <c r="L40" s="18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55" t="s">
        <v>48</v>
      </c>
      <c r="E50" s="156"/>
      <c r="F50" s="156"/>
      <c r="G50" s="155" t="s">
        <v>49</v>
      </c>
      <c r="H50" s="156"/>
      <c r="I50" s="156"/>
      <c r="J50" s="156"/>
      <c r="K50" s="156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57" t="s">
        <v>50</v>
      </c>
      <c r="E61" s="158"/>
      <c r="F61" s="159" t="s">
        <v>51</v>
      </c>
      <c r="G61" s="157" t="s">
        <v>50</v>
      </c>
      <c r="H61" s="158"/>
      <c r="I61" s="158"/>
      <c r="J61" s="160" t="s">
        <v>51</v>
      </c>
      <c r="K61" s="158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55" t="s">
        <v>52</v>
      </c>
      <c r="E65" s="161"/>
      <c r="F65" s="161"/>
      <c r="G65" s="155" t="s">
        <v>53</v>
      </c>
      <c r="H65" s="161"/>
      <c r="I65" s="161"/>
      <c r="J65" s="161"/>
      <c r="K65" s="161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57" t="s">
        <v>50</v>
      </c>
      <c r="E76" s="158"/>
      <c r="F76" s="159" t="s">
        <v>51</v>
      </c>
      <c r="G76" s="157" t="s">
        <v>50</v>
      </c>
      <c r="H76" s="158"/>
      <c r="I76" s="158"/>
      <c r="J76" s="160" t="s">
        <v>51</v>
      </c>
      <c r="K76" s="158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 hidden="1">
      <c r="A81" s="36"/>
      <c r="B81" s="164"/>
      <c r="C81" s="165"/>
      <c r="D81" s="165"/>
      <c r="E81" s="165"/>
      <c r="F81" s="165"/>
      <c r="G81" s="165"/>
      <c r="H81" s="165"/>
      <c r="I81" s="165"/>
      <c r="J81" s="165"/>
      <c r="K81" s="165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84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30" customHeight="1" hidden="1">
      <c r="A85" s="36"/>
      <c r="B85" s="37"/>
      <c r="C85" s="38"/>
      <c r="D85" s="38"/>
      <c r="E85" s="74" t="str">
        <f>E7</f>
        <v>Úprava povrchu dvorní části objektu č.p.226 v ul. Krkonošská ve Vrchlabí</v>
      </c>
      <c r="F85" s="38"/>
      <c r="G85" s="38"/>
      <c r="H85" s="38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 hidden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 hidden="1">
      <c r="A87" s="36"/>
      <c r="B87" s="37"/>
      <c r="C87" s="30" t="s">
        <v>20</v>
      </c>
      <c r="D87" s="38"/>
      <c r="E87" s="38"/>
      <c r="F87" s="25" t="str">
        <f>F10</f>
        <v>Vrchlabí</v>
      </c>
      <c r="G87" s="38"/>
      <c r="H87" s="38"/>
      <c r="I87" s="30" t="s">
        <v>22</v>
      </c>
      <c r="J87" s="77" t="str">
        <f>IF(J10="","",J10)</f>
        <v>24. 3. 2022</v>
      </c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 hidden="1">
      <c r="A89" s="36"/>
      <c r="B89" s="37"/>
      <c r="C89" s="30" t="s">
        <v>24</v>
      </c>
      <c r="D89" s="38"/>
      <c r="E89" s="38"/>
      <c r="F89" s="25" t="str">
        <f>E13</f>
        <v>Město Vrchlabí</v>
      </c>
      <c r="G89" s="38"/>
      <c r="H89" s="38"/>
      <c r="I89" s="30" t="s">
        <v>30</v>
      </c>
      <c r="J89" s="34" t="str">
        <f>E19</f>
        <v xml:space="preserve"> 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 hidden="1">
      <c r="A90" s="36"/>
      <c r="B90" s="37"/>
      <c r="C90" s="30" t="s">
        <v>28</v>
      </c>
      <c r="D90" s="38"/>
      <c r="E90" s="38"/>
      <c r="F90" s="25" t="str">
        <f>IF(E16="","",E16)</f>
        <v>Vyplň údaj</v>
      </c>
      <c r="G90" s="38"/>
      <c r="H90" s="38"/>
      <c r="I90" s="30" t="s">
        <v>33</v>
      </c>
      <c r="J90" s="34" t="str">
        <f>E22</f>
        <v xml:space="preserve"> </v>
      </c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 hidden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9.25" customHeight="1" hidden="1">
      <c r="A92" s="36"/>
      <c r="B92" s="37"/>
      <c r="C92" s="166" t="s">
        <v>85</v>
      </c>
      <c r="D92" s="167"/>
      <c r="E92" s="167"/>
      <c r="F92" s="167"/>
      <c r="G92" s="167"/>
      <c r="H92" s="167"/>
      <c r="I92" s="167"/>
      <c r="J92" s="168" t="s">
        <v>86</v>
      </c>
      <c r="K92" s="167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2.8" customHeight="1" hidden="1">
      <c r="A94" s="36"/>
      <c r="B94" s="37"/>
      <c r="C94" s="169" t="s">
        <v>87</v>
      </c>
      <c r="D94" s="38"/>
      <c r="E94" s="38"/>
      <c r="F94" s="38"/>
      <c r="G94" s="38"/>
      <c r="H94" s="38"/>
      <c r="I94" s="38"/>
      <c r="J94" s="108">
        <f>J124</f>
        <v>0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5" t="s">
        <v>88</v>
      </c>
    </row>
    <row r="95" spans="1:31" s="9" customFormat="1" ht="24.95" customHeight="1" hidden="1">
      <c r="A95" s="9"/>
      <c r="B95" s="170"/>
      <c r="C95" s="171"/>
      <c r="D95" s="172" t="s">
        <v>89</v>
      </c>
      <c r="E95" s="173"/>
      <c r="F95" s="173"/>
      <c r="G95" s="173"/>
      <c r="H95" s="173"/>
      <c r="I95" s="173"/>
      <c r="J95" s="174">
        <f>J125</f>
        <v>0</v>
      </c>
      <c r="K95" s="171"/>
      <c r="L95" s="175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 hidden="1">
      <c r="A96" s="10"/>
      <c r="B96" s="176"/>
      <c r="C96" s="177"/>
      <c r="D96" s="178" t="s">
        <v>90</v>
      </c>
      <c r="E96" s="179"/>
      <c r="F96" s="179"/>
      <c r="G96" s="179"/>
      <c r="H96" s="179"/>
      <c r="I96" s="179"/>
      <c r="J96" s="180">
        <f>J126</f>
        <v>0</v>
      </c>
      <c r="K96" s="177"/>
      <c r="L96" s="181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 hidden="1">
      <c r="A97" s="10"/>
      <c r="B97" s="176"/>
      <c r="C97" s="177"/>
      <c r="D97" s="178" t="s">
        <v>91</v>
      </c>
      <c r="E97" s="179"/>
      <c r="F97" s="179"/>
      <c r="G97" s="179"/>
      <c r="H97" s="179"/>
      <c r="I97" s="179"/>
      <c r="J97" s="180">
        <f>J136</f>
        <v>0</v>
      </c>
      <c r="K97" s="177"/>
      <c r="L97" s="18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76"/>
      <c r="C98" s="177"/>
      <c r="D98" s="178" t="s">
        <v>92</v>
      </c>
      <c r="E98" s="179"/>
      <c r="F98" s="179"/>
      <c r="G98" s="179"/>
      <c r="H98" s="179"/>
      <c r="I98" s="179"/>
      <c r="J98" s="180">
        <f>J142</f>
        <v>0</v>
      </c>
      <c r="K98" s="177"/>
      <c r="L98" s="18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76"/>
      <c r="C99" s="177"/>
      <c r="D99" s="178" t="s">
        <v>93</v>
      </c>
      <c r="E99" s="179"/>
      <c r="F99" s="179"/>
      <c r="G99" s="179"/>
      <c r="H99" s="179"/>
      <c r="I99" s="179"/>
      <c r="J99" s="180">
        <f>J145</f>
        <v>0</v>
      </c>
      <c r="K99" s="177"/>
      <c r="L99" s="18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76"/>
      <c r="C100" s="177"/>
      <c r="D100" s="178" t="s">
        <v>94</v>
      </c>
      <c r="E100" s="179"/>
      <c r="F100" s="179"/>
      <c r="G100" s="179"/>
      <c r="H100" s="179"/>
      <c r="I100" s="179"/>
      <c r="J100" s="180">
        <f>J155</f>
        <v>0</v>
      </c>
      <c r="K100" s="177"/>
      <c r="L100" s="18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76"/>
      <c r="C101" s="177"/>
      <c r="D101" s="178" t="s">
        <v>95</v>
      </c>
      <c r="E101" s="179"/>
      <c r="F101" s="179"/>
      <c r="G101" s="179"/>
      <c r="H101" s="179"/>
      <c r="I101" s="179"/>
      <c r="J101" s="180">
        <f>J159</f>
        <v>0</v>
      </c>
      <c r="K101" s="177"/>
      <c r="L101" s="18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76"/>
      <c r="C102" s="177"/>
      <c r="D102" s="178" t="s">
        <v>96</v>
      </c>
      <c r="E102" s="179"/>
      <c r="F102" s="179"/>
      <c r="G102" s="179"/>
      <c r="H102" s="179"/>
      <c r="I102" s="179"/>
      <c r="J102" s="180">
        <f>J164</f>
        <v>0</v>
      </c>
      <c r="K102" s="177"/>
      <c r="L102" s="18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76"/>
      <c r="C103" s="177"/>
      <c r="D103" s="178" t="s">
        <v>97</v>
      </c>
      <c r="E103" s="179"/>
      <c r="F103" s="179"/>
      <c r="G103" s="179"/>
      <c r="H103" s="179"/>
      <c r="I103" s="179"/>
      <c r="J103" s="180">
        <f>J179</f>
        <v>0</v>
      </c>
      <c r="K103" s="177"/>
      <c r="L103" s="18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76"/>
      <c r="C104" s="177"/>
      <c r="D104" s="178" t="s">
        <v>98</v>
      </c>
      <c r="E104" s="179"/>
      <c r="F104" s="179"/>
      <c r="G104" s="179"/>
      <c r="H104" s="179"/>
      <c r="I104" s="179"/>
      <c r="J104" s="180">
        <f>J187</f>
        <v>0</v>
      </c>
      <c r="K104" s="177"/>
      <c r="L104" s="18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70"/>
      <c r="C105" s="171"/>
      <c r="D105" s="172" t="s">
        <v>99</v>
      </c>
      <c r="E105" s="173"/>
      <c r="F105" s="173"/>
      <c r="G105" s="173"/>
      <c r="H105" s="173"/>
      <c r="I105" s="173"/>
      <c r="J105" s="174">
        <f>J190</f>
        <v>0</v>
      </c>
      <c r="K105" s="171"/>
      <c r="L105" s="17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76"/>
      <c r="C106" s="177"/>
      <c r="D106" s="178" t="s">
        <v>100</v>
      </c>
      <c r="E106" s="179"/>
      <c r="F106" s="179"/>
      <c r="G106" s="179"/>
      <c r="H106" s="179"/>
      <c r="I106" s="179"/>
      <c r="J106" s="180">
        <f>J191</f>
        <v>0</v>
      </c>
      <c r="K106" s="177"/>
      <c r="L106" s="18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 hidden="1">
      <c r="A108" s="36"/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ht="12" hidden="1"/>
    <row r="110" ht="12" hidden="1"/>
    <row r="111" ht="12" hidden="1"/>
    <row r="112" spans="1:31" s="2" customFormat="1" ht="6.95" customHeight="1">
      <c r="A112" s="36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4.95" customHeight="1">
      <c r="A113" s="36"/>
      <c r="B113" s="37"/>
      <c r="C113" s="21" t="s">
        <v>101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16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30" customHeight="1">
      <c r="A116" s="36"/>
      <c r="B116" s="37"/>
      <c r="C116" s="38"/>
      <c r="D116" s="38"/>
      <c r="E116" s="74" t="str">
        <f>E7</f>
        <v>Úprava povrchu dvorní části objektu č.p.226 v ul. Krkonošská ve Vrchlabí</v>
      </c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8"/>
      <c r="E118" s="38"/>
      <c r="F118" s="25" t="str">
        <f>F10</f>
        <v>Vrchlabí</v>
      </c>
      <c r="G118" s="38"/>
      <c r="H118" s="38"/>
      <c r="I118" s="30" t="s">
        <v>22</v>
      </c>
      <c r="J118" s="77" t="str">
        <f>IF(J10="","",J10)</f>
        <v>24. 3. 2022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8"/>
      <c r="E120" s="38"/>
      <c r="F120" s="25" t="str">
        <f>E13</f>
        <v>Město Vrchlabí</v>
      </c>
      <c r="G120" s="38"/>
      <c r="H120" s="38"/>
      <c r="I120" s="30" t="s">
        <v>30</v>
      </c>
      <c r="J120" s="34" t="str">
        <f>E19</f>
        <v xml:space="preserve"> 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28</v>
      </c>
      <c r="D121" s="38"/>
      <c r="E121" s="38"/>
      <c r="F121" s="25" t="str">
        <f>IF(E16="","",E16)</f>
        <v>Vyplň údaj</v>
      </c>
      <c r="G121" s="38"/>
      <c r="H121" s="38"/>
      <c r="I121" s="30" t="s">
        <v>33</v>
      </c>
      <c r="J121" s="34" t="str">
        <f>E22</f>
        <v xml:space="preserve"> </v>
      </c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82"/>
      <c r="B123" s="183"/>
      <c r="C123" s="184" t="s">
        <v>102</v>
      </c>
      <c r="D123" s="185" t="s">
        <v>60</v>
      </c>
      <c r="E123" s="185" t="s">
        <v>56</v>
      </c>
      <c r="F123" s="185" t="s">
        <v>57</v>
      </c>
      <c r="G123" s="185" t="s">
        <v>103</v>
      </c>
      <c r="H123" s="185" t="s">
        <v>104</v>
      </c>
      <c r="I123" s="185" t="s">
        <v>105</v>
      </c>
      <c r="J123" s="186" t="s">
        <v>86</v>
      </c>
      <c r="K123" s="187" t="s">
        <v>106</v>
      </c>
      <c r="L123" s="188"/>
      <c r="M123" s="98" t="s">
        <v>1</v>
      </c>
      <c r="N123" s="99" t="s">
        <v>39</v>
      </c>
      <c r="O123" s="99" t="s">
        <v>107</v>
      </c>
      <c r="P123" s="99" t="s">
        <v>108</v>
      </c>
      <c r="Q123" s="99" t="s">
        <v>109</v>
      </c>
      <c r="R123" s="99" t="s">
        <v>110</v>
      </c>
      <c r="S123" s="99" t="s">
        <v>111</v>
      </c>
      <c r="T123" s="99" t="s">
        <v>112</v>
      </c>
      <c r="U123" s="100" t="s">
        <v>113</v>
      </c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</row>
    <row r="124" spans="1:63" s="2" customFormat="1" ht="22.8" customHeight="1">
      <c r="A124" s="36"/>
      <c r="B124" s="37"/>
      <c r="C124" s="105" t="s">
        <v>114</v>
      </c>
      <c r="D124" s="38"/>
      <c r="E124" s="38"/>
      <c r="F124" s="38"/>
      <c r="G124" s="38"/>
      <c r="H124" s="38"/>
      <c r="I124" s="38"/>
      <c r="J124" s="189">
        <f>BK124</f>
        <v>0</v>
      </c>
      <c r="K124" s="38"/>
      <c r="L124" s="42"/>
      <c r="M124" s="101"/>
      <c r="N124" s="190"/>
      <c r="O124" s="102"/>
      <c r="P124" s="191">
        <f>P125+P190</f>
        <v>0</v>
      </c>
      <c r="Q124" s="102"/>
      <c r="R124" s="191">
        <f>R125+R190</f>
        <v>189.50855499999997</v>
      </c>
      <c r="S124" s="102"/>
      <c r="T124" s="191">
        <f>T125+T190</f>
        <v>114.57</v>
      </c>
      <c r="U124" s="103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74</v>
      </c>
      <c r="AU124" s="15" t="s">
        <v>88</v>
      </c>
      <c r="BK124" s="192">
        <f>BK125+BK190</f>
        <v>0</v>
      </c>
    </row>
    <row r="125" spans="1:63" s="12" customFormat="1" ht="25.9" customHeight="1">
      <c r="A125" s="12"/>
      <c r="B125" s="193"/>
      <c r="C125" s="194"/>
      <c r="D125" s="195" t="s">
        <v>74</v>
      </c>
      <c r="E125" s="196" t="s">
        <v>115</v>
      </c>
      <c r="F125" s="196" t="s">
        <v>116</v>
      </c>
      <c r="G125" s="194"/>
      <c r="H125" s="194"/>
      <c r="I125" s="197"/>
      <c r="J125" s="198">
        <f>BK125</f>
        <v>0</v>
      </c>
      <c r="K125" s="194"/>
      <c r="L125" s="199"/>
      <c r="M125" s="200"/>
      <c r="N125" s="201"/>
      <c r="O125" s="201"/>
      <c r="P125" s="202">
        <f>P126+P136+P142+P145+P155+P159+P164+P179+P187</f>
        <v>0</v>
      </c>
      <c r="Q125" s="201"/>
      <c r="R125" s="202">
        <f>R126+R136+R142+R145+R155+R159+R164+R179+R187</f>
        <v>189.50695499999998</v>
      </c>
      <c r="S125" s="201"/>
      <c r="T125" s="202">
        <f>T126+T136+T142+T145+T155+T159+T164+T179+T187</f>
        <v>114.57</v>
      </c>
      <c r="U125" s="203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4" t="s">
        <v>80</v>
      </c>
      <c r="AT125" s="205" t="s">
        <v>74</v>
      </c>
      <c r="AU125" s="205" t="s">
        <v>75</v>
      </c>
      <c r="AY125" s="204" t="s">
        <v>117</v>
      </c>
      <c r="BK125" s="206">
        <f>BK126+BK136+BK142+BK145+BK155+BK159+BK164+BK179+BK187</f>
        <v>0</v>
      </c>
    </row>
    <row r="126" spans="1:63" s="12" customFormat="1" ht="22.8" customHeight="1">
      <c r="A126" s="12"/>
      <c r="B126" s="193"/>
      <c r="C126" s="194"/>
      <c r="D126" s="195" t="s">
        <v>74</v>
      </c>
      <c r="E126" s="207" t="s">
        <v>80</v>
      </c>
      <c r="F126" s="207" t="s">
        <v>118</v>
      </c>
      <c r="G126" s="194"/>
      <c r="H126" s="194"/>
      <c r="I126" s="197"/>
      <c r="J126" s="208">
        <f>BK126</f>
        <v>0</v>
      </c>
      <c r="K126" s="194"/>
      <c r="L126" s="199"/>
      <c r="M126" s="200"/>
      <c r="N126" s="201"/>
      <c r="O126" s="201"/>
      <c r="P126" s="202">
        <f>SUM(P127:P135)</f>
        <v>0</v>
      </c>
      <c r="Q126" s="201"/>
      <c r="R126" s="202">
        <f>SUM(R127:R135)</f>
        <v>0.015390000000000001</v>
      </c>
      <c r="S126" s="201"/>
      <c r="T126" s="202">
        <f>SUM(T127:T135)</f>
        <v>114.57</v>
      </c>
      <c r="U126" s="203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4" t="s">
        <v>80</v>
      </c>
      <c r="AT126" s="205" t="s">
        <v>74</v>
      </c>
      <c r="AU126" s="205" t="s">
        <v>80</v>
      </c>
      <c r="AY126" s="204" t="s">
        <v>117</v>
      </c>
      <c r="BK126" s="206">
        <f>SUM(BK127:BK135)</f>
        <v>0</v>
      </c>
    </row>
    <row r="127" spans="1:65" s="2" customFormat="1" ht="24.15" customHeight="1">
      <c r="A127" s="36"/>
      <c r="B127" s="37"/>
      <c r="C127" s="209" t="s">
        <v>80</v>
      </c>
      <c r="D127" s="209" t="s">
        <v>119</v>
      </c>
      <c r="E127" s="210" t="s">
        <v>120</v>
      </c>
      <c r="F127" s="211" t="s">
        <v>121</v>
      </c>
      <c r="G127" s="212" t="s">
        <v>122</v>
      </c>
      <c r="H127" s="213">
        <v>171</v>
      </c>
      <c r="I127" s="214"/>
      <c r="J127" s="215">
        <f>ROUND(I127*H127,2)</f>
        <v>0</v>
      </c>
      <c r="K127" s="216"/>
      <c r="L127" s="42"/>
      <c r="M127" s="217" t="s">
        <v>1</v>
      </c>
      <c r="N127" s="218" t="s">
        <v>40</v>
      </c>
      <c r="O127" s="89"/>
      <c r="P127" s="219">
        <f>O127*H127</f>
        <v>0</v>
      </c>
      <c r="Q127" s="219">
        <v>0</v>
      </c>
      <c r="R127" s="219">
        <f>Q127*H127</f>
        <v>0</v>
      </c>
      <c r="S127" s="219">
        <v>0.44</v>
      </c>
      <c r="T127" s="219">
        <f>S127*H127</f>
        <v>75.24</v>
      </c>
      <c r="U127" s="220" t="s">
        <v>1</v>
      </c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1" t="s">
        <v>123</v>
      </c>
      <c r="AT127" s="221" t="s">
        <v>119</v>
      </c>
      <c r="AU127" s="221" t="s">
        <v>82</v>
      </c>
      <c r="AY127" s="15" t="s">
        <v>117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5" t="s">
        <v>80</v>
      </c>
      <c r="BK127" s="222">
        <f>ROUND(I127*H127,2)</f>
        <v>0</v>
      </c>
      <c r="BL127" s="15" t="s">
        <v>123</v>
      </c>
      <c r="BM127" s="221" t="s">
        <v>124</v>
      </c>
    </row>
    <row r="128" spans="1:47" s="2" customFormat="1" ht="12">
      <c r="A128" s="36"/>
      <c r="B128" s="37"/>
      <c r="C128" s="38"/>
      <c r="D128" s="223" t="s">
        <v>125</v>
      </c>
      <c r="E128" s="38"/>
      <c r="F128" s="224" t="s">
        <v>126</v>
      </c>
      <c r="G128" s="38"/>
      <c r="H128" s="38"/>
      <c r="I128" s="225"/>
      <c r="J128" s="38"/>
      <c r="K128" s="38"/>
      <c r="L128" s="42"/>
      <c r="M128" s="226"/>
      <c r="N128" s="227"/>
      <c r="O128" s="89"/>
      <c r="P128" s="89"/>
      <c r="Q128" s="89"/>
      <c r="R128" s="89"/>
      <c r="S128" s="89"/>
      <c r="T128" s="89"/>
      <c r="U128" s="90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125</v>
      </c>
      <c r="AU128" s="15" t="s">
        <v>82</v>
      </c>
    </row>
    <row r="129" spans="1:65" s="2" customFormat="1" ht="24.15" customHeight="1">
      <c r="A129" s="36"/>
      <c r="B129" s="37"/>
      <c r="C129" s="209" t="s">
        <v>82</v>
      </c>
      <c r="D129" s="209" t="s">
        <v>119</v>
      </c>
      <c r="E129" s="210" t="s">
        <v>127</v>
      </c>
      <c r="F129" s="211" t="s">
        <v>128</v>
      </c>
      <c r="G129" s="212" t="s">
        <v>122</v>
      </c>
      <c r="H129" s="213">
        <v>171</v>
      </c>
      <c r="I129" s="214"/>
      <c r="J129" s="215">
        <f>ROUND(I129*H129,2)</f>
        <v>0</v>
      </c>
      <c r="K129" s="216"/>
      <c r="L129" s="42"/>
      <c r="M129" s="217" t="s">
        <v>1</v>
      </c>
      <c r="N129" s="218" t="s">
        <v>40</v>
      </c>
      <c r="O129" s="89"/>
      <c r="P129" s="219">
        <f>O129*H129</f>
        <v>0</v>
      </c>
      <c r="Q129" s="219">
        <v>9E-05</v>
      </c>
      <c r="R129" s="219">
        <f>Q129*H129</f>
        <v>0.015390000000000001</v>
      </c>
      <c r="S129" s="219">
        <v>0.23</v>
      </c>
      <c r="T129" s="219">
        <f>S129*H129</f>
        <v>39.33</v>
      </c>
      <c r="U129" s="220" t="s">
        <v>1</v>
      </c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1" t="s">
        <v>123</v>
      </c>
      <c r="AT129" s="221" t="s">
        <v>119</v>
      </c>
      <c r="AU129" s="221" t="s">
        <v>82</v>
      </c>
      <c r="AY129" s="15" t="s">
        <v>117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5" t="s">
        <v>80</v>
      </c>
      <c r="BK129" s="222">
        <f>ROUND(I129*H129,2)</f>
        <v>0</v>
      </c>
      <c r="BL129" s="15" t="s">
        <v>123</v>
      </c>
      <c r="BM129" s="221" t="s">
        <v>129</v>
      </c>
    </row>
    <row r="130" spans="1:47" s="2" customFormat="1" ht="12">
      <c r="A130" s="36"/>
      <c r="B130" s="37"/>
      <c r="C130" s="38"/>
      <c r="D130" s="223" t="s">
        <v>125</v>
      </c>
      <c r="E130" s="38"/>
      <c r="F130" s="224" t="s">
        <v>130</v>
      </c>
      <c r="G130" s="38"/>
      <c r="H130" s="38"/>
      <c r="I130" s="225"/>
      <c r="J130" s="38"/>
      <c r="K130" s="38"/>
      <c r="L130" s="42"/>
      <c r="M130" s="226"/>
      <c r="N130" s="227"/>
      <c r="O130" s="89"/>
      <c r="P130" s="89"/>
      <c r="Q130" s="89"/>
      <c r="R130" s="89"/>
      <c r="S130" s="89"/>
      <c r="T130" s="89"/>
      <c r="U130" s="90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125</v>
      </c>
      <c r="AU130" s="15" t="s">
        <v>82</v>
      </c>
    </row>
    <row r="131" spans="1:65" s="2" customFormat="1" ht="24.15" customHeight="1">
      <c r="A131" s="36"/>
      <c r="B131" s="37"/>
      <c r="C131" s="209" t="s">
        <v>131</v>
      </c>
      <c r="D131" s="209" t="s">
        <v>119</v>
      </c>
      <c r="E131" s="210" t="s">
        <v>132</v>
      </c>
      <c r="F131" s="211" t="s">
        <v>133</v>
      </c>
      <c r="G131" s="212" t="s">
        <v>134</v>
      </c>
      <c r="H131" s="213">
        <v>2.2</v>
      </c>
      <c r="I131" s="214"/>
      <c r="J131" s="215">
        <f>ROUND(I131*H131,2)</f>
        <v>0</v>
      </c>
      <c r="K131" s="216"/>
      <c r="L131" s="42"/>
      <c r="M131" s="217" t="s">
        <v>1</v>
      </c>
      <c r="N131" s="218" t="s">
        <v>40</v>
      </c>
      <c r="O131" s="89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19">
        <f>S131*H131</f>
        <v>0</v>
      </c>
      <c r="U131" s="220" t="s">
        <v>1</v>
      </c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1" t="s">
        <v>123</v>
      </c>
      <c r="AT131" s="221" t="s">
        <v>119</v>
      </c>
      <c r="AU131" s="221" t="s">
        <v>82</v>
      </c>
      <c r="AY131" s="15" t="s">
        <v>117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5" t="s">
        <v>80</v>
      </c>
      <c r="BK131" s="222">
        <f>ROUND(I131*H131,2)</f>
        <v>0</v>
      </c>
      <c r="BL131" s="15" t="s">
        <v>123</v>
      </c>
      <c r="BM131" s="221" t="s">
        <v>135</v>
      </c>
    </row>
    <row r="132" spans="1:47" s="2" customFormat="1" ht="12">
      <c r="A132" s="36"/>
      <c r="B132" s="37"/>
      <c r="C132" s="38"/>
      <c r="D132" s="223" t="s">
        <v>125</v>
      </c>
      <c r="E132" s="38"/>
      <c r="F132" s="224" t="s">
        <v>136</v>
      </c>
      <c r="G132" s="38"/>
      <c r="H132" s="38"/>
      <c r="I132" s="225"/>
      <c r="J132" s="38"/>
      <c r="K132" s="38"/>
      <c r="L132" s="42"/>
      <c r="M132" s="226"/>
      <c r="N132" s="227"/>
      <c r="O132" s="89"/>
      <c r="P132" s="89"/>
      <c r="Q132" s="89"/>
      <c r="R132" s="89"/>
      <c r="S132" s="89"/>
      <c r="T132" s="89"/>
      <c r="U132" s="90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125</v>
      </c>
      <c r="AU132" s="15" t="s">
        <v>82</v>
      </c>
    </row>
    <row r="133" spans="1:51" s="13" customFormat="1" ht="12">
      <c r="A133" s="13"/>
      <c r="B133" s="228"/>
      <c r="C133" s="229"/>
      <c r="D133" s="223" t="s">
        <v>137</v>
      </c>
      <c r="E133" s="230" t="s">
        <v>1</v>
      </c>
      <c r="F133" s="231" t="s">
        <v>138</v>
      </c>
      <c r="G133" s="229"/>
      <c r="H133" s="232">
        <v>2.2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6"/>
      <c r="U133" s="237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8" t="s">
        <v>137</v>
      </c>
      <c r="AU133" s="238" t="s">
        <v>82</v>
      </c>
      <c r="AV133" s="13" t="s">
        <v>82</v>
      </c>
      <c r="AW133" s="13" t="s">
        <v>32</v>
      </c>
      <c r="AX133" s="13" t="s">
        <v>80</v>
      </c>
      <c r="AY133" s="238" t="s">
        <v>117</v>
      </c>
    </row>
    <row r="134" spans="1:65" s="2" customFormat="1" ht="24.15" customHeight="1">
      <c r="A134" s="36"/>
      <c r="B134" s="37"/>
      <c r="C134" s="209" t="s">
        <v>123</v>
      </c>
      <c r="D134" s="209" t="s">
        <v>119</v>
      </c>
      <c r="E134" s="210" t="s">
        <v>139</v>
      </c>
      <c r="F134" s="211" t="s">
        <v>140</v>
      </c>
      <c r="G134" s="212" t="s">
        <v>122</v>
      </c>
      <c r="H134" s="213">
        <v>171</v>
      </c>
      <c r="I134" s="214"/>
      <c r="J134" s="215">
        <f>ROUND(I134*H134,2)</f>
        <v>0</v>
      </c>
      <c r="K134" s="216"/>
      <c r="L134" s="42"/>
      <c r="M134" s="217" t="s">
        <v>1</v>
      </c>
      <c r="N134" s="218" t="s">
        <v>40</v>
      </c>
      <c r="O134" s="89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19">
        <f>S134*H134</f>
        <v>0</v>
      </c>
      <c r="U134" s="220" t="s">
        <v>1</v>
      </c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1" t="s">
        <v>123</v>
      </c>
      <c r="AT134" s="221" t="s">
        <v>119</v>
      </c>
      <c r="AU134" s="221" t="s">
        <v>82</v>
      </c>
      <c r="AY134" s="15" t="s">
        <v>117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5" t="s">
        <v>80</v>
      </c>
      <c r="BK134" s="222">
        <f>ROUND(I134*H134,2)</f>
        <v>0</v>
      </c>
      <c r="BL134" s="15" t="s">
        <v>123</v>
      </c>
      <c r="BM134" s="221" t="s">
        <v>141</v>
      </c>
    </row>
    <row r="135" spans="1:47" s="2" customFormat="1" ht="12">
      <c r="A135" s="36"/>
      <c r="B135" s="37"/>
      <c r="C135" s="38"/>
      <c r="D135" s="223" t="s">
        <v>125</v>
      </c>
      <c r="E135" s="38"/>
      <c r="F135" s="224" t="s">
        <v>142</v>
      </c>
      <c r="G135" s="38"/>
      <c r="H135" s="38"/>
      <c r="I135" s="225"/>
      <c r="J135" s="38"/>
      <c r="K135" s="38"/>
      <c r="L135" s="42"/>
      <c r="M135" s="226"/>
      <c r="N135" s="227"/>
      <c r="O135" s="89"/>
      <c r="P135" s="89"/>
      <c r="Q135" s="89"/>
      <c r="R135" s="89"/>
      <c r="S135" s="89"/>
      <c r="T135" s="89"/>
      <c r="U135" s="90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125</v>
      </c>
      <c r="AU135" s="15" t="s">
        <v>82</v>
      </c>
    </row>
    <row r="136" spans="1:63" s="12" customFormat="1" ht="22.8" customHeight="1">
      <c r="A136" s="12"/>
      <c r="B136" s="193"/>
      <c r="C136" s="194"/>
      <c r="D136" s="195" t="s">
        <v>74</v>
      </c>
      <c r="E136" s="207" t="s">
        <v>82</v>
      </c>
      <c r="F136" s="207" t="s">
        <v>143</v>
      </c>
      <c r="G136" s="194"/>
      <c r="H136" s="194"/>
      <c r="I136" s="197"/>
      <c r="J136" s="208">
        <f>BK136</f>
        <v>0</v>
      </c>
      <c r="K136" s="194"/>
      <c r="L136" s="199"/>
      <c r="M136" s="200"/>
      <c r="N136" s="201"/>
      <c r="O136" s="201"/>
      <c r="P136" s="202">
        <f>SUM(P137:P141)</f>
        <v>0</v>
      </c>
      <c r="Q136" s="201"/>
      <c r="R136" s="202">
        <f>SUM(R137:R141)</f>
        <v>0.077865</v>
      </c>
      <c r="S136" s="201"/>
      <c r="T136" s="202">
        <f>SUM(T137:T141)</f>
        <v>0</v>
      </c>
      <c r="U136" s="203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4" t="s">
        <v>80</v>
      </c>
      <c r="AT136" s="205" t="s">
        <v>74</v>
      </c>
      <c r="AU136" s="205" t="s">
        <v>80</v>
      </c>
      <c r="AY136" s="204" t="s">
        <v>117</v>
      </c>
      <c r="BK136" s="206">
        <f>SUM(BK137:BK141)</f>
        <v>0</v>
      </c>
    </row>
    <row r="137" spans="1:65" s="2" customFormat="1" ht="24.15" customHeight="1">
      <c r="A137" s="36"/>
      <c r="B137" s="37"/>
      <c r="C137" s="209" t="s">
        <v>144</v>
      </c>
      <c r="D137" s="209" t="s">
        <v>119</v>
      </c>
      <c r="E137" s="210" t="s">
        <v>145</v>
      </c>
      <c r="F137" s="211" t="s">
        <v>146</v>
      </c>
      <c r="G137" s="212" t="s">
        <v>122</v>
      </c>
      <c r="H137" s="213">
        <v>171</v>
      </c>
      <c r="I137" s="214"/>
      <c r="J137" s="215">
        <f>ROUND(I137*H137,2)</f>
        <v>0</v>
      </c>
      <c r="K137" s="216"/>
      <c r="L137" s="42"/>
      <c r="M137" s="217" t="s">
        <v>1</v>
      </c>
      <c r="N137" s="218" t="s">
        <v>40</v>
      </c>
      <c r="O137" s="89"/>
      <c r="P137" s="219">
        <f>O137*H137</f>
        <v>0</v>
      </c>
      <c r="Q137" s="219">
        <v>0.0001</v>
      </c>
      <c r="R137" s="219">
        <f>Q137*H137</f>
        <v>0.0171</v>
      </c>
      <c r="S137" s="219">
        <v>0</v>
      </c>
      <c r="T137" s="219">
        <f>S137*H137</f>
        <v>0</v>
      </c>
      <c r="U137" s="220" t="s">
        <v>1</v>
      </c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1" t="s">
        <v>123</v>
      </c>
      <c r="AT137" s="221" t="s">
        <v>119</v>
      </c>
      <c r="AU137" s="221" t="s">
        <v>82</v>
      </c>
      <c r="AY137" s="15" t="s">
        <v>117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5" t="s">
        <v>80</v>
      </c>
      <c r="BK137" s="222">
        <f>ROUND(I137*H137,2)</f>
        <v>0</v>
      </c>
      <c r="BL137" s="15" t="s">
        <v>123</v>
      </c>
      <c r="BM137" s="221" t="s">
        <v>147</v>
      </c>
    </row>
    <row r="138" spans="1:47" s="2" customFormat="1" ht="12">
      <c r="A138" s="36"/>
      <c r="B138" s="37"/>
      <c r="C138" s="38"/>
      <c r="D138" s="223" t="s">
        <v>125</v>
      </c>
      <c r="E138" s="38"/>
      <c r="F138" s="224" t="s">
        <v>148</v>
      </c>
      <c r="G138" s="38"/>
      <c r="H138" s="38"/>
      <c r="I138" s="225"/>
      <c r="J138" s="38"/>
      <c r="K138" s="38"/>
      <c r="L138" s="42"/>
      <c r="M138" s="226"/>
      <c r="N138" s="227"/>
      <c r="O138" s="89"/>
      <c r="P138" s="89"/>
      <c r="Q138" s="89"/>
      <c r="R138" s="89"/>
      <c r="S138" s="89"/>
      <c r="T138" s="89"/>
      <c r="U138" s="90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125</v>
      </c>
      <c r="AU138" s="15" t="s">
        <v>82</v>
      </c>
    </row>
    <row r="139" spans="1:65" s="2" customFormat="1" ht="24.15" customHeight="1">
      <c r="A139" s="36"/>
      <c r="B139" s="37"/>
      <c r="C139" s="239" t="s">
        <v>149</v>
      </c>
      <c r="D139" s="239" t="s">
        <v>150</v>
      </c>
      <c r="E139" s="240" t="s">
        <v>151</v>
      </c>
      <c r="F139" s="241" t="s">
        <v>152</v>
      </c>
      <c r="G139" s="242" t="s">
        <v>122</v>
      </c>
      <c r="H139" s="243">
        <v>202.55</v>
      </c>
      <c r="I139" s="244"/>
      <c r="J139" s="245">
        <f>ROUND(I139*H139,2)</f>
        <v>0</v>
      </c>
      <c r="K139" s="246"/>
      <c r="L139" s="247"/>
      <c r="M139" s="248" t="s">
        <v>1</v>
      </c>
      <c r="N139" s="249" t="s">
        <v>40</v>
      </c>
      <c r="O139" s="89"/>
      <c r="P139" s="219">
        <f>O139*H139</f>
        <v>0</v>
      </c>
      <c r="Q139" s="219">
        <v>0.0003</v>
      </c>
      <c r="R139" s="219">
        <f>Q139*H139</f>
        <v>0.060765</v>
      </c>
      <c r="S139" s="219">
        <v>0</v>
      </c>
      <c r="T139" s="219">
        <f>S139*H139</f>
        <v>0</v>
      </c>
      <c r="U139" s="220" t="s">
        <v>1</v>
      </c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1" t="s">
        <v>153</v>
      </c>
      <c r="AT139" s="221" t="s">
        <v>150</v>
      </c>
      <c r="AU139" s="221" t="s">
        <v>82</v>
      </c>
      <c r="AY139" s="15" t="s">
        <v>117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5" t="s">
        <v>80</v>
      </c>
      <c r="BK139" s="222">
        <f>ROUND(I139*H139,2)</f>
        <v>0</v>
      </c>
      <c r="BL139" s="15" t="s">
        <v>123</v>
      </c>
      <c r="BM139" s="221" t="s">
        <v>154</v>
      </c>
    </row>
    <row r="140" spans="1:47" s="2" customFormat="1" ht="12">
      <c r="A140" s="36"/>
      <c r="B140" s="37"/>
      <c r="C140" s="38"/>
      <c r="D140" s="223" t="s">
        <v>125</v>
      </c>
      <c r="E140" s="38"/>
      <c r="F140" s="224" t="s">
        <v>155</v>
      </c>
      <c r="G140" s="38"/>
      <c r="H140" s="38"/>
      <c r="I140" s="225"/>
      <c r="J140" s="38"/>
      <c r="K140" s="38"/>
      <c r="L140" s="42"/>
      <c r="M140" s="226"/>
      <c r="N140" s="227"/>
      <c r="O140" s="89"/>
      <c r="P140" s="89"/>
      <c r="Q140" s="89"/>
      <c r="R140" s="89"/>
      <c r="S140" s="89"/>
      <c r="T140" s="89"/>
      <c r="U140" s="90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125</v>
      </c>
      <c r="AU140" s="15" t="s">
        <v>82</v>
      </c>
    </row>
    <row r="141" spans="1:51" s="13" customFormat="1" ht="12">
      <c r="A141" s="13"/>
      <c r="B141" s="228"/>
      <c r="C141" s="229"/>
      <c r="D141" s="223" t="s">
        <v>137</v>
      </c>
      <c r="E141" s="229"/>
      <c r="F141" s="231" t="s">
        <v>156</v>
      </c>
      <c r="G141" s="229"/>
      <c r="H141" s="232">
        <v>202.55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6"/>
      <c r="U141" s="237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8" t="s">
        <v>137</v>
      </c>
      <c r="AU141" s="238" t="s">
        <v>82</v>
      </c>
      <c r="AV141" s="13" t="s">
        <v>82</v>
      </c>
      <c r="AW141" s="13" t="s">
        <v>4</v>
      </c>
      <c r="AX141" s="13" t="s">
        <v>80</v>
      </c>
      <c r="AY141" s="238" t="s">
        <v>117</v>
      </c>
    </row>
    <row r="142" spans="1:63" s="12" customFormat="1" ht="22.8" customHeight="1">
      <c r="A142" s="12"/>
      <c r="B142" s="193"/>
      <c r="C142" s="194"/>
      <c r="D142" s="195" t="s">
        <v>74</v>
      </c>
      <c r="E142" s="207" t="s">
        <v>123</v>
      </c>
      <c r="F142" s="207" t="s">
        <v>157</v>
      </c>
      <c r="G142" s="194"/>
      <c r="H142" s="194"/>
      <c r="I142" s="197"/>
      <c r="J142" s="208">
        <f>BK142</f>
        <v>0</v>
      </c>
      <c r="K142" s="194"/>
      <c r="L142" s="199"/>
      <c r="M142" s="200"/>
      <c r="N142" s="201"/>
      <c r="O142" s="201"/>
      <c r="P142" s="202">
        <f>SUM(P143:P144)</f>
        <v>0</v>
      </c>
      <c r="Q142" s="201"/>
      <c r="R142" s="202">
        <f>SUM(R143:R144)</f>
        <v>27.68832</v>
      </c>
      <c r="S142" s="201"/>
      <c r="T142" s="202">
        <f>SUM(T143:T144)</f>
        <v>0</v>
      </c>
      <c r="U142" s="203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4" t="s">
        <v>80</v>
      </c>
      <c r="AT142" s="205" t="s">
        <v>74</v>
      </c>
      <c r="AU142" s="205" t="s">
        <v>80</v>
      </c>
      <c r="AY142" s="204" t="s">
        <v>117</v>
      </c>
      <c r="BK142" s="206">
        <f>SUM(BK143:BK144)</f>
        <v>0</v>
      </c>
    </row>
    <row r="143" spans="1:65" s="2" customFormat="1" ht="33" customHeight="1">
      <c r="A143" s="36"/>
      <c r="B143" s="37"/>
      <c r="C143" s="209" t="s">
        <v>158</v>
      </c>
      <c r="D143" s="209" t="s">
        <v>119</v>
      </c>
      <c r="E143" s="210" t="s">
        <v>159</v>
      </c>
      <c r="F143" s="211" t="s">
        <v>160</v>
      </c>
      <c r="G143" s="212" t="s">
        <v>122</v>
      </c>
      <c r="H143" s="213">
        <v>171</v>
      </c>
      <c r="I143" s="214"/>
      <c r="J143" s="215">
        <f>ROUND(I143*H143,2)</f>
        <v>0</v>
      </c>
      <c r="K143" s="216"/>
      <c r="L143" s="42"/>
      <c r="M143" s="217" t="s">
        <v>1</v>
      </c>
      <c r="N143" s="218" t="s">
        <v>40</v>
      </c>
      <c r="O143" s="89"/>
      <c r="P143" s="219">
        <f>O143*H143</f>
        <v>0</v>
      </c>
      <c r="Q143" s="219">
        <v>0.16192</v>
      </c>
      <c r="R143" s="219">
        <f>Q143*H143</f>
        <v>27.68832</v>
      </c>
      <c r="S143" s="219">
        <v>0</v>
      </c>
      <c r="T143" s="219">
        <f>S143*H143</f>
        <v>0</v>
      </c>
      <c r="U143" s="220" t="s">
        <v>1</v>
      </c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1" t="s">
        <v>123</v>
      </c>
      <c r="AT143" s="221" t="s">
        <v>119</v>
      </c>
      <c r="AU143" s="221" t="s">
        <v>82</v>
      </c>
      <c r="AY143" s="15" t="s">
        <v>117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5" t="s">
        <v>80</v>
      </c>
      <c r="BK143" s="222">
        <f>ROUND(I143*H143,2)</f>
        <v>0</v>
      </c>
      <c r="BL143" s="15" t="s">
        <v>123</v>
      </c>
      <c r="BM143" s="221" t="s">
        <v>161</v>
      </c>
    </row>
    <row r="144" spans="1:47" s="2" customFormat="1" ht="12">
      <c r="A144" s="36"/>
      <c r="B144" s="37"/>
      <c r="C144" s="38"/>
      <c r="D144" s="223" t="s">
        <v>125</v>
      </c>
      <c r="E144" s="38"/>
      <c r="F144" s="224" t="s">
        <v>162</v>
      </c>
      <c r="G144" s="38"/>
      <c r="H144" s="38"/>
      <c r="I144" s="225"/>
      <c r="J144" s="38"/>
      <c r="K144" s="38"/>
      <c r="L144" s="42"/>
      <c r="M144" s="226"/>
      <c r="N144" s="227"/>
      <c r="O144" s="89"/>
      <c r="P144" s="89"/>
      <c r="Q144" s="89"/>
      <c r="R144" s="89"/>
      <c r="S144" s="89"/>
      <c r="T144" s="89"/>
      <c r="U144" s="90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125</v>
      </c>
      <c r="AU144" s="15" t="s">
        <v>82</v>
      </c>
    </row>
    <row r="145" spans="1:63" s="12" customFormat="1" ht="22.8" customHeight="1">
      <c r="A145" s="12"/>
      <c r="B145" s="193"/>
      <c r="C145" s="194"/>
      <c r="D145" s="195" t="s">
        <v>74</v>
      </c>
      <c r="E145" s="207" t="s">
        <v>144</v>
      </c>
      <c r="F145" s="207" t="s">
        <v>163</v>
      </c>
      <c r="G145" s="194"/>
      <c r="H145" s="194"/>
      <c r="I145" s="197"/>
      <c r="J145" s="208">
        <f>BK145</f>
        <v>0</v>
      </c>
      <c r="K145" s="194"/>
      <c r="L145" s="199"/>
      <c r="M145" s="200"/>
      <c r="N145" s="201"/>
      <c r="O145" s="201"/>
      <c r="P145" s="202">
        <f>SUM(P146:P154)</f>
        <v>0</v>
      </c>
      <c r="Q145" s="201"/>
      <c r="R145" s="202">
        <f>SUM(R146:R154)</f>
        <v>151.80696</v>
      </c>
      <c r="S145" s="201"/>
      <c r="T145" s="202">
        <f>SUM(T146:T154)</f>
        <v>0</v>
      </c>
      <c r="U145" s="203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4" t="s">
        <v>80</v>
      </c>
      <c r="AT145" s="205" t="s">
        <v>74</v>
      </c>
      <c r="AU145" s="205" t="s">
        <v>80</v>
      </c>
      <c r="AY145" s="204" t="s">
        <v>117</v>
      </c>
      <c r="BK145" s="206">
        <f>SUM(BK146:BK154)</f>
        <v>0</v>
      </c>
    </row>
    <row r="146" spans="1:65" s="2" customFormat="1" ht="16.5" customHeight="1">
      <c r="A146" s="36"/>
      <c r="B146" s="37"/>
      <c r="C146" s="209" t="s">
        <v>153</v>
      </c>
      <c r="D146" s="209" t="s">
        <v>119</v>
      </c>
      <c r="E146" s="210" t="s">
        <v>164</v>
      </c>
      <c r="F146" s="211" t="s">
        <v>165</v>
      </c>
      <c r="G146" s="212" t="s">
        <v>122</v>
      </c>
      <c r="H146" s="213">
        <v>171</v>
      </c>
      <c r="I146" s="214"/>
      <c r="J146" s="215">
        <f>ROUND(I146*H146,2)</f>
        <v>0</v>
      </c>
      <c r="K146" s="216"/>
      <c r="L146" s="42"/>
      <c r="M146" s="217" t="s">
        <v>1</v>
      </c>
      <c r="N146" s="218" t="s">
        <v>40</v>
      </c>
      <c r="O146" s="89"/>
      <c r="P146" s="219">
        <f>O146*H146</f>
        <v>0</v>
      </c>
      <c r="Q146" s="219">
        <v>0.46</v>
      </c>
      <c r="R146" s="219">
        <f>Q146*H146</f>
        <v>78.66</v>
      </c>
      <c r="S146" s="219">
        <v>0</v>
      </c>
      <c r="T146" s="219">
        <f>S146*H146</f>
        <v>0</v>
      </c>
      <c r="U146" s="220" t="s">
        <v>1</v>
      </c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1" t="s">
        <v>123</v>
      </c>
      <c r="AT146" s="221" t="s">
        <v>119</v>
      </c>
      <c r="AU146" s="221" t="s">
        <v>82</v>
      </c>
      <c r="AY146" s="15" t="s">
        <v>117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5" t="s">
        <v>80</v>
      </c>
      <c r="BK146" s="222">
        <f>ROUND(I146*H146,2)</f>
        <v>0</v>
      </c>
      <c r="BL146" s="15" t="s">
        <v>123</v>
      </c>
      <c r="BM146" s="221" t="s">
        <v>166</v>
      </c>
    </row>
    <row r="147" spans="1:47" s="2" customFormat="1" ht="12">
      <c r="A147" s="36"/>
      <c r="B147" s="37"/>
      <c r="C147" s="38"/>
      <c r="D147" s="223" t="s">
        <v>125</v>
      </c>
      <c r="E147" s="38"/>
      <c r="F147" s="224" t="s">
        <v>167</v>
      </c>
      <c r="G147" s="38"/>
      <c r="H147" s="38"/>
      <c r="I147" s="225"/>
      <c r="J147" s="38"/>
      <c r="K147" s="38"/>
      <c r="L147" s="42"/>
      <c r="M147" s="226"/>
      <c r="N147" s="227"/>
      <c r="O147" s="89"/>
      <c r="P147" s="89"/>
      <c r="Q147" s="89"/>
      <c r="R147" s="89"/>
      <c r="S147" s="89"/>
      <c r="T147" s="89"/>
      <c r="U147" s="90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125</v>
      </c>
      <c r="AU147" s="15" t="s">
        <v>82</v>
      </c>
    </row>
    <row r="148" spans="1:65" s="2" customFormat="1" ht="24.15" customHeight="1">
      <c r="A148" s="36"/>
      <c r="B148" s="37"/>
      <c r="C148" s="209" t="s">
        <v>168</v>
      </c>
      <c r="D148" s="209" t="s">
        <v>119</v>
      </c>
      <c r="E148" s="210" t="s">
        <v>169</v>
      </c>
      <c r="F148" s="211" t="s">
        <v>170</v>
      </c>
      <c r="G148" s="212" t="s">
        <v>122</v>
      </c>
      <c r="H148" s="213">
        <v>171</v>
      </c>
      <c r="I148" s="214"/>
      <c r="J148" s="215">
        <f>ROUND(I148*H148,2)</f>
        <v>0</v>
      </c>
      <c r="K148" s="216"/>
      <c r="L148" s="42"/>
      <c r="M148" s="217" t="s">
        <v>1</v>
      </c>
      <c r="N148" s="218" t="s">
        <v>40</v>
      </c>
      <c r="O148" s="89"/>
      <c r="P148" s="219">
        <f>O148*H148</f>
        <v>0</v>
      </c>
      <c r="Q148" s="219">
        <v>0.18847</v>
      </c>
      <c r="R148" s="219">
        <f>Q148*H148</f>
        <v>32.22837</v>
      </c>
      <c r="S148" s="219">
        <v>0</v>
      </c>
      <c r="T148" s="219">
        <f>S148*H148</f>
        <v>0</v>
      </c>
      <c r="U148" s="220" t="s">
        <v>1</v>
      </c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1" t="s">
        <v>123</v>
      </c>
      <c r="AT148" s="221" t="s">
        <v>119</v>
      </c>
      <c r="AU148" s="221" t="s">
        <v>82</v>
      </c>
      <c r="AY148" s="15" t="s">
        <v>117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5" t="s">
        <v>80</v>
      </c>
      <c r="BK148" s="222">
        <f>ROUND(I148*H148,2)</f>
        <v>0</v>
      </c>
      <c r="BL148" s="15" t="s">
        <v>123</v>
      </c>
      <c r="BM148" s="221" t="s">
        <v>171</v>
      </c>
    </row>
    <row r="149" spans="1:47" s="2" customFormat="1" ht="12">
      <c r="A149" s="36"/>
      <c r="B149" s="37"/>
      <c r="C149" s="38"/>
      <c r="D149" s="223" t="s">
        <v>125</v>
      </c>
      <c r="E149" s="38"/>
      <c r="F149" s="224" t="s">
        <v>172</v>
      </c>
      <c r="G149" s="38"/>
      <c r="H149" s="38"/>
      <c r="I149" s="225"/>
      <c r="J149" s="38"/>
      <c r="K149" s="38"/>
      <c r="L149" s="42"/>
      <c r="M149" s="226"/>
      <c r="N149" s="227"/>
      <c r="O149" s="89"/>
      <c r="P149" s="89"/>
      <c r="Q149" s="89"/>
      <c r="R149" s="89"/>
      <c r="S149" s="89"/>
      <c r="T149" s="89"/>
      <c r="U149" s="90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125</v>
      </c>
      <c r="AU149" s="15" t="s">
        <v>82</v>
      </c>
    </row>
    <row r="150" spans="1:65" s="2" customFormat="1" ht="24.15" customHeight="1">
      <c r="A150" s="36"/>
      <c r="B150" s="37"/>
      <c r="C150" s="209" t="s">
        <v>173</v>
      </c>
      <c r="D150" s="209" t="s">
        <v>119</v>
      </c>
      <c r="E150" s="210" t="s">
        <v>174</v>
      </c>
      <c r="F150" s="211" t="s">
        <v>175</v>
      </c>
      <c r="G150" s="212" t="s">
        <v>122</v>
      </c>
      <c r="H150" s="213">
        <v>171</v>
      </c>
      <c r="I150" s="214"/>
      <c r="J150" s="215">
        <f>ROUND(I150*H150,2)</f>
        <v>0</v>
      </c>
      <c r="K150" s="216"/>
      <c r="L150" s="42"/>
      <c r="M150" s="217" t="s">
        <v>1</v>
      </c>
      <c r="N150" s="218" t="s">
        <v>40</v>
      </c>
      <c r="O150" s="89"/>
      <c r="P150" s="219">
        <f>O150*H150</f>
        <v>0</v>
      </c>
      <c r="Q150" s="219">
        <v>0.08425</v>
      </c>
      <c r="R150" s="219">
        <f>Q150*H150</f>
        <v>14.40675</v>
      </c>
      <c r="S150" s="219">
        <v>0</v>
      </c>
      <c r="T150" s="219">
        <f>S150*H150</f>
        <v>0</v>
      </c>
      <c r="U150" s="220" t="s">
        <v>1</v>
      </c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1" t="s">
        <v>123</v>
      </c>
      <c r="AT150" s="221" t="s">
        <v>119</v>
      </c>
      <c r="AU150" s="221" t="s">
        <v>82</v>
      </c>
      <c r="AY150" s="15" t="s">
        <v>117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5" t="s">
        <v>80</v>
      </c>
      <c r="BK150" s="222">
        <f>ROUND(I150*H150,2)</f>
        <v>0</v>
      </c>
      <c r="BL150" s="15" t="s">
        <v>123</v>
      </c>
      <c r="BM150" s="221" t="s">
        <v>176</v>
      </c>
    </row>
    <row r="151" spans="1:47" s="2" customFormat="1" ht="12">
      <c r="A151" s="36"/>
      <c r="B151" s="37"/>
      <c r="C151" s="38"/>
      <c r="D151" s="223" t="s">
        <v>125</v>
      </c>
      <c r="E151" s="38"/>
      <c r="F151" s="224" t="s">
        <v>177</v>
      </c>
      <c r="G151" s="38"/>
      <c r="H151" s="38"/>
      <c r="I151" s="225"/>
      <c r="J151" s="38"/>
      <c r="K151" s="38"/>
      <c r="L151" s="42"/>
      <c r="M151" s="226"/>
      <c r="N151" s="227"/>
      <c r="O151" s="89"/>
      <c r="P151" s="89"/>
      <c r="Q151" s="89"/>
      <c r="R151" s="89"/>
      <c r="S151" s="89"/>
      <c r="T151" s="89"/>
      <c r="U151" s="90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125</v>
      </c>
      <c r="AU151" s="15" t="s">
        <v>82</v>
      </c>
    </row>
    <row r="152" spans="1:65" s="2" customFormat="1" ht="16.5" customHeight="1">
      <c r="A152" s="36"/>
      <c r="B152" s="37"/>
      <c r="C152" s="239" t="s">
        <v>178</v>
      </c>
      <c r="D152" s="239" t="s">
        <v>150</v>
      </c>
      <c r="E152" s="240" t="s">
        <v>179</v>
      </c>
      <c r="F152" s="241" t="s">
        <v>180</v>
      </c>
      <c r="G152" s="242" t="s">
        <v>122</v>
      </c>
      <c r="H152" s="243">
        <v>174.42</v>
      </c>
      <c r="I152" s="244"/>
      <c r="J152" s="245">
        <f>ROUND(I152*H152,2)</f>
        <v>0</v>
      </c>
      <c r="K152" s="246"/>
      <c r="L152" s="247"/>
      <c r="M152" s="248" t="s">
        <v>1</v>
      </c>
      <c r="N152" s="249" t="s">
        <v>40</v>
      </c>
      <c r="O152" s="89"/>
      <c r="P152" s="219">
        <f>O152*H152</f>
        <v>0</v>
      </c>
      <c r="Q152" s="219">
        <v>0.152</v>
      </c>
      <c r="R152" s="219">
        <f>Q152*H152</f>
        <v>26.511839999999996</v>
      </c>
      <c r="S152" s="219">
        <v>0</v>
      </c>
      <c r="T152" s="219">
        <f>S152*H152</f>
        <v>0</v>
      </c>
      <c r="U152" s="220" t="s">
        <v>1</v>
      </c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1" t="s">
        <v>153</v>
      </c>
      <c r="AT152" s="221" t="s">
        <v>150</v>
      </c>
      <c r="AU152" s="221" t="s">
        <v>82</v>
      </c>
      <c r="AY152" s="15" t="s">
        <v>117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5" t="s">
        <v>80</v>
      </c>
      <c r="BK152" s="222">
        <f>ROUND(I152*H152,2)</f>
        <v>0</v>
      </c>
      <c r="BL152" s="15" t="s">
        <v>123</v>
      </c>
      <c r="BM152" s="221" t="s">
        <v>181</v>
      </c>
    </row>
    <row r="153" spans="1:47" s="2" customFormat="1" ht="12">
      <c r="A153" s="36"/>
      <c r="B153" s="37"/>
      <c r="C153" s="38"/>
      <c r="D153" s="223" t="s">
        <v>125</v>
      </c>
      <c r="E153" s="38"/>
      <c r="F153" s="224" t="s">
        <v>180</v>
      </c>
      <c r="G153" s="38"/>
      <c r="H153" s="38"/>
      <c r="I153" s="225"/>
      <c r="J153" s="38"/>
      <c r="K153" s="38"/>
      <c r="L153" s="42"/>
      <c r="M153" s="226"/>
      <c r="N153" s="227"/>
      <c r="O153" s="89"/>
      <c r="P153" s="89"/>
      <c r="Q153" s="89"/>
      <c r="R153" s="89"/>
      <c r="S153" s="89"/>
      <c r="T153" s="89"/>
      <c r="U153" s="90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125</v>
      </c>
      <c r="AU153" s="15" t="s">
        <v>82</v>
      </c>
    </row>
    <row r="154" spans="1:51" s="13" customFormat="1" ht="12">
      <c r="A154" s="13"/>
      <c r="B154" s="228"/>
      <c r="C154" s="229"/>
      <c r="D154" s="223" t="s">
        <v>137</v>
      </c>
      <c r="E154" s="229"/>
      <c r="F154" s="231" t="s">
        <v>182</v>
      </c>
      <c r="G154" s="229"/>
      <c r="H154" s="232">
        <v>174.42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6"/>
      <c r="U154" s="237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8" t="s">
        <v>137</v>
      </c>
      <c r="AU154" s="238" t="s">
        <v>82</v>
      </c>
      <c r="AV154" s="13" t="s">
        <v>82</v>
      </c>
      <c r="AW154" s="13" t="s">
        <v>4</v>
      </c>
      <c r="AX154" s="13" t="s">
        <v>80</v>
      </c>
      <c r="AY154" s="238" t="s">
        <v>117</v>
      </c>
    </row>
    <row r="155" spans="1:63" s="12" customFormat="1" ht="22.8" customHeight="1">
      <c r="A155" s="12"/>
      <c r="B155" s="193"/>
      <c r="C155" s="194"/>
      <c r="D155" s="195" t="s">
        <v>74</v>
      </c>
      <c r="E155" s="207" t="s">
        <v>149</v>
      </c>
      <c r="F155" s="207" t="s">
        <v>183</v>
      </c>
      <c r="G155" s="194"/>
      <c r="H155" s="194"/>
      <c r="I155" s="197"/>
      <c r="J155" s="208">
        <f>BK155</f>
        <v>0</v>
      </c>
      <c r="K155" s="194"/>
      <c r="L155" s="199"/>
      <c r="M155" s="200"/>
      <c r="N155" s="201"/>
      <c r="O155" s="201"/>
      <c r="P155" s="202">
        <f>SUM(P156:P158)</f>
        <v>0</v>
      </c>
      <c r="Q155" s="201"/>
      <c r="R155" s="202">
        <f>SUM(R156:R158)</f>
        <v>1.1024</v>
      </c>
      <c r="S155" s="201"/>
      <c r="T155" s="202">
        <f>SUM(T156:T158)</f>
        <v>0</v>
      </c>
      <c r="U155" s="203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4" t="s">
        <v>80</v>
      </c>
      <c r="AT155" s="205" t="s">
        <v>74</v>
      </c>
      <c r="AU155" s="205" t="s">
        <v>80</v>
      </c>
      <c r="AY155" s="204" t="s">
        <v>117</v>
      </c>
      <c r="BK155" s="206">
        <f>SUM(BK156:BK158)</f>
        <v>0</v>
      </c>
    </row>
    <row r="156" spans="1:65" s="2" customFormat="1" ht="21.75" customHeight="1">
      <c r="A156" s="36"/>
      <c r="B156" s="37"/>
      <c r="C156" s="209" t="s">
        <v>184</v>
      </c>
      <c r="D156" s="209" t="s">
        <v>119</v>
      </c>
      <c r="E156" s="210" t="s">
        <v>185</v>
      </c>
      <c r="F156" s="211" t="s">
        <v>186</v>
      </c>
      <c r="G156" s="212" t="s">
        <v>122</v>
      </c>
      <c r="H156" s="213">
        <v>4</v>
      </c>
      <c r="I156" s="214"/>
      <c r="J156" s="215">
        <f>ROUND(I156*H156,2)</f>
        <v>0</v>
      </c>
      <c r="K156" s="216"/>
      <c r="L156" s="42"/>
      <c r="M156" s="217" t="s">
        <v>1</v>
      </c>
      <c r="N156" s="218" t="s">
        <v>40</v>
      </c>
      <c r="O156" s="89"/>
      <c r="P156" s="219">
        <f>O156*H156</f>
        <v>0</v>
      </c>
      <c r="Q156" s="219">
        <v>0.2756</v>
      </c>
      <c r="R156" s="219">
        <f>Q156*H156</f>
        <v>1.1024</v>
      </c>
      <c r="S156" s="219">
        <v>0</v>
      </c>
      <c r="T156" s="219">
        <f>S156*H156</f>
        <v>0</v>
      </c>
      <c r="U156" s="220" t="s">
        <v>1</v>
      </c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1" t="s">
        <v>123</v>
      </c>
      <c r="AT156" s="221" t="s">
        <v>119</v>
      </c>
      <c r="AU156" s="221" t="s">
        <v>82</v>
      </c>
      <c r="AY156" s="15" t="s">
        <v>117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5" t="s">
        <v>80</v>
      </c>
      <c r="BK156" s="222">
        <f>ROUND(I156*H156,2)</f>
        <v>0</v>
      </c>
      <c r="BL156" s="15" t="s">
        <v>123</v>
      </c>
      <c r="BM156" s="221" t="s">
        <v>187</v>
      </c>
    </row>
    <row r="157" spans="1:47" s="2" customFormat="1" ht="12">
      <c r="A157" s="36"/>
      <c r="B157" s="37"/>
      <c r="C157" s="38"/>
      <c r="D157" s="223" t="s">
        <v>125</v>
      </c>
      <c r="E157" s="38"/>
      <c r="F157" s="224" t="s">
        <v>188</v>
      </c>
      <c r="G157" s="38"/>
      <c r="H157" s="38"/>
      <c r="I157" s="225"/>
      <c r="J157" s="38"/>
      <c r="K157" s="38"/>
      <c r="L157" s="42"/>
      <c r="M157" s="226"/>
      <c r="N157" s="227"/>
      <c r="O157" s="89"/>
      <c r="P157" s="89"/>
      <c r="Q157" s="89"/>
      <c r="R157" s="89"/>
      <c r="S157" s="89"/>
      <c r="T157" s="89"/>
      <c r="U157" s="90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125</v>
      </c>
      <c r="AU157" s="15" t="s">
        <v>82</v>
      </c>
    </row>
    <row r="158" spans="1:51" s="13" customFormat="1" ht="12">
      <c r="A158" s="13"/>
      <c r="B158" s="228"/>
      <c r="C158" s="229"/>
      <c r="D158" s="223" t="s">
        <v>137</v>
      </c>
      <c r="E158" s="230" t="s">
        <v>1</v>
      </c>
      <c r="F158" s="231" t="s">
        <v>189</v>
      </c>
      <c r="G158" s="229"/>
      <c r="H158" s="232">
        <v>4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6"/>
      <c r="U158" s="237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8" t="s">
        <v>137</v>
      </c>
      <c r="AU158" s="238" t="s">
        <v>82</v>
      </c>
      <c r="AV158" s="13" t="s">
        <v>82</v>
      </c>
      <c r="AW158" s="13" t="s">
        <v>32</v>
      </c>
      <c r="AX158" s="13" t="s">
        <v>80</v>
      </c>
      <c r="AY158" s="238" t="s">
        <v>117</v>
      </c>
    </row>
    <row r="159" spans="1:63" s="12" customFormat="1" ht="22.8" customHeight="1">
      <c r="A159" s="12"/>
      <c r="B159" s="193"/>
      <c r="C159" s="194"/>
      <c r="D159" s="195" t="s">
        <v>74</v>
      </c>
      <c r="E159" s="207" t="s">
        <v>153</v>
      </c>
      <c r="F159" s="207" t="s">
        <v>190</v>
      </c>
      <c r="G159" s="194"/>
      <c r="H159" s="194"/>
      <c r="I159" s="197"/>
      <c r="J159" s="208">
        <f>BK159</f>
        <v>0</v>
      </c>
      <c r="K159" s="194"/>
      <c r="L159" s="199"/>
      <c r="M159" s="200"/>
      <c r="N159" s="201"/>
      <c r="O159" s="201"/>
      <c r="P159" s="202">
        <f>SUM(P160:P163)</f>
        <v>0</v>
      </c>
      <c r="Q159" s="201"/>
      <c r="R159" s="202">
        <f>SUM(R160:R163)</f>
        <v>0.98654</v>
      </c>
      <c r="S159" s="201"/>
      <c r="T159" s="202">
        <f>SUM(T160:T163)</f>
        <v>0</v>
      </c>
      <c r="U159" s="203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4" t="s">
        <v>80</v>
      </c>
      <c r="AT159" s="205" t="s">
        <v>74</v>
      </c>
      <c r="AU159" s="205" t="s">
        <v>80</v>
      </c>
      <c r="AY159" s="204" t="s">
        <v>117</v>
      </c>
      <c r="BK159" s="206">
        <f>SUM(BK160:BK163)</f>
        <v>0</v>
      </c>
    </row>
    <row r="160" spans="1:65" s="2" customFormat="1" ht="24.15" customHeight="1">
      <c r="A160" s="36"/>
      <c r="B160" s="37"/>
      <c r="C160" s="209" t="s">
        <v>191</v>
      </c>
      <c r="D160" s="209" t="s">
        <v>119</v>
      </c>
      <c r="E160" s="210" t="s">
        <v>192</v>
      </c>
      <c r="F160" s="211" t="s">
        <v>193</v>
      </c>
      <c r="G160" s="212" t="s">
        <v>194</v>
      </c>
      <c r="H160" s="213">
        <v>1</v>
      </c>
      <c r="I160" s="214"/>
      <c r="J160" s="215">
        <f>ROUND(I160*H160,2)</f>
        <v>0</v>
      </c>
      <c r="K160" s="216"/>
      <c r="L160" s="42"/>
      <c r="M160" s="217" t="s">
        <v>1</v>
      </c>
      <c r="N160" s="218" t="s">
        <v>40</v>
      </c>
      <c r="O160" s="89"/>
      <c r="P160" s="219">
        <f>O160*H160</f>
        <v>0</v>
      </c>
      <c r="Q160" s="219">
        <v>0.14494</v>
      </c>
      <c r="R160" s="219">
        <f>Q160*H160</f>
        <v>0.14494</v>
      </c>
      <c r="S160" s="219">
        <v>0</v>
      </c>
      <c r="T160" s="219">
        <f>S160*H160</f>
        <v>0</v>
      </c>
      <c r="U160" s="220" t="s">
        <v>1</v>
      </c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1" t="s">
        <v>123</v>
      </c>
      <c r="AT160" s="221" t="s">
        <v>119</v>
      </c>
      <c r="AU160" s="221" t="s">
        <v>82</v>
      </c>
      <c r="AY160" s="15" t="s">
        <v>117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5" t="s">
        <v>80</v>
      </c>
      <c r="BK160" s="222">
        <f>ROUND(I160*H160,2)</f>
        <v>0</v>
      </c>
      <c r="BL160" s="15" t="s">
        <v>123</v>
      </c>
      <c r="BM160" s="221" t="s">
        <v>195</v>
      </c>
    </row>
    <row r="161" spans="1:47" s="2" customFormat="1" ht="12">
      <c r="A161" s="36"/>
      <c r="B161" s="37"/>
      <c r="C161" s="38"/>
      <c r="D161" s="223" t="s">
        <v>125</v>
      </c>
      <c r="E161" s="38"/>
      <c r="F161" s="224" t="s">
        <v>196</v>
      </c>
      <c r="G161" s="38"/>
      <c r="H161" s="38"/>
      <c r="I161" s="225"/>
      <c r="J161" s="38"/>
      <c r="K161" s="38"/>
      <c r="L161" s="42"/>
      <c r="M161" s="226"/>
      <c r="N161" s="227"/>
      <c r="O161" s="89"/>
      <c r="P161" s="89"/>
      <c r="Q161" s="89"/>
      <c r="R161" s="89"/>
      <c r="S161" s="89"/>
      <c r="T161" s="89"/>
      <c r="U161" s="90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125</v>
      </c>
      <c r="AU161" s="15" t="s">
        <v>82</v>
      </c>
    </row>
    <row r="162" spans="1:65" s="2" customFormat="1" ht="24.15" customHeight="1">
      <c r="A162" s="36"/>
      <c r="B162" s="37"/>
      <c r="C162" s="209" t="s">
        <v>197</v>
      </c>
      <c r="D162" s="209" t="s">
        <v>119</v>
      </c>
      <c r="E162" s="210" t="s">
        <v>198</v>
      </c>
      <c r="F162" s="211" t="s">
        <v>199</v>
      </c>
      <c r="G162" s="212" t="s">
        <v>194</v>
      </c>
      <c r="H162" s="213">
        <v>2</v>
      </c>
      <c r="I162" s="214"/>
      <c r="J162" s="215">
        <f>ROUND(I162*H162,2)</f>
        <v>0</v>
      </c>
      <c r="K162" s="216"/>
      <c r="L162" s="42"/>
      <c r="M162" s="217" t="s">
        <v>1</v>
      </c>
      <c r="N162" s="218" t="s">
        <v>40</v>
      </c>
      <c r="O162" s="89"/>
      <c r="P162" s="219">
        <f>O162*H162</f>
        <v>0</v>
      </c>
      <c r="Q162" s="219">
        <v>0.4208</v>
      </c>
      <c r="R162" s="219">
        <f>Q162*H162</f>
        <v>0.8416</v>
      </c>
      <c r="S162" s="219">
        <v>0</v>
      </c>
      <c r="T162" s="219">
        <f>S162*H162</f>
        <v>0</v>
      </c>
      <c r="U162" s="220" t="s">
        <v>1</v>
      </c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1" t="s">
        <v>123</v>
      </c>
      <c r="AT162" s="221" t="s">
        <v>119</v>
      </c>
      <c r="AU162" s="221" t="s">
        <v>82</v>
      </c>
      <c r="AY162" s="15" t="s">
        <v>117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5" t="s">
        <v>80</v>
      </c>
      <c r="BK162" s="222">
        <f>ROUND(I162*H162,2)</f>
        <v>0</v>
      </c>
      <c r="BL162" s="15" t="s">
        <v>123</v>
      </c>
      <c r="BM162" s="221" t="s">
        <v>200</v>
      </c>
    </row>
    <row r="163" spans="1:47" s="2" customFormat="1" ht="12">
      <c r="A163" s="36"/>
      <c r="B163" s="37"/>
      <c r="C163" s="38"/>
      <c r="D163" s="223" t="s">
        <v>125</v>
      </c>
      <c r="E163" s="38"/>
      <c r="F163" s="224" t="s">
        <v>201</v>
      </c>
      <c r="G163" s="38"/>
      <c r="H163" s="38"/>
      <c r="I163" s="225"/>
      <c r="J163" s="38"/>
      <c r="K163" s="38"/>
      <c r="L163" s="42"/>
      <c r="M163" s="226"/>
      <c r="N163" s="227"/>
      <c r="O163" s="89"/>
      <c r="P163" s="89"/>
      <c r="Q163" s="89"/>
      <c r="R163" s="89"/>
      <c r="S163" s="89"/>
      <c r="T163" s="89"/>
      <c r="U163" s="90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125</v>
      </c>
      <c r="AU163" s="15" t="s">
        <v>82</v>
      </c>
    </row>
    <row r="164" spans="1:63" s="12" customFormat="1" ht="22.8" customHeight="1">
      <c r="A164" s="12"/>
      <c r="B164" s="193"/>
      <c r="C164" s="194"/>
      <c r="D164" s="195" t="s">
        <v>74</v>
      </c>
      <c r="E164" s="207" t="s">
        <v>168</v>
      </c>
      <c r="F164" s="207" t="s">
        <v>202</v>
      </c>
      <c r="G164" s="194"/>
      <c r="H164" s="194"/>
      <c r="I164" s="197"/>
      <c r="J164" s="208">
        <f>BK164</f>
        <v>0</v>
      </c>
      <c r="K164" s="194"/>
      <c r="L164" s="199"/>
      <c r="M164" s="200"/>
      <c r="N164" s="201"/>
      <c r="O164" s="201"/>
      <c r="P164" s="202">
        <f>SUM(P165:P178)</f>
        <v>0</v>
      </c>
      <c r="Q164" s="201"/>
      <c r="R164" s="202">
        <f>SUM(R165:R178)</f>
        <v>7.829479999999999</v>
      </c>
      <c r="S164" s="201"/>
      <c r="T164" s="202">
        <f>SUM(T165:T178)</f>
        <v>0</v>
      </c>
      <c r="U164" s="203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4" t="s">
        <v>80</v>
      </c>
      <c r="AT164" s="205" t="s">
        <v>74</v>
      </c>
      <c r="AU164" s="205" t="s">
        <v>80</v>
      </c>
      <c r="AY164" s="204" t="s">
        <v>117</v>
      </c>
      <c r="BK164" s="206">
        <f>SUM(BK165:BK178)</f>
        <v>0</v>
      </c>
    </row>
    <row r="165" spans="1:65" s="2" customFormat="1" ht="33" customHeight="1">
      <c r="A165" s="36"/>
      <c r="B165" s="37"/>
      <c r="C165" s="209" t="s">
        <v>8</v>
      </c>
      <c r="D165" s="209" t="s">
        <v>119</v>
      </c>
      <c r="E165" s="210" t="s">
        <v>203</v>
      </c>
      <c r="F165" s="211" t="s">
        <v>204</v>
      </c>
      <c r="G165" s="212" t="s">
        <v>205</v>
      </c>
      <c r="H165" s="213">
        <v>8</v>
      </c>
      <c r="I165" s="214"/>
      <c r="J165" s="215">
        <f>ROUND(I165*H165,2)</f>
        <v>0</v>
      </c>
      <c r="K165" s="216"/>
      <c r="L165" s="42"/>
      <c r="M165" s="217" t="s">
        <v>1</v>
      </c>
      <c r="N165" s="218" t="s">
        <v>40</v>
      </c>
      <c r="O165" s="89"/>
      <c r="P165" s="219">
        <f>O165*H165</f>
        <v>0</v>
      </c>
      <c r="Q165" s="219">
        <v>0.1554</v>
      </c>
      <c r="R165" s="219">
        <f>Q165*H165</f>
        <v>1.2432</v>
      </c>
      <c r="S165" s="219">
        <v>0</v>
      </c>
      <c r="T165" s="219">
        <f>S165*H165</f>
        <v>0</v>
      </c>
      <c r="U165" s="220" t="s">
        <v>1</v>
      </c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1" t="s">
        <v>123</v>
      </c>
      <c r="AT165" s="221" t="s">
        <v>119</v>
      </c>
      <c r="AU165" s="221" t="s">
        <v>82</v>
      </c>
      <c r="AY165" s="15" t="s">
        <v>117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5" t="s">
        <v>80</v>
      </c>
      <c r="BK165" s="222">
        <f>ROUND(I165*H165,2)</f>
        <v>0</v>
      </c>
      <c r="BL165" s="15" t="s">
        <v>123</v>
      </c>
      <c r="BM165" s="221" t="s">
        <v>206</v>
      </c>
    </row>
    <row r="166" spans="1:47" s="2" customFormat="1" ht="12">
      <c r="A166" s="36"/>
      <c r="B166" s="37"/>
      <c r="C166" s="38"/>
      <c r="D166" s="223" t="s">
        <v>125</v>
      </c>
      <c r="E166" s="38"/>
      <c r="F166" s="224" t="s">
        <v>207</v>
      </c>
      <c r="G166" s="38"/>
      <c r="H166" s="38"/>
      <c r="I166" s="225"/>
      <c r="J166" s="38"/>
      <c r="K166" s="38"/>
      <c r="L166" s="42"/>
      <c r="M166" s="226"/>
      <c r="N166" s="227"/>
      <c r="O166" s="89"/>
      <c r="P166" s="89"/>
      <c r="Q166" s="89"/>
      <c r="R166" s="89"/>
      <c r="S166" s="89"/>
      <c r="T166" s="89"/>
      <c r="U166" s="90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125</v>
      </c>
      <c r="AU166" s="15" t="s">
        <v>82</v>
      </c>
    </row>
    <row r="167" spans="1:65" s="2" customFormat="1" ht="16.5" customHeight="1">
      <c r="A167" s="36"/>
      <c r="B167" s="37"/>
      <c r="C167" s="239" t="s">
        <v>208</v>
      </c>
      <c r="D167" s="239" t="s">
        <v>150</v>
      </c>
      <c r="E167" s="240" t="s">
        <v>209</v>
      </c>
      <c r="F167" s="241" t="s">
        <v>210</v>
      </c>
      <c r="G167" s="242" t="s">
        <v>194</v>
      </c>
      <c r="H167" s="243">
        <v>8</v>
      </c>
      <c r="I167" s="244"/>
      <c r="J167" s="245">
        <f>ROUND(I167*H167,2)</f>
        <v>0</v>
      </c>
      <c r="K167" s="246"/>
      <c r="L167" s="247"/>
      <c r="M167" s="248" t="s">
        <v>1</v>
      </c>
      <c r="N167" s="249" t="s">
        <v>40</v>
      </c>
      <c r="O167" s="89"/>
      <c r="P167" s="219">
        <f>O167*H167</f>
        <v>0</v>
      </c>
      <c r="Q167" s="219">
        <v>0.08</v>
      </c>
      <c r="R167" s="219">
        <f>Q167*H167</f>
        <v>0.64</v>
      </c>
      <c r="S167" s="219">
        <v>0</v>
      </c>
      <c r="T167" s="219">
        <f>S167*H167</f>
        <v>0</v>
      </c>
      <c r="U167" s="220" t="s">
        <v>1</v>
      </c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1" t="s">
        <v>153</v>
      </c>
      <c r="AT167" s="221" t="s">
        <v>150</v>
      </c>
      <c r="AU167" s="221" t="s">
        <v>82</v>
      </c>
      <c r="AY167" s="15" t="s">
        <v>117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5" t="s">
        <v>80</v>
      </c>
      <c r="BK167" s="222">
        <f>ROUND(I167*H167,2)</f>
        <v>0</v>
      </c>
      <c r="BL167" s="15" t="s">
        <v>123</v>
      </c>
      <c r="BM167" s="221" t="s">
        <v>211</v>
      </c>
    </row>
    <row r="168" spans="1:47" s="2" customFormat="1" ht="12">
      <c r="A168" s="36"/>
      <c r="B168" s="37"/>
      <c r="C168" s="38"/>
      <c r="D168" s="223" t="s">
        <v>125</v>
      </c>
      <c r="E168" s="38"/>
      <c r="F168" s="224" t="s">
        <v>210</v>
      </c>
      <c r="G168" s="38"/>
      <c r="H168" s="38"/>
      <c r="I168" s="225"/>
      <c r="J168" s="38"/>
      <c r="K168" s="38"/>
      <c r="L168" s="42"/>
      <c r="M168" s="226"/>
      <c r="N168" s="227"/>
      <c r="O168" s="89"/>
      <c r="P168" s="89"/>
      <c r="Q168" s="89"/>
      <c r="R168" s="89"/>
      <c r="S168" s="89"/>
      <c r="T168" s="89"/>
      <c r="U168" s="90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125</v>
      </c>
      <c r="AU168" s="15" t="s">
        <v>82</v>
      </c>
    </row>
    <row r="169" spans="1:51" s="13" customFormat="1" ht="12">
      <c r="A169" s="13"/>
      <c r="B169" s="228"/>
      <c r="C169" s="229"/>
      <c r="D169" s="223" t="s">
        <v>137</v>
      </c>
      <c r="E169" s="229"/>
      <c r="F169" s="231" t="s">
        <v>212</v>
      </c>
      <c r="G169" s="229"/>
      <c r="H169" s="232">
        <v>8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6"/>
      <c r="U169" s="237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8" t="s">
        <v>137</v>
      </c>
      <c r="AU169" s="238" t="s">
        <v>82</v>
      </c>
      <c r="AV169" s="13" t="s">
        <v>82</v>
      </c>
      <c r="AW169" s="13" t="s">
        <v>4</v>
      </c>
      <c r="AX169" s="13" t="s">
        <v>80</v>
      </c>
      <c r="AY169" s="238" t="s">
        <v>117</v>
      </c>
    </row>
    <row r="170" spans="1:65" s="2" customFormat="1" ht="33" customHeight="1">
      <c r="A170" s="36"/>
      <c r="B170" s="37"/>
      <c r="C170" s="209" t="s">
        <v>213</v>
      </c>
      <c r="D170" s="209" t="s">
        <v>119</v>
      </c>
      <c r="E170" s="210" t="s">
        <v>214</v>
      </c>
      <c r="F170" s="211" t="s">
        <v>215</v>
      </c>
      <c r="G170" s="212" t="s">
        <v>205</v>
      </c>
      <c r="H170" s="213">
        <v>32</v>
      </c>
      <c r="I170" s="214"/>
      <c r="J170" s="215">
        <f>ROUND(I170*H170,2)</f>
        <v>0</v>
      </c>
      <c r="K170" s="216"/>
      <c r="L170" s="42"/>
      <c r="M170" s="217" t="s">
        <v>1</v>
      </c>
      <c r="N170" s="218" t="s">
        <v>40</v>
      </c>
      <c r="O170" s="89"/>
      <c r="P170" s="219">
        <f>O170*H170</f>
        <v>0</v>
      </c>
      <c r="Q170" s="219">
        <v>0.1295</v>
      </c>
      <c r="R170" s="219">
        <f>Q170*H170</f>
        <v>4.144</v>
      </c>
      <c r="S170" s="219">
        <v>0</v>
      </c>
      <c r="T170" s="219">
        <f>S170*H170</f>
        <v>0</v>
      </c>
      <c r="U170" s="220" t="s">
        <v>1</v>
      </c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1" t="s">
        <v>123</v>
      </c>
      <c r="AT170" s="221" t="s">
        <v>119</v>
      </c>
      <c r="AU170" s="221" t="s">
        <v>82</v>
      </c>
      <c r="AY170" s="15" t="s">
        <v>117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5" t="s">
        <v>80</v>
      </c>
      <c r="BK170" s="222">
        <f>ROUND(I170*H170,2)</f>
        <v>0</v>
      </c>
      <c r="BL170" s="15" t="s">
        <v>123</v>
      </c>
      <c r="BM170" s="221" t="s">
        <v>216</v>
      </c>
    </row>
    <row r="171" spans="1:47" s="2" customFormat="1" ht="12">
      <c r="A171" s="36"/>
      <c r="B171" s="37"/>
      <c r="C171" s="38"/>
      <c r="D171" s="223" t="s">
        <v>125</v>
      </c>
      <c r="E171" s="38"/>
      <c r="F171" s="224" t="s">
        <v>217</v>
      </c>
      <c r="G171" s="38"/>
      <c r="H171" s="38"/>
      <c r="I171" s="225"/>
      <c r="J171" s="38"/>
      <c r="K171" s="38"/>
      <c r="L171" s="42"/>
      <c r="M171" s="226"/>
      <c r="N171" s="227"/>
      <c r="O171" s="89"/>
      <c r="P171" s="89"/>
      <c r="Q171" s="89"/>
      <c r="R171" s="89"/>
      <c r="S171" s="89"/>
      <c r="T171" s="89"/>
      <c r="U171" s="90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125</v>
      </c>
      <c r="AU171" s="15" t="s">
        <v>82</v>
      </c>
    </row>
    <row r="172" spans="1:65" s="2" customFormat="1" ht="16.5" customHeight="1">
      <c r="A172" s="36"/>
      <c r="B172" s="37"/>
      <c r="C172" s="239" t="s">
        <v>218</v>
      </c>
      <c r="D172" s="239" t="s">
        <v>150</v>
      </c>
      <c r="E172" s="240" t="s">
        <v>219</v>
      </c>
      <c r="F172" s="241" t="s">
        <v>220</v>
      </c>
      <c r="G172" s="242" t="s">
        <v>194</v>
      </c>
      <c r="H172" s="243">
        <v>32</v>
      </c>
      <c r="I172" s="244"/>
      <c r="J172" s="245">
        <f>ROUND(I172*H172,2)</f>
        <v>0</v>
      </c>
      <c r="K172" s="246"/>
      <c r="L172" s="247"/>
      <c r="M172" s="248" t="s">
        <v>1</v>
      </c>
      <c r="N172" s="249" t="s">
        <v>40</v>
      </c>
      <c r="O172" s="89"/>
      <c r="P172" s="219">
        <f>O172*H172</f>
        <v>0</v>
      </c>
      <c r="Q172" s="219">
        <v>0.024</v>
      </c>
      <c r="R172" s="219">
        <f>Q172*H172</f>
        <v>0.768</v>
      </c>
      <c r="S172" s="219">
        <v>0</v>
      </c>
      <c r="T172" s="219">
        <f>S172*H172</f>
        <v>0</v>
      </c>
      <c r="U172" s="220" t="s">
        <v>1</v>
      </c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1" t="s">
        <v>153</v>
      </c>
      <c r="AT172" s="221" t="s">
        <v>150</v>
      </c>
      <c r="AU172" s="221" t="s">
        <v>82</v>
      </c>
      <c r="AY172" s="15" t="s">
        <v>117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5" t="s">
        <v>80</v>
      </c>
      <c r="BK172" s="222">
        <f>ROUND(I172*H172,2)</f>
        <v>0</v>
      </c>
      <c r="BL172" s="15" t="s">
        <v>123</v>
      </c>
      <c r="BM172" s="221" t="s">
        <v>221</v>
      </c>
    </row>
    <row r="173" spans="1:47" s="2" customFormat="1" ht="12">
      <c r="A173" s="36"/>
      <c r="B173" s="37"/>
      <c r="C173" s="38"/>
      <c r="D173" s="223" t="s">
        <v>125</v>
      </c>
      <c r="E173" s="38"/>
      <c r="F173" s="224" t="s">
        <v>222</v>
      </c>
      <c r="G173" s="38"/>
      <c r="H173" s="38"/>
      <c r="I173" s="225"/>
      <c r="J173" s="38"/>
      <c r="K173" s="38"/>
      <c r="L173" s="42"/>
      <c r="M173" s="226"/>
      <c r="N173" s="227"/>
      <c r="O173" s="89"/>
      <c r="P173" s="89"/>
      <c r="Q173" s="89"/>
      <c r="R173" s="89"/>
      <c r="S173" s="89"/>
      <c r="T173" s="89"/>
      <c r="U173" s="90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125</v>
      </c>
      <c r="AU173" s="15" t="s">
        <v>82</v>
      </c>
    </row>
    <row r="174" spans="1:51" s="13" customFormat="1" ht="12">
      <c r="A174" s="13"/>
      <c r="B174" s="228"/>
      <c r="C174" s="229"/>
      <c r="D174" s="223" t="s">
        <v>137</v>
      </c>
      <c r="E174" s="229"/>
      <c r="F174" s="231" t="s">
        <v>223</v>
      </c>
      <c r="G174" s="229"/>
      <c r="H174" s="232">
        <v>32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6"/>
      <c r="U174" s="237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8" t="s">
        <v>137</v>
      </c>
      <c r="AU174" s="238" t="s">
        <v>82</v>
      </c>
      <c r="AV174" s="13" t="s">
        <v>82</v>
      </c>
      <c r="AW174" s="13" t="s">
        <v>4</v>
      </c>
      <c r="AX174" s="13" t="s">
        <v>80</v>
      </c>
      <c r="AY174" s="238" t="s">
        <v>117</v>
      </c>
    </row>
    <row r="175" spans="1:65" s="2" customFormat="1" ht="24.15" customHeight="1">
      <c r="A175" s="36"/>
      <c r="B175" s="37"/>
      <c r="C175" s="209" t="s">
        <v>224</v>
      </c>
      <c r="D175" s="209" t="s">
        <v>119</v>
      </c>
      <c r="E175" s="210" t="s">
        <v>225</v>
      </c>
      <c r="F175" s="211" t="s">
        <v>226</v>
      </c>
      <c r="G175" s="212" t="s">
        <v>205</v>
      </c>
      <c r="H175" s="213">
        <v>11</v>
      </c>
      <c r="I175" s="214"/>
      <c r="J175" s="215">
        <f>ROUND(I175*H175,2)</f>
        <v>0</v>
      </c>
      <c r="K175" s="216"/>
      <c r="L175" s="42"/>
      <c r="M175" s="217" t="s">
        <v>1</v>
      </c>
      <c r="N175" s="218" t="s">
        <v>40</v>
      </c>
      <c r="O175" s="89"/>
      <c r="P175" s="219">
        <f>O175*H175</f>
        <v>0</v>
      </c>
      <c r="Q175" s="219">
        <v>0.08619</v>
      </c>
      <c r="R175" s="219">
        <f>Q175*H175</f>
        <v>0.94809</v>
      </c>
      <c r="S175" s="219">
        <v>0</v>
      </c>
      <c r="T175" s="219">
        <f>S175*H175</f>
        <v>0</v>
      </c>
      <c r="U175" s="220" t="s">
        <v>1</v>
      </c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1" t="s">
        <v>123</v>
      </c>
      <c r="AT175" s="221" t="s">
        <v>119</v>
      </c>
      <c r="AU175" s="221" t="s">
        <v>82</v>
      </c>
      <c r="AY175" s="15" t="s">
        <v>117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5" t="s">
        <v>80</v>
      </c>
      <c r="BK175" s="222">
        <f>ROUND(I175*H175,2)</f>
        <v>0</v>
      </c>
      <c r="BL175" s="15" t="s">
        <v>123</v>
      </c>
      <c r="BM175" s="221" t="s">
        <v>227</v>
      </c>
    </row>
    <row r="176" spans="1:47" s="2" customFormat="1" ht="12">
      <c r="A176" s="36"/>
      <c r="B176" s="37"/>
      <c r="C176" s="38"/>
      <c r="D176" s="223" t="s">
        <v>125</v>
      </c>
      <c r="E176" s="38"/>
      <c r="F176" s="224" t="s">
        <v>228</v>
      </c>
      <c r="G176" s="38"/>
      <c r="H176" s="38"/>
      <c r="I176" s="225"/>
      <c r="J176" s="38"/>
      <c r="K176" s="38"/>
      <c r="L176" s="42"/>
      <c r="M176" s="226"/>
      <c r="N176" s="227"/>
      <c r="O176" s="89"/>
      <c r="P176" s="89"/>
      <c r="Q176" s="89"/>
      <c r="R176" s="89"/>
      <c r="S176" s="89"/>
      <c r="T176" s="89"/>
      <c r="U176" s="90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5" t="s">
        <v>125</v>
      </c>
      <c r="AU176" s="15" t="s">
        <v>82</v>
      </c>
    </row>
    <row r="177" spans="1:65" s="2" customFormat="1" ht="16.5" customHeight="1">
      <c r="A177" s="36"/>
      <c r="B177" s="37"/>
      <c r="C177" s="209" t="s">
        <v>229</v>
      </c>
      <c r="D177" s="209" t="s">
        <v>119</v>
      </c>
      <c r="E177" s="210" t="s">
        <v>230</v>
      </c>
      <c r="F177" s="211" t="s">
        <v>231</v>
      </c>
      <c r="G177" s="212" t="s">
        <v>205</v>
      </c>
      <c r="H177" s="213">
        <v>1</v>
      </c>
      <c r="I177" s="214"/>
      <c r="J177" s="215">
        <f>ROUND(I177*H177,2)</f>
        <v>0</v>
      </c>
      <c r="K177" s="216"/>
      <c r="L177" s="42"/>
      <c r="M177" s="217" t="s">
        <v>1</v>
      </c>
      <c r="N177" s="218" t="s">
        <v>40</v>
      </c>
      <c r="O177" s="89"/>
      <c r="P177" s="219">
        <f>O177*H177</f>
        <v>0</v>
      </c>
      <c r="Q177" s="219">
        <v>0.08619</v>
      </c>
      <c r="R177" s="219">
        <f>Q177*H177</f>
        <v>0.08619</v>
      </c>
      <c r="S177" s="219">
        <v>0</v>
      </c>
      <c r="T177" s="219">
        <f>S177*H177</f>
        <v>0</v>
      </c>
      <c r="U177" s="220" t="s">
        <v>1</v>
      </c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1" t="s">
        <v>123</v>
      </c>
      <c r="AT177" s="221" t="s">
        <v>119</v>
      </c>
      <c r="AU177" s="221" t="s">
        <v>82</v>
      </c>
      <c r="AY177" s="15" t="s">
        <v>117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5" t="s">
        <v>80</v>
      </c>
      <c r="BK177" s="222">
        <f>ROUND(I177*H177,2)</f>
        <v>0</v>
      </c>
      <c r="BL177" s="15" t="s">
        <v>123</v>
      </c>
      <c r="BM177" s="221" t="s">
        <v>232</v>
      </c>
    </row>
    <row r="178" spans="1:47" s="2" customFormat="1" ht="12">
      <c r="A178" s="36"/>
      <c r="B178" s="37"/>
      <c r="C178" s="38"/>
      <c r="D178" s="223" t="s">
        <v>125</v>
      </c>
      <c r="E178" s="38"/>
      <c r="F178" s="224" t="s">
        <v>228</v>
      </c>
      <c r="G178" s="38"/>
      <c r="H178" s="38"/>
      <c r="I178" s="225"/>
      <c r="J178" s="38"/>
      <c r="K178" s="38"/>
      <c r="L178" s="42"/>
      <c r="M178" s="226"/>
      <c r="N178" s="227"/>
      <c r="O178" s="89"/>
      <c r="P178" s="89"/>
      <c r="Q178" s="89"/>
      <c r="R178" s="89"/>
      <c r="S178" s="89"/>
      <c r="T178" s="89"/>
      <c r="U178" s="90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125</v>
      </c>
      <c r="AU178" s="15" t="s">
        <v>82</v>
      </c>
    </row>
    <row r="179" spans="1:63" s="12" customFormat="1" ht="22.8" customHeight="1">
      <c r="A179" s="12"/>
      <c r="B179" s="193"/>
      <c r="C179" s="194"/>
      <c r="D179" s="195" t="s">
        <v>74</v>
      </c>
      <c r="E179" s="207" t="s">
        <v>233</v>
      </c>
      <c r="F179" s="207" t="s">
        <v>234</v>
      </c>
      <c r="G179" s="194"/>
      <c r="H179" s="194"/>
      <c r="I179" s="197"/>
      <c r="J179" s="208">
        <f>BK179</f>
        <v>0</v>
      </c>
      <c r="K179" s="194"/>
      <c r="L179" s="199"/>
      <c r="M179" s="200"/>
      <c r="N179" s="201"/>
      <c r="O179" s="201"/>
      <c r="P179" s="202">
        <f>SUM(P180:P186)</f>
        <v>0</v>
      </c>
      <c r="Q179" s="201"/>
      <c r="R179" s="202">
        <f>SUM(R180:R186)</f>
        <v>0</v>
      </c>
      <c r="S179" s="201"/>
      <c r="T179" s="202">
        <f>SUM(T180:T186)</f>
        <v>0</v>
      </c>
      <c r="U179" s="203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4" t="s">
        <v>80</v>
      </c>
      <c r="AT179" s="205" t="s">
        <v>74</v>
      </c>
      <c r="AU179" s="205" t="s">
        <v>80</v>
      </c>
      <c r="AY179" s="204" t="s">
        <v>117</v>
      </c>
      <c r="BK179" s="206">
        <f>SUM(BK180:BK186)</f>
        <v>0</v>
      </c>
    </row>
    <row r="180" spans="1:65" s="2" customFormat="1" ht="21.75" customHeight="1">
      <c r="A180" s="36"/>
      <c r="B180" s="37"/>
      <c r="C180" s="209" t="s">
        <v>7</v>
      </c>
      <c r="D180" s="209" t="s">
        <v>119</v>
      </c>
      <c r="E180" s="210" t="s">
        <v>235</v>
      </c>
      <c r="F180" s="211" t="s">
        <v>236</v>
      </c>
      <c r="G180" s="212" t="s">
        <v>237</v>
      </c>
      <c r="H180" s="213">
        <v>114.57</v>
      </c>
      <c r="I180" s="214"/>
      <c r="J180" s="215">
        <f>ROUND(I180*H180,2)</f>
        <v>0</v>
      </c>
      <c r="K180" s="216"/>
      <c r="L180" s="42"/>
      <c r="M180" s="217" t="s">
        <v>1</v>
      </c>
      <c r="N180" s="218" t="s">
        <v>40</v>
      </c>
      <c r="O180" s="89"/>
      <c r="P180" s="219">
        <f>O180*H180</f>
        <v>0</v>
      </c>
      <c r="Q180" s="219">
        <v>0</v>
      </c>
      <c r="R180" s="219">
        <f>Q180*H180</f>
        <v>0</v>
      </c>
      <c r="S180" s="219">
        <v>0</v>
      </c>
      <c r="T180" s="219">
        <f>S180*H180</f>
        <v>0</v>
      </c>
      <c r="U180" s="220" t="s">
        <v>1</v>
      </c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1" t="s">
        <v>123</v>
      </c>
      <c r="AT180" s="221" t="s">
        <v>119</v>
      </c>
      <c r="AU180" s="221" t="s">
        <v>82</v>
      </c>
      <c r="AY180" s="15" t="s">
        <v>117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5" t="s">
        <v>80</v>
      </c>
      <c r="BK180" s="222">
        <f>ROUND(I180*H180,2)</f>
        <v>0</v>
      </c>
      <c r="BL180" s="15" t="s">
        <v>123</v>
      </c>
      <c r="BM180" s="221" t="s">
        <v>238</v>
      </c>
    </row>
    <row r="181" spans="1:47" s="2" customFormat="1" ht="12">
      <c r="A181" s="36"/>
      <c r="B181" s="37"/>
      <c r="C181" s="38"/>
      <c r="D181" s="223" t="s">
        <v>125</v>
      </c>
      <c r="E181" s="38"/>
      <c r="F181" s="224" t="s">
        <v>239</v>
      </c>
      <c r="G181" s="38"/>
      <c r="H181" s="38"/>
      <c r="I181" s="225"/>
      <c r="J181" s="38"/>
      <c r="K181" s="38"/>
      <c r="L181" s="42"/>
      <c r="M181" s="226"/>
      <c r="N181" s="227"/>
      <c r="O181" s="89"/>
      <c r="P181" s="89"/>
      <c r="Q181" s="89"/>
      <c r="R181" s="89"/>
      <c r="S181" s="89"/>
      <c r="T181" s="89"/>
      <c r="U181" s="90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5" t="s">
        <v>125</v>
      </c>
      <c r="AU181" s="15" t="s">
        <v>82</v>
      </c>
    </row>
    <row r="182" spans="1:65" s="2" customFormat="1" ht="24.15" customHeight="1">
      <c r="A182" s="36"/>
      <c r="B182" s="37"/>
      <c r="C182" s="209" t="s">
        <v>240</v>
      </c>
      <c r="D182" s="209" t="s">
        <v>119</v>
      </c>
      <c r="E182" s="210" t="s">
        <v>241</v>
      </c>
      <c r="F182" s="211" t="s">
        <v>242</v>
      </c>
      <c r="G182" s="212" t="s">
        <v>237</v>
      </c>
      <c r="H182" s="213">
        <v>5025</v>
      </c>
      <c r="I182" s="214"/>
      <c r="J182" s="215">
        <f>ROUND(I182*H182,2)</f>
        <v>0</v>
      </c>
      <c r="K182" s="216"/>
      <c r="L182" s="42"/>
      <c r="M182" s="217" t="s">
        <v>1</v>
      </c>
      <c r="N182" s="218" t="s">
        <v>40</v>
      </c>
      <c r="O182" s="89"/>
      <c r="P182" s="219">
        <f>O182*H182</f>
        <v>0</v>
      </c>
      <c r="Q182" s="219">
        <v>0</v>
      </c>
      <c r="R182" s="219">
        <f>Q182*H182</f>
        <v>0</v>
      </c>
      <c r="S182" s="219">
        <v>0</v>
      </c>
      <c r="T182" s="219">
        <f>S182*H182</f>
        <v>0</v>
      </c>
      <c r="U182" s="220" t="s">
        <v>1</v>
      </c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1" t="s">
        <v>123</v>
      </c>
      <c r="AT182" s="221" t="s">
        <v>119</v>
      </c>
      <c r="AU182" s="221" t="s">
        <v>82</v>
      </c>
      <c r="AY182" s="15" t="s">
        <v>117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5" t="s">
        <v>80</v>
      </c>
      <c r="BK182" s="222">
        <f>ROUND(I182*H182,2)</f>
        <v>0</v>
      </c>
      <c r="BL182" s="15" t="s">
        <v>123</v>
      </c>
      <c r="BM182" s="221" t="s">
        <v>243</v>
      </c>
    </row>
    <row r="183" spans="1:47" s="2" customFormat="1" ht="12">
      <c r="A183" s="36"/>
      <c r="B183" s="37"/>
      <c r="C183" s="38"/>
      <c r="D183" s="223" t="s">
        <v>125</v>
      </c>
      <c r="E183" s="38"/>
      <c r="F183" s="224" t="s">
        <v>244</v>
      </c>
      <c r="G183" s="38"/>
      <c r="H183" s="38"/>
      <c r="I183" s="225"/>
      <c r="J183" s="38"/>
      <c r="K183" s="38"/>
      <c r="L183" s="42"/>
      <c r="M183" s="226"/>
      <c r="N183" s="227"/>
      <c r="O183" s="89"/>
      <c r="P183" s="89"/>
      <c r="Q183" s="89"/>
      <c r="R183" s="89"/>
      <c r="S183" s="89"/>
      <c r="T183" s="89"/>
      <c r="U183" s="90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5" t="s">
        <v>125</v>
      </c>
      <c r="AU183" s="15" t="s">
        <v>82</v>
      </c>
    </row>
    <row r="184" spans="1:51" s="13" customFormat="1" ht="12">
      <c r="A184" s="13"/>
      <c r="B184" s="228"/>
      <c r="C184" s="229"/>
      <c r="D184" s="223" t="s">
        <v>137</v>
      </c>
      <c r="E184" s="230" t="s">
        <v>1</v>
      </c>
      <c r="F184" s="231" t="s">
        <v>245</v>
      </c>
      <c r="G184" s="229"/>
      <c r="H184" s="232">
        <v>5025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6"/>
      <c r="U184" s="237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8" t="s">
        <v>137</v>
      </c>
      <c r="AU184" s="238" t="s">
        <v>82</v>
      </c>
      <c r="AV184" s="13" t="s">
        <v>82</v>
      </c>
      <c r="AW184" s="13" t="s">
        <v>32</v>
      </c>
      <c r="AX184" s="13" t="s">
        <v>80</v>
      </c>
      <c r="AY184" s="238" t="s">
        <v>117</v>
      </c>
    </row>
    <row r="185" spans="1:65" s="2" customFormat="1" ht="44.25" customHeight="1">
      <c r="A185" s="36"/>
      <c r="B185" s="37"/>
      <c r="C185" s="209" t="s">
        <v>246</v>
      </c>
      <c r="D185" s="209" t="s">
        <v>119</v>
      </c>
      <c r="E185" s="210" t="s">
        <v>247</v>
      </c>
      <c r="F185" s="211" t="s">
        <v>248</v>
      </c>
      <c r="G185" s="212" t="s">
        <v>237</v>
      </c>
      <c r="H185" s="213">
        <v>167.5</v>
      </c>
      <c r="I185" s="214"/>
      <c r="J185" s="215">
        <f>ROUND(I185*H185,2)</f>
        <v>0</v>
      </c>
      <c r="K185" s="216"/>
      <c r="L185" s="42"/>
      <c r="M185" s="217" t="s">
        <v>1</v>
      </c>
      <c r="N185" s="218" t="s">
        <v>40</v>
      </c>
      <c r="O185" s="89"/>
      <c r="P185" s="219">
        <f>O185*H185</f>
        <v>0</v>
      </c>
      <c r="Q185" s="219">
        <v>0</v>
      </c>
      <c r="R185" s="219">
        <f>Q185*H185</f>
        <v>0</v>
      </c>
      <c r="S185" s="219">
        <v>0</v>
      </c>
      <c r="T185" s="219">
        <f>S185*H185</f>
        <v>0</v>
      </c>
      <c r="U185" s="220" t="s">
        <v>1</v>
      </c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1" t="s">
        <v>123</v>
      </c>
      <c r="AT185" s="221" t="s">
        <v>119</v>
      </c>
      <c r="AU185" s="221" t="s">
        <v>82</v>
      </c>
      <c r="AY185" s="15" t="s">
        <v>117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5" t="s">
        <v>80</v>
      </c>
      <c r="BK185" s="222">
        <f>ROUND(I185*H185,2)</f>
        <v>0</v>
      </c>
      <c r="BL185" s="15" t="s">
        <v>123</v>
      </c>
      <c r="BM185" s="221" t="s">
        <v>249</v>
      </c>
    </row>
    <row r="186" spans="1:47" s="2" customFormat="1" ht="12">
      <c r="A186" s="36"/>
      <c r="B186" s="37"/>
      <c r="C186" s="38"/>
      <c r="D186" s="223" t="s">
        <v>125</v>
      </c>
      <c r="E186" s="38"/>
      <c r="F186" s="224" t="s">
        <v>248</v>
      </c>
      <c r="G186" s="38"/>
      <c r="H186" s="38"/>
      <c r="I186" s="225"/>
      <c r="J186" s="38"/>
      <c r="K186" s="38"/>
      <c r="L186" s="42"/>
      <c r="M186" s="226"/>
      <c r="N186" s="227"/>
      <c r="O186" s="89"/>
      <c r="P186" s="89"/>
      <c r="Q186" s="89"/>
      <c r="R186" s="89"/>
      <c r="S186" s="89"/>
      <c r="T186" s="89"/>
      <c r="U186" s="90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5" t="s">
        <v>125</v>
      </c>
      <c r="AU186" s="15" t="s">
        <v>82</v>
      </c>
    </row>
    <row r="187" spans="1:63" s="12" customFormat="1" ht="22.8" customHeight="1">
      <c r="A187" s="12"/>
      <c r="B187" s="193"/>
      <c r="C187" s="194"/>
      <c r="D187" s="195" t="s">
        <v>74</v>
      </c>
      <c r="E187" s="207" t="s">
        <v>250</v>
      </c>
      <c r="F187" s="207" t="s">
        <v>251</v>
      </c>
      <c r="G187" s="194"/>
      <c r="H187" s="194"/>
      <c r="I187" s="197"/>
      <c r="J187" s="208">
        <f>BK187</f>
        <v>0</v>
      </c>
      <c r="K187" s="194"/>
      <c r="L187" s="199"/>
      <c r="M187" s="200"/>
      <c r="N187" s="201"/>
      <c r="O187" s="201"/>
      <c r="P187" s="202">
        <f>SUM(P188:P189)</f>
        <v>0</v>
      </c>
      <c r="Q187" s="201"/>
      <c r="R187" s="202">
        <f>SUM(R188:R189)</f>
        <v>0</v>
      </c>
      <c r="S187" s="201"/>
      <c r="T187" s="202">
        <f>SUM(T188:T189)</f>
        <v>0</v>
      </c>
      <c r="U187" s="203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4" t="s">
        <v>80</v>
      </c>
      <c r="AT187" s="205" t="s">
        <v>74</v>
      </c>
      <c r="AU187" s="205" t="s">
        <v>80</v>
      </c>
      <c r="AY187" s="204" t="s">
        <v>117</v>
      </c>
      <c r="BK187" s="206">
        <f>SUM(BK188:BK189)</f>
        <v>0</v>
      </c>
    </row>
    <row r="188" spans="1:65" s="2" customFormat="1" ht="33" customHeight="1">
      <c r="A188" s="36"/>
      <c r="B188" s="37"/>
      <c r="C188" s="209" t="s">
        <v>252</v>
      </c>
      <c r="D188" s="209" t="s">
        <v>119</v>
      </c>
      <c r="E188" s="210" t="s">
        <v>253</v>
      </c>
      <c r="F188" s="211" t="s">
        <v>254</v>
      </c>
      <c r="G188" s="212" t="s">
        <v>237</v>
      </c>
      <c r="H188" s="213">
        <v>189.507</v>
      </c>
      <c r="I188" s="214"/>
      <c r="J188" s="215">
        <f>ROUND(I188*H188,2)</f>
        <v>0</v>
      </c>
      <c r="K188" s="216"/>
      <c r="L188" s="42"/>
      <c r="M188" s="217" t="s">
        <v>1</v>
      </c>
      <c r="N188" s="218" t="s">
        <v>40</v>
      </c>
      <c r="O188" s="89"/>
      <c r="P188" s="219">
        <f>O188*H188</f>
        <v>0</v>
      </c>
      <c r="Q188" s="219">
        <v>0</v>
      </c>
      <c r="R188" s="219">
        <f>Q188*H188</f>
        <v>0</v>
      </c>
      <c r="S188" s="219">
        <v>0</v>
      </c>
      <c r="T188" s="219">
        <f>S188*H188</f>
        <v>0</v>
      </c>
      <c r="U188" s="220" t="s">
        <v>1</v>
      </c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1" t="s">
        <v>123</v>
      </c>
      <c r="AT188" s="221" t="s">
        <v>119</v>
      </c>
      <c r="AU188" s="221" t="s">
        <v>82</v>
      </c>
      <c r="AY188" s="15" t="s">
        <v>117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5" t="s">
        <v>80</v>
      </c>
      <c r="BK188" s="222">
        <f>ROUND(I188*H188,2)</f>
        <v>0</v>
      </c>
      <c r="BL188" s="15" t="s">
        <v>123</v>
      </c>
      <c r="BM188" s="221" t="s">
        <v>255</v>
      </c>
    </row>
    <row r="189" spans="1:47" s="2" customFormat="1" ht="12">
      <c r="A189" s="36"/>
      <c r="B189" s="37"/>
      <c r="C189" s="38"/>
      <c r="D189" s="223" t="s">
        <v>125</v>
      </c>
      <c r="E189" s="38"/>
      <c r="F189" s="224" t="s">
        <v>256</v>
      </c>
      <c r="G189" s="38"/>
      <c r="H189" s="38"/>
      <c r="I189" s="225"/>
      <c r="J189" s="38"/>
      <c r="K189" s="38"/>
      <c r="L189" s="42"/>
      <c r="M189" s="226"/>
      <c r="N189" s="227"/>
      <c r="O189" s="89"/>
      <c r="P189" s="89"/>
      <c r="Q189" s="89"/>
      <c r="R189" s="89"/>
      <c r="S189" s="89"/>
      <c r="T189" s="89"/>
      <c r="U189" s="90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5" t="s">
        <v>125</v>
      </c>
      <c r="AU189" s="15" t="s">
        <v>82</v>
      </c>
    </row>
    <row r="190" spans="1:63" s="12" customFormat="1" ht="25.9" customHeight="1">
      <c r="A190" s="12"/>
      <c r="B190" s="193"/>
      <c r="C190" s="194"/>
      <c r="D190" s="195" t="s">
        <v>74</v>
      </c>
      <c r="E190" s="196" t="s">
        <v>257</v>
      </c>
      <c r="F190" s="196" t="s">
        <v>258</v>
      </c>
      <c r="G190" s="194"/>
      <c r="H190" s="194"/>
      <c r="I190" s="197"/>
      <c r="J190" s="198">
        <f>BK190</f>
        <v>0</v>
      </c>
      <c r="K190" s="194"/>
      <c r="L190" s="199"/>
      <c r="M190" s="200"/>
      <c r="N190" s="201"/>
      <c r="O190" s="201"/>
      <c r="P190" s="202">
        <f>P191</f>
        <v>0</v>
      </c>
      <c r="Q190" s="201"/>
      <c r="R190" s="202">
        <f>R191</f>
        <v>0.0016</v>
      </c>
      <c r="S190" s="201"/>
      <c r="T190" s="202">
        <f>T191</f>
        <v>0</v>
      </c>
      <c r="U190" s="203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4" t="s">
        <v>82</v>
      </c>
      <c r="AT190" s="205" t="s">
        <v>74</v>
      </c>
      <c r="AU190" s="205" t="s">
        <v>75</v>
      </c>
      <c r="AY190" s="204" t="s">
        <v>117</v>
      </c>
      <c r="BK190" s="206">
        <f>BK191</f>
        <v>0</v>
      </c>
    </row>
    <row r="191" spans="1:63" s="12" customFormat="1" ht="22.8" customHeight="1">
      <c r="A191" s="12"/>
      <c r="B191" s="193"/>
      <c r="C191" s="194"/>
      <c r="D191" s="195" t="s">
        <v>74</v>
      </c>
      <c r="E191" s="207" t="s">
        <v>259</v>
      </c>
      <c r="F191" s="207" t="s">
        <v>260</v>
      </c>
      <c r="G191" s="194"/>
      <c r="H191" s="194"/>
      <c r="I191" s="197"/>
      <c r="J191" s="208">
        <f>BK191</f>
        <v>0</v>
      </c>
      <c r="K191" s="194"/>
      <c r="L191" s="199"/>
      <c r="M191" s="200"/>
      <c r="N191" s="201"/>
      <c r="O191" s="201"/>
      <c r="P191" s="202">
        <f>SUM(P192:P193)</f>
        <v>0</v>
      </c>
      <c r="Q191" s="201"/>
      <c r="R191" s="202">
        <f>SUM(R192:R193)</f>
        <v>0.0016</v>
      </c>
      <c r="S191" s="201"/>
      <c r="T191" s="202">
        <f>SUM(T192:T193)</f>
        <v>0</v>
      </c>
      <c r="U191" s="203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4" t="s">
        <v>82</v>
      </c>
      <c r="AT191" s="205" t="s">
        <v>74</v>
      </c>
      <c r="AU191" s="205" t="s">
        <v>80</v>
      </c>
      <c r="AY191" s="204" t="s">
        <v>117</v>
      </c>
      <c r="BK191" s="206">
        <f>SUM(BK192:BK193)</f>
        <v>0</v>
      </c>
    </row>
    <row r="192" spans="1:65" s="2" customFormat="1" ht="21.75" customHeight="1">
      <c r="A192" s="36"/>
      <c r="B192" s="37"/>
      <c r="C192" s="209" t="s">
        <v>261</v>
      </c>
      <c r="D192" s="209" t="s">
        <v>119</v>
      </c>
      <c r="E192" s="210" t="s">
        <v>262</v>
      </c>
      <c r="F192" s="211" t="s">
        <v>263</v>
      </c>
      <c r="G192" s="212" t="s">
        <v>122</v>
      </c>
      <c r="H192" s="213">
        <v>40</v>
      </c>
      <c r="I192" s="214"/>
      <c r="J192" s="215">
        <f>ROUND(I192*H192,2)</f>
        <v>0</v>
      </c>
      <c r="K192" s="216"/>
      <c r="L192" s="42"/>
      <c r="M192" s="217" t="s">
        <v>1</v>
      </c>
      <c r="N192" s="218" t="s">
        <v>40</v>
      </c>
      <c r="O192" s="89"/>
      <c r="P192" s="219">
        <f>O192*H192</f>
        <v>0</v>
      </c>
      <c r="Q192" s="219">
        <v>4E-05</v>
      </c>
      <c r="R192" s="219">
        <f>Q192*H192</f>
        <v>0.0016</v>
      </c>
      <c r="S192" s="219">
        <v>0</v>
      </c>
      <c r="T192" s="219">
        <f>S192*H192</f>
        <v>0</v>
      </c>
      <c r="U192" s="220" t="s">
        <v>1</v>
      </c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1" t="s">
        <v>208</v>
      </c>
      <c r="AT192" s="221" t="s">
        <v>119</v>
      </c>
      <c r="AU192" s="221" t="s">
        <v>82</v>
      </c>
      <c r="AY192" s="15" t="s">
        <v>117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5" t="s">
        <v>80</v>
      </c>
      <c r="BK192" s="222">
        <f>ROUND(I192*H192,2)</f>
        <v>0</v>
      </c>
      <c r="BL192" s="15" t="s">
        <v>208</v>
      </c>
      <c r="BM192" s="221" t="s">
        <v>264</v>
      </c>
    </row>
    <row r="193" spans="1:47" s="2" customFormat="1" ht="12">
      <c r="A193" s="36"/>
      <c r="B193" s="37"/>
      <c r="C193" s="38"/>
      <c r="D193" s="223" t="s">
        <v>125</v>
      </c>
      <c r="E193" s="38"/>
      <c r="F193" s="224" t="s">
        <v>265</v>
      </c>
      <c r="G193" s="38"/>
      <c r="H193" s="38"/>
      <c r="I193" s="225"/>
      <c r="J193" s="38"/>
      <c r="K193" s="38"/>
      <c r="L193" s="42"/>
      <c r="M193" s="250"/>
      <c r="N193" s="251"/>
      <c r="O193" s="252"/>
      <c r="P193" s="252"/>
      <c r="Q193" s="252"/>
      <c r="R193" s="252"/>
      <c r="S193" s="252"/>
      <c r="T193" s="252"/>
      <c r="U193" s="253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5" t="s">
        <v>125</v>
      </c>
      <c r="AU193" s="15" t="s">
        <v>82</v>
      </c>
    </row>
    <row r="194" spans="1:31" s="2" customFormat="1" ht="6.95" customHeight="1">
      <c r="A194" s="36"/>
      <c r="B194" s="64"/>
      <c r="C194" s="65"/>
      <c r="D194" s="65"/>
      <c r="E194" s="65"/>
      <c r="F194" s="65"/>
      <c r="G194" s="65"/>
      <c r="H194" s="65"/>
      <c r="I194" s="65"/>
      <c r="J194" s="65"/>
      <c r="K194" s="65"/>
      <c r="L194" s="42"/>
      <c r="M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</row>
  </sheetData>
  <sheetProtection password="CC35" sheet="1" objects="1" scenarios="1" formatColumns="0" formatRows="0" autoFilter="0"/>
  <autoFilter ref="C123:K193"/>
  <mergeCells count="6">
    <mergeCell ref="E7:H7"/>
    <mergeCell ref="E16:H16"/>
    <mergeCell ref="E25:H25"/>
    <mergeCell ref="E85:H85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Melichar</dc:creator>
  <cp:keywords/>
  <dc:description/>
  <cp:lastModifiedBy>Jiří Melichar</cp:lastModifiedBy>
  <dcterms:created xsi:type="dcterms:W3CDTF">2022-04-06T05:11:46Z</dcterms:created>
  <dcterms:modified xsi:type="dcterms:W3CDTF">2022-04-06T05:11:49Z</dcterms:modified>
  <cp:category/>
  <cp:version/>
  <cp:contentType/>
  <cp:contentStatus/>
</cp:coreProperties>
</file>