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006b - Vrchlabí, Zámek č..." sheetId="2" r:id="rId2"/>
  </sheets>
  <definedNames>
    <definedName name="_xlnm.Print_Area" localSheetId="0">'Rekapitulace stavby'!$D$4:$AO$36,'Rekapitulace stavby'!$C$42:$AQ$56</definedName>
    <definedName name="_xlnm._FilterDatabase" localSheetId="1" hidden="1">'2006b - Vrchlabí, Zámek č...'!$C$84:$K$172</definedName>
    <definedName name="_xlnm.Print_Area" localSheetId="1">'2006b - Vrchlabí, Zámek č...'!$C$4:$J$37,'2006b - Vrchlabí, Zámek č...'!$C$43:$J$68,'2006b - Vrchlabí, Zámek č...'!$C$74:$K$172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<sst xmlns="http://schemas.openxmlformats.org/spreadsheetml/2006/main" count="1271" uniqueCount="353">
  <si>
    <t>Export Komplet</t>
  </si>
  <si>
    <t>VZ</t>
  </si>
  <si>
    <t>2.0</t>
  </si>
  <si>
    <t>ZAMOK</t>
  </si>
  <si>
    <t>False</t>
  </si>
  <si>
    <t>{10fbeaba-fabe-4808-a92c-72e03ed3c8b8}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</si>
  <si>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</si>
  <si>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</si>
  <si>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</si>
  <si>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</si>
  <si>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</si>
  <si>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</si>
  <si>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</si>
  <si>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</si>
  <si>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</si>
  <si>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</si>
  <si>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</si>
  <si>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Vrchlabí, Zámek čp.1 - Oprava římsy na jižním průčelí (Var.b - oprava zděním)</t>
  </si>
  <si>
    <t>KSO:</t>
  </si>
  <si>
    <t>801 61</t>
  </si>
  <si>
    <t>CC-CZ:</t>
  </si>
  <si>
    <t/>
  </si>
  <si>
    <t>Místo:</t>
  </si>
  <si>
    <t xml:space="preserve"> </t>
  </si>
  <si>
    <t>Datum:</t>
  </si>
  <si>
    <t>26. 2. 2020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</si>
  <si>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</si>
  <si>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</si>
  <si>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</si>
  <si>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</si>
  <si>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</si>
  <si>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</si>
  <si>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</si>
  <si>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</si>
  <si>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</si>
  <si>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</si>
  <si>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</si>
  <si>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</si>
  <si>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</si>
  <si>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</si>
  <si>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</si>
  <si>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</si>
  <si>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</si>
  <si>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</si>
  <si>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</si>
  <si>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</si>
  <si>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</si>
  <si>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</si>
  <si>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</si>
  <si>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</si>
  <si>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</si>
  <si>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</si>
  <si>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</si>
  <si>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</si>
  <si>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</si>
  <si>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</si>
  <si>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</si>
  <si>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</si>
  <si>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</si>
  <si>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</si>
  <si>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</si>
  <si>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</si>
  <si>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</si>
  <si>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</si>
  <si>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</si>
  <si>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</si>
  <si>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</si>
  <si>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</si>
  <si>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</si>
  <si>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</si>
  <si>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</si>
  <si>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</si>
  <si>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</si>
  <si>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</si>
  <si>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</si>
  <si>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</si>
  <si>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</si>
  <si>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</si>
  <si>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</si>
  <si>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</si>
  <si>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</si>
  <si>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</si>
  <si>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</si>
  <si>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</si>
  <si>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</si>
  <si>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</si>
  <si>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</si>
  <si>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</si>
  <si>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</si>
  <si>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</si>
  <si>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</si>
  <si>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</si>
  <si>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</si>
  <si>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</si>
  <si>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</si>
  <si>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</si>
  <si>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</si>
  <si>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</si>
  <si>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</si>
  <si>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</si>
  <si>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</si>
  <si>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</si>
  <si>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</si>
  <si>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</si>
  <si>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</si>
  <si>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</si>
  <si>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</si>
  <si>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</si>
  <si>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</si>
  <si>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</si>
  <si>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</si>
  <si>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</si>
  <si>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</si>
  <si>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</si>
  <si>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</si>
  <si>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</si>
  <si>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</si>
  <si>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</si>
  <si>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kordonových říms s dodáním hmot, cihlami pálenými na maltu</t>
  </si>
  <si>
    <t>m3</t>
  </si>
  <si>
    <t>CS ÚRS 2020 01</t>
  </si>
  <si>
    <t>4</t>
  </si>
  <si>
    <t>-1545209138</t>
  </si>
  <si>
    <t>VV</t>
  </si>
  <si>
    <t>28*0,136</t>
  </si>
  <si>
    <t>31732261R1</t>
  </si>
  <si>
    <t>Římsy nebo žlabové římsy z betonu železového (bez výztuže) tř. C 30/37 XC1,XF1</t>
  </si>
  <si>
    <t>-345914589</t>
  </si>
  <si>
    <t>0,56*0,12*28</t>
  </si>
  <si>
    <t>31732270R1</t>
  </si>
  <si>
    <t>Příplatek k provádění římsy za pracovní/dilatační spáru - provedení/pracnost, sváření výztuže, vyplnění trvale pružným tmelem alt.reparační maltou</t>
  </si>
  <si>
    <t>kus</t>
  </si>
  <si>
    <t>301825983</t>
  </si>
  <si>
    <t>317351101</t>
  </si>
  <si>
    <t>Bednění klenbových pásů, říms nebo překladů klenbových pásů válcových včetně podpěrné konstrukce do výše 4 m zřízení</t>
  </si>
  <si>
    <t>m2</t>
  </si>
  <si>
    <t>-2086000527</t>
  </si>
  <si>
    <t>"vč.přesahů pro postupné provádění:" 10,64</t>
  </si>
  <si>
    <t>5</t>
  </si>
  <si>
    <t>317351102</t>
  </si>
  <si>
    <t>Bednění klenbových pásů, říms nebo překladů klenbových pásů válcových včetně podpěrné konstrukce do výše 4 m odstranění</t>
  </si>
  <si>
    <t>-5929027</t>
  </si>
  <si>
    <t>6</t>
  </si>
  <si>
    <t>317351103</t>
  </si>
  <si>
    <t>Bednění klenbových pásů, říms nebo překladů klenbových pásů válcových Příplatek k ceně za podpěrnou konstrukci (zřízení i odstranění), o výšce přes 4 do 6 m</t>
  </si>
  <si>
    <t>-362360783</t>
  </si>
  <si>
    <t>7</t>
  </si>
  <si>
    <t>317361821</t>
  </si>
  <si>
    <t>Výztuž překladů, říms, žlabů, žlabových říms, klenbových pásů z betonářské oceli 10 505 (R) nebo BSt 500</t>
  </si>
  <si>
    <t>t</t>
  </si>
  <si>
    <t>-1626331908</t>
  </si>
  <si>
    <t>"01 R10:" 0,69*0,8*152*0,001</t>
  </si>
  <si>
    <t>"02 R10:" 0,69*0,55*152*0,001</t>
  </si>
  <si>
    <t>"03 R8:" 0,44*342*0,001</t>
  </si>
  <si>
    <t>Mezisoučet</t>
  </si>
  <si>
    <t>Úpravy povrchů, podlahy a osazování výplní</t>
  </si>
  <si>
    <t>8</t>
  </si>
  <si>
    <t>622135001</t>
  </si>
  <si>
    <t>Vyrovnání nerovností podkladu vnějších omítaných ploch maltou, tloušťky do 10 mm vápenocementovou stěn</t>
  </si>
  <si>
    <t>-190319629</t>
  </si>
  <si>
    <t>0,12*28</t>
  </si>
  <si>
    <t>9</t>
  </si>
  <si>
    <t>62232556R1</t>
  </si>
  <si>
    <t>Šablony profilační pro omítku říms</t>
  </si>
  <si>
    <t>soun</t>
  </si>
  <si>
    <t>624405351</t>
  </si>
  <si>
    <t>10</t>
  </si>
  <si>
    <t>62232556R2</t>
  </si>
  <si>
    <t>Omítka a štuk do exteriéru pro tvarování a tažení říms, složitost profilovaná římsa</t>
  </si>
  <si>
    <t>-1602014213</t>
  </si>
  <si>
    <t>0,68*28</t>
  </si>
  <si>
    <t>11</t>
  </si>
  <si>
    <t>62232556R4</t>
  </si>
  <si>
    <t>Oprava zakončení stávající omítky s doplněním omítkou vápenocementovou s přeštukováním</t>
  </si>
  <si>
    <t>m</t>
  </si>
  <si>
    <t>-1337276848</t>
  </si>
  <si>
    <t>28*2</t>
  </si>
  <si>
    <t>12</t>
  </si>
  <si>
    <t>62313111R1</t>
  </si>
  <si>
    <t>Podkladní a spojovací vrstva vnějších omítaných ploch - adhézní nátěr říms</t>
  </si>
  <si>
    <t>-946762097</t>
  </si>
  <si>
    <t>"nátěr na cihly:" 0,12*28</t>
  </si>
  <si>
    <t>"pod perlinku:" 0,68*28</t>
  </si>
  <si>
    <t>"na perlinku:" 0,68*28</t>
  </si>
  <si>
    <t>"pod vyrovnávací cem.potěr:" 0,37*28</t>
  </si>
  <si>
    <t>13</t>
  </si>
  <si>
    <t>62314200R1</t>
  </si>
  <si>
    <t>Potažení říms pletivem na plném podkladu sklovláknitým vtlačením do tmelu (vč.dodávky perlinky a tmelu)</t>
  </si>
  <si>
    <t>1134380119</t>
  </si>
  <si>
    <t>0,7*28</t>
  </si>
  <si>
    <t>14</t>
  </si>
  <si>
    <t>629991011</t>
  </si>
  <si>
    <t>Zakrytí vnějších ploch před znečištěním včetně pozdějšího odkrytí výplní otvorů a svislých ploch fólií přilepenou lepící páskou</t>
  </si>
  <si>
    <t>-2041404427</t>
  </si>
  <si>
    <t>"římsa:" 0,6*30</t>
  </si>
  <si>
    <t>629991012</t>
  </si>
  <si>
    <t>Zakrytí vnějších ploch před znečištěním včetně pozdějšího odkrytí výplní otvorů a svislých ploch fólií přilepenou na začišťovací lištu</t>
  </si>
  <si>
    <t>-1395708482</t>
  </si>
  <si>
    <t>5*30</t>
  </si>
  <si>
    <t>16</t>
  </si>
  <si>
    <t>631362021</t>
  </si>
  <si>
    <t>Výztuž mazanin ze svařovaných sítí z drátů typu KARI</t>
  </si>
  <si>
    <t>-516715056</t>
  </si>
  <si>
    <t>"6/100-6/100-2x3m-2kusy:" 26,64*2*0,001</t>
  </si>
  <si>
    <t>17</t>
  </si>
  <si>
    <t>632451022</t>
  </si>
  <si>
    <t>Potěr cementový vyrovnávací z malty (MC-15) v pásu o průměrné (střední) tl. přes 20 do 30 mm</t>
  </si>
  <si>
    <t>637791242</t>
  </si>
  <si>
    <t>"pod klemp.prvky:" 0,37*28</t>
  </si>
  <si>
    <t>18</t>
  </si>
  <si>
    <t>632459200</t>
  </si>
  <si>
    <t xml:space="preserve">Příplatky k cenám potěrů za pracnost - nastříhání KARI sítě, vložení do potěru </t>
  </si>
  <si>
    <t>1640232336</t>
  </si>
  <si>
    <t>Ostatní konstrukce a práce, bourání</t>
  </si>
  <si>
    <t>19</t>
  </si>
  <si>
    <t>94111113R4</t>
  </si>
  <si>
    <t>Průchod pod lešením š. 2,5m vč.bezpečnostních prvků</t>
  </si>
  <si>
    <t>409297661</t>
  </si>
  <si>
    <t>20</t>
  </si>
  <si>
    <t>941311111</t>
  </si>
  <si>
    <t>Montáž lešení řadového modulového lehkého pracovního s podlahami s provozním zatížením tř. 3 do 200 kg/m2 šířky tř. SW06 přes 0,6 do 0,9 m, výšky do 10 m</t>
  </si>
  <si>
    <t>-1339651039</t>
  </si>
  <si>
    <t>94131121R3</t>
  </si>
  <si>
    <t>Příplatek k lešení řadovému modulovému lehkému za pronájem po dobu použití</t>
  </si>
  <si>
    <t>-955261577</t>
  </si>
  <si>
    <t>22</t>
  </si>
  <si>
    <t>941311811</t>
  </si>
  <si>
    <t>Demontáž lešení řadového modulového lehkého pracovního s podlahami s provozním zatížením tř. 3 do 200 kg/m2 šířky SW06 přes 0,6 do 0,9 m, výšky do 10 m</t>
  </si>
  <si>
    <t>-1842487035</t>
  </si>
  <si>
    <t>23</t>
  </si>
  <si>
    <t>944411112</t>
  </si>
  <si>
    <t>Montáž záchytné sítě umístěné max. 6 m pod chráněnou úrovní třída B</t>
  </si>
  <si>
    <t>515567392</t>
  </si>
  <si>
    <t>24</t>
  </si>
  <si>
    <t>94441121R2</t>
  </si>
  <si>
    <t>Montáž záchytné sítě Příplatek za za pronájem po dobu použití</t>
  </si>
  <si>
    <t>495868609</t>
  </si>
  <si>
    <t>25</t>
  </si>
  <si>
    <t>944411812</t>
  </si>
  <si>
    <t>Demontáž záchytné sítě umístěné max. 6 m pod chráněnou úrovní třída B</t>
  </si>
  <si>
    <t>-2041918119</t>
  </si>
  <si>
    <t>26</t>
  </si>
  <si>
    <t>966031314</t>
  </si>
  <si>
    <t>Vybourání částí říms z cihel vyložených do 250 mm tl. přes 300 mm</t>
  </si>
  <si>
    <t>1132441868</t>
  </si>
  <si>
    <t>27</t>
  </si>
  <si>
    <t>973031151</t>
  </si>
  <si>
    <t>Vysekání výklenků nebo kapes ve zdivu z cihel na maltu vápennou nebo vápenocementovou výklenků, pohledové plochy přes 0,25 m2</t>
  </si>
  <si>
    <t>891131891</t>
  </si>
  <si>
    <t>0,4*0,3*28</t>
  </si>
  <si>
    <t>28</t>
  </si>
  <si>
    <t>974082116</t>
  </si>
  <si>
    <t>Vysekání rýh pro vodiče v omítce vápenné nebo vápenocementové stěn, šířky do 150 mm</t>
  </si>
  <si>
    <t>1232088856</t>
  </si>
  <si>
    <t>"alternativní položka - vysekání pásu omítky nad římsou:" 28</t>
  </si>
  <si>
    <t>29</t>
  </si>
  <si>
    <t>9780364R1</t>
  </si>
  <si>
    <t>Řezní oddělovací spáry v omítkách</t>
  </si>
  <si>
    <t>1476491721</t>
  </si>
  <si>
    <t>28*2+0,55*2</t>
  </si>
  <si>
    <t>997</t>
  </si>
  <si>
    <t>Přesun sutě</t>
  </si>
  <si>
    <t>30</t>
  </si>
  <si>
    <t>997013111</t>
  </si>
  <si>
    <t>Vnitrostaveništní doprava suti a vybouraných hmot vodorovně do 50 m svisle s použitím mechanizace pro budovy a haly výšky do 6 m</t>
  </si>
  <si>
    <t>1980605647</t>
  </si>
  <si>
    <t>31</t>
  </si>
  <si>
    <t>997013511</t>
  </si>
  <si>
    <t>Odvoz suti a vybouraných hmot z meziskládky na skládku s naložením a se složením, na vzdálenost do 1 km</t>
  </si>
  <si>
    <t>-1631821133</t>
  </si>
  <si>
    <t>32</t>
  </si>
  <si>
    <t>9970135R0</t>
  </si>
  <si>
    <t>Příplatek k odvozu suti a vybouraných hmot za dopravu na místo skládky</t>
  </si>
  <si>
    <t>-1778158664</t>
  </si>
  <si>
    <t>33</t>
  </si>
  <si>
    <t>997014R01</t>
  </si>
  <si>
    <t>Poplatek za uložení stavební suti na skládce (omítka, cihly,betonová drť )</t>
  </si>
  <si>
    <t>-1414321544</t>
  </si>
  <si>
    <t>998</t>
  </si>
  <si>
    <t>Přesun hmot</t>
  </si>
  <si>
    <t>34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</si>
  <si>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</si>
  <si>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</si>
  <si>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-522749627</t>
  </si>
  <si>
    <t>PSV</t>
  </si>
  <si>
    <t>Práce a dodávky PSV</t>
  </si>
  <si>
    <t>764</t>
  </si>
  <si>
    <t>Konstrukce klempířské</t>
  </si>
  <si>
    <t>35</t>
  </si>
  <si>
    <t>764001911</t>
  </si>
  <si>
    <t>Napojení na stávající klempířské konstrukce délky spoje přes 0,5 m</t>
  </si>
  <si>
    <t>-248055453</t>
  </si>
  <si>
    <t>36</t>
  </si>
  <si>
    <t>764001921</t>
  </si>
  <si>
    <t>Rozpojení klempířských konstrukcí na stávající délky spoje přes 0,5 m</t>
  </si>
  <si>
    <t>-960179671</t>
  </si>
  <si>
    <t>0,6*2</t>
  </si>
  <si>
    <t>37</t>
  </si>
  <si>
    <t>764002861</t>
  </si>
  <si>
    <t>Demontáž klempířských konstrukcí oplechování říms do suti</t>
  </si>
  <si>
    <t>2067173647</t>
  </si>
  <si>
    <t>38</t>
  </si>
  <si>
    <t>764004863</t>
  </si>
  <si>
    <t>Demontáž klempířských konstrukcí svodu k dalšímu použití</t>
  </si>
  <si>
    <t>-91324769</t>
  </si>
  <si>
    <t>6*2</t>
  </si>
  <si>
    <t>39</t>
  </si>
  <si>
    <t>7640048R8</t>
  </si>
  <si>
    <t>Náhradní systém odvádějící dešťové vody mimo pracovní prostor po dobu provádění oprav (zřízení,demontáž)</t>
  </si>
  <si>
    <t>-1449889648</t>
  </si>
  <si>
    <t>40</t>
  </si>
  <si>
    <t>76423842R7</t>
  </si>
  <si>
    <t>Oplechování říms z měděného plechu tl. 0,6mm rovných, bez rohů, celoplošně lepené rš 600 mm, spoje na dvojitou těsněnou drážku, stabilizace do fasády klempířskýmí skobami</t>
  </si>
  <si>
    <t>210983199</t>
  </si>
  <si>
    <t>41</t>
  </si>
  <si>
    <t>764336520</t>
  </si>
  <si>
    <t>Lemování svodu z měděného plechu obvodu přes 100 do 200 mm - zhotovení otvoru a manžety pro prostup svodu římsou</t>
  </si>
  <si>
    <t>681883318</t>
  </si>
  <si>
    <t>42</t>
  </si>
  <si>
    <t>764508131</t>
  </si>
  <si>
    <t>Montáž svodu kruhového, průměru svodu</t>
  </si>
  <si>
    <t>-357485504</t>
  </si>
  <si>
    <t>43</t>
  </si>
  <si>
    <t>998764101</t>
  </si>
  <si>
    <t>Přesun hmot pro konstrukce klempířské stanovený z hmotnosti přesunovaného materiálu vodorovná dopravní vzdálenost do 50 m v objektech výšky do 6 m</t>
  </si>
  <si>
    <t>944415205</t>
  </si>
  <si>
    <t>44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</si>
  <si>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</si>
  <si>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</si>
  <si>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-1027853767</t>
  </si>
  <si>
    <t>783</t>
  </si>
  <si>
    <t>Dokončovací práce - nátěry</t>
  </si>
  <si>
    <t>45</t>
  </si>
  <si>
    <t>78389110</t>
  </si>
  <si>
    <t>Nátěr omítek štukových dvojnásobný vč.penetrace profilované římsy</t>
  </si>
  <si>
    <t>-1625611162</t>
  </si>
  <si>
    <t>"oprava zakončení omítek zdiva:" 0,08*(28*2+0,68*2)</t>
  </si>
  <si>
    <t>VRN</t>
  </si>
  <si>
    <t>Vedlejší rozpočtové náklady</t>
  </si>
  <si>
    <t>VRN3</t>
  </si>
  <si>
    <t>Zařízení staveniště</t>
  </si>
  <si>
    <t>46</t>
  </si>
  <si>
    <t>030001001</t>
  </si>
  <si>
    <t>Zařízení staveniště - hygienické a provozní buňky,mobilní cisterna, mobilní elektrocentrála (zřízení, pronájem, odstranění)</t>
  </si>
  <si>
    <t>soub</t>
  </si>
  <si>
    <t>1024</t>
  </si>
  <si>
    <t>-685160576</t>
  </si>
  <si>
    <t>VRN9</t>
  </si>
  <si>
    <t>Ostatní náklady</t>
  </si>
  <si>
    <t>47</t>
  </si>
  <si>
    <t>090001002</t>
  </si>
  <si>
    <t>Ostatní náklady zhotovitele (např.doprava/ubytování pracovníků, dopravné subdodavatelů, přeprava strojů .. a jiné...)</t>
  </si>
  <si>
    <t>-294725504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</si>
</sst>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2006b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Vrchlabí, Zámek čp.1 - Oprava římsy na jižním průčelí (Var.b - oprava zděním)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26. 2. 2020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Vrchlabí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Ing. J.Chaloupský, Trutnov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72" t="str">
        <f>IF(E20="","",E20)</f>
        <v>Ing.Jiřičková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72</v>
      </c>
      <c r="BT54" s="108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0" s="7" customFormat="1" ht="37.5" customHeight="1">
      <c r="A55" s="109" t="s">
        <v>76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'2006b - Vrchlabí, Zámek č...'!J28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77</v>
      </c>
      <c r="AR55" s="116"/>
      <c r="AS55" s="117">
        <v>0</v>
      </c>
      <c r="AT55" s="118">
        <f>ROUND(SUM(AV55:AW55),2)</f>
        <v>0</v>
      </c>
      <c r="AU55" s="119">
        <f>'2006b - Vrchlabí, Zámek č...'!P85</f>
        <v>0</v>
      </c>
      <c r="AV55" s="118">
        <f>'2006b - Vrchlabí, Zámek č...'!J31</f>
        <v>0</v>
      </c>
      <c r="AW55" s="118">
        <f>'2006b - Vrchlabí, Zámek č...'!J32</f>
        <v>0</v>
      </c>
      <c r="AX55" s="118">
        <f>'2006b - Vrchlabí, Zámek č...'!J33</f>
        <v>0</v>
      </c>
      <c r="AY55" s="118">
        <f>'2006b - Vrchlabí, Zámek č...'!J34</f>
        <v>0</v>
      </c>
      <c r="AZ55" s="118">
        <f>'2006b - Vrchlabí, Zámek č...'!F31</f>
        <v>0</v>
      </c>
      <c r="BA55" s="118">
        <f>'2006b - Vrchlabí, Zámek č...'!F32</f>
        <v>0</v>
      </c>
      <c r="BB55" s="118">
        <f>'2006b - Vrchlabí, Zámek č...'!F33</f>
        <v>0</v>
      </c>
      <c r="BC55" s="118">
        <f>'2006b - Vrchlabí, Zámek č...'!F34</f>
        <v>0</v>
      </c>
      <c r="BD55" s="120">
        <f>'2006b - Vrchlabí, Zámek č...'!F35</f>
        <v>0</v>
      </c>
      <c r="BE55" s="7"/>
      <c r="BT55" s="121" t="s">
        <v>78</v>
      </c>
      <c r="BU55" s="121" t="s">
        <v>79</v>
      </c>
      <c r="BV55" s="121" t="s">
        <v>74</v>
      </c>
      <c r="BW55" s="121" t="s">
        <v>5</v>
      </c>
      <c r="BX55" s="121" t="s">
        <v>75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06b - Vrchlabí, Zámek č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9"/>
      <c r="AT3" s="16" t="s">
        <v>80</v>
      </c>
    </row>
    <row r="4" spans="2:46" s="1" customFormat="1" ht="24.95" customHeight="1">
      <c r="B4" s="19"/>
      <c r="D4" s="126" t="s">
        <v>81</v>
      </c>
      <c r="I4" s="122"/>
      <c r="L4" s="19"/>
      <c r="M4" s="127" t="s">
        <v>10</v>
      </c>
      <c r="AT4" s="16" t="s">
        <v>4</v>
      </c>
    </row>
    <row r="5" spans="2:12" s="1" customFormat="1" ht="6.95" customHeight="1">
      <c r="B5" s="19"/>
      <c r="I5" s="122"/>
      <c r="L5" s="19"/>
    </row>
    <row r="6" spans="1:31" s="2" customFormat="1" ht="12" customHeight="1">
      <c r="A6" s="37"/>
      <c r="B6" s="43"/>
      <c r="C6" s="37"/>
      <c r="D6" s="128" t="s">
        <v>16</v>
      </c>
      <c r="E6" s="37"/>
      <c r="F6" s="37"/>
      <c r="G6" s="37"/>
      <c r="H6" s="37"/>
      <c r="I6" s="129"/>
      <c r="J6" s="37"/>
      <c r="K6" s="37"/>
      <c r="L6" s="130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1" t="s">
        <v>17</v>
      </c>
      <c r="F7" s="37"/>
      <c r="G7" s="37"/>
      <c r="H7" s="37"/>
      <c r="I7" s="129"/>
      <c r="J7" s="37"/>
      <c r="K7" s="37"/>
      <c r="L7" s="130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129"/>
      <c r="J8" s="37"/>
      <c r="K8" s="37"/>
      <c r="L8" s="1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8" t="s">
        <v>18</v>
      </c>
      <c r="E9" s="37"/>
      <c r="F9" s="132" t="s">
        <v>19</v>
      </c>
      <c r="G9" s="37"/>
      <c r="H9" s="37"/>
      <c r="I9" s="133" t="s">
        <v>20</v>
      </c>
      <c r="J9" s="132" t="s">
        <v>21</v>
      </c>
      <c r="K9" s="37"/>
      <c r="L9" s="13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8" t="s">
        <v>22</v>
      </c>
      <c r="E10" s="37"/>
      <c r="F10" s="132" t="s">
        <v>23</v>
      </c>
      <c r="G10" s="37"/>
      <c r="H10" s="37"/>
      <c r="I10" s="133" t="s">
        <v>24</v>
      </c>
      <c r="J10" s="134" t="str">
        <f>'Rekapitulace stavby'!AN8</f>
        <v>26. 2. 2020</v>
      </c>
      <c r="K10" s="37"/>
      <c r="L10" s="13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29"/>
      <c r="J11" s="37"/>
      <c r="K11" s="37"/>
      <c r="L11" s="13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8" t="s">
        <v>26</v>
      </c>
      <c r="E12" s="37"/>
      <c r="F12" s="37"/>
      <c r="G12" s="37"/>
      <c r="H12" s="37"/>
      <c r="I12" s="133" t="s">
        <v>27</v>
      </c>
      <c r="J12" s="132" t="s">
        <v>21</v>
      </c>
      <c r="K12" s="37"/>
      <c r="L12" s="1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2" t="s">
        <v>28</v>
      </c>
      <c r="F13" s="37"/>
      <c r="G13" s="37"/>
      <c r="H13" s="37"/>
      <c r="I13" s="133" t="s">
        <v>29</v>
      </c>
      <c r="J13" s="132" t="s">
        <v>21</v>
      </c>
      <c r="K13" s="37"/>
      <c r="L13" s="13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129"/>
      <c r="J14" s="37"/>
      <c r="K14" s="37"/>
      <c r="L14" s="13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8" t="s">
        <v>30</v>
      </c>
      <c r="E15" s="37"/>
      <c r="F15" s="37"/>
      <c r="G15" s="37"/>
      <c r="H15" s="37"/>
      <c r="I15" s="133" t="s">
        <v>27</v>
      </c>
      <c r="J15" s="32" t="str">
        <f>'Rekapitulace stavby'!AN13</f>
        <v>Vyplň údaj</v>
      </c>
      <c r="K15" s="37"/>
      <c r="L15" s="13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2"/>
      <c r="G16" s="132"/>
      <c r="H16" s="132"/>
      <c r="I16" s="133" t="s">
        <v>29</v>
      </c>
      <c r="J16" s="32" t="str">
        <f>'Rekapitulace stavby'!AN14</f>
        <v>Vyplň údaj</v>
      </c>
      <c r="K16" s="37"/>
      <c r="L16" s="13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129"/>
      <c r="J17" s="37"/>
      <c r="K17" s="37"/>
      <c r="L17" s="13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8" t="s">
        <v>32</v>
      </c>
      <c r="E18" s="37"/>
      <c r="F18" s="37"/>
      <c r="G18" s="37"/>
      <c r="H18" s="37"/>
      <c r="I18" s="133" t="s">
        <v>27</v>
      </c>
      <c r="J18" s="132" t="s">
        <v>21</v>
      </c>
      <c r="K18" s="37"/>
      <c r="L18" s="13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2" t="s">
        <v>33</v>
      </c>
      <c r="F19" s="37"/>
      <c r="G19" s="37"/>
      <c r="H19" s="37"/>
      <c r="I19" s="133" t="s">
        <v>29</v>
      </c>
      <c r="J19" s="132" t="s">
        <v>21</v>
      </c>
      <c r="K19" s="37"/>
      <c r="L19" s="13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29"/>
      <c r="J20" s="37"/>
      <c r="K20" s="37"/>
      <c r="L20" s="13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8" t="s">
        <v>35</v>
      </c>
      <c r="E21" s="37"/>
      <c r="F21" s="37"/>
      <c r="G21" s="37"/>
      <c r="H21" s="37"/>
      <c r="I21" s="133" t="s">
        <v>27</v>
      </c>
      <c r="J21" s="132" t="s">
        <v>21</v>
      </c>
      <c r="K21" s="37"/>
      <c r="L21" s="13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2" t="s">
        <v>36</v>
      </c>
      <c r="F22" s="37"/>
      <c r="G22" s="37"/>
      <c r="H22" s="37"/>
      <c r="I22" s="133" t="s">
        <v>29</v>
      </c>
      <c r="J22" s="132" t="s">
        <v>21</v>
      </c>
      <c r="K22" s="37"/>
      <c r="L22" s="13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29"/>
      <c r="J23" s="37"/>
      <c r="K23" s="37"/>
      <c r="L23" s="13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8" t="s">
        <v>37</v>
      </c>
      <c r="E24" s="37"/>
      <c r="F24" s="37"/>
      <c r="G24" s="37"/>
      <c r="H24" s="37"/>
      <c r="I24" s="129"/>
      <c r="J24" s="37"/>
      <c r="K24" s="37"/>
      <c r="L24" s="13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5"/>
      <c r="B25" s="136"/>
      <c r="C25" s="135"/>
      <c r="D25" s="135"/>
      <c r="E25" s="137" t="s">
        <v>38</v>
      </c>
      <c r="F25" s="137"/>
      <c r="G25" s="137"/>
      <c r="H25" s="137"/>
      <c r="I25" s="138"/>
      <c r="J25" s="135"/>
      <c r="K25" s="135"/>
      <c r="L25" s="139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29"/>
      <c r="J26" s="37"/>
      <c r="K26" s="37"/>
      <c r="L26" s="13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0"/>
      <c r="E27" s="140"/>
      <c r="F27" s="140"/>
      <c r="G27" s="140"/>
      <c r="H27" s="140"/>
      <c r="I27" s="141"/>
      <c r="J27" s="140"/>
      <c r="K27" s="140"/>
      <c r="L27" s="13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2" t="s">
        <v>39</v>
      </c>
      <c r="E28" s="37"/>
      <c r="F28" s="37"/>
      <c r="G28" s="37"/>
      <c r="H28" s="37"/>
      <c r="I28" s="129"/>
      <c r="J28" s="143">
        <f>ROUND(J85,2)</f>
        <v>0</v>
      </c>
      <c r="K28" s="37"/>
      <c r="L28" s="13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0"/>
      <c r="E29" s="140"/>
      <c r="F29" s="140"/>
      <c r="G29" s="140"/>
      <c r="H29" s="140"/>
      <c r="I29" s="141"/>
      <c r="J29" s="140"/>
      <c r="K29" s="140"/>
      <c r="L29" s="13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4" t="s">
        <v>41</v>
      </c>
      <c r="G30" s="37"/>
      <c r="H30" s="37"/>
      <c r="I30" s="145" t="s">
        <v>40</v>
      </c>
      <c r="J30" s="144" t="s">
        <v>42</v>
      </c>
      <c r="K30" s="37"/>
      <c r="L30" s="13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43</v>
      </c>
      <c r="E31" s="128" t="s">
        <v>44</v>
      </c>
      <c r="F31" s="147">
        <f>ROUND((SUM(BE85:BE172)),2)</f>
        <v>0</v>
      </c>
      <c r="G31" s="37"/>
      <c r="H31" s="37"/>
      <c r="I31" s="148">
        <v>0.21</v>
      </c>
      <c r="J31" s="147">
        <f>ROUND(((SUM(BE85:BE172))*I31),2)</f>
        <v>0</v>
      </c>
      <c r="K31" s="37"/>
      <c r="L31" s="13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8" t="s">
        <v>45</v>
      </c>
      <c r="F32" s="147">
        <f>ROUND((SUM(BF85:BF172)),2)</f>
        <v>0</v>
      </c>
      <c r="G32" s="37"/>
      <c r="H32" s="37"/>
      <c r="I32" s="148">
        <v>0.15</v>
      </c>
      <c r="J32" s="147">
        <f>ROUND(((SUM(BF85:BF172))*I32),2)</f>
        <v>0</v>
      </c>
      <c r="K32" s="37"/>
      <c r="L32" s="13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8" t="s">
        <v>46</v>
      </c>
      <c r="F33" s="147">
        <f>ROUND((SUM(BG85:BG172)),2)</f>
        <v>0</v>
      </c>
      <c r="G33" s="37"/>
      <c r="H33" s="37"/>
      <c r="I33" s="148">
        <v>0.21</v>
      </c>
      <c r="J33" s="147">
        <f>0</f>
        <v>0</v>
      </c>
      <c r="K33" s="37"/>
      <c r="L33" s="13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8" t="s">
        <v>47</v>
      </c>
      <c r="F34" s="147">
        <f>ROUND((SUM(BH85:BH172)),2)</f>
        <v>0</v>
      </c>
      <c r="G34" s="37"/>
      <c r="H34" s="37"/>
      <c r="I34" s="148">
        <v>0.15</v>
      </c>
      <c r="J34" s="147">
        <f>0</f>
        <v>0</v>
      </c>
      <c r="K34" s="37"/>
      <c r="L34" s="13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8" t="s">
        <v>48</v>
      </c>
      <c r="F35" s="147">
        <f>ROUND((SUM(BI85:BI172)),2)</f>
        <v>0</v>
      </c>
      <c r="G35" s="37"/>
      <c r="H35" s="37"/>
      <c r="I35" s="148">
        <v>0</v>
      </c>
      <c r="J35" s="147">
        <f>0</f>
        <v>0</v>
      </c>
      <c r="K35" s="37"/>
      <c r="L35" s="13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129"/>
      <c r="J36" s="37"/>
      <c r="K36" s="37"/>
      <c r="L36" s="13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49</v>
      </c>
      <c r="E37" s="151"/>
      <c r="F37" s="151"/>
      <c r="G37" s="152" t="s">
        <v>50</v>
      </c>
      <c r="H37" s="153" t="s">
        <v>51</v>
      </c>
      <c r="I37" s="154"/>
      <c r="J37" s="155">
        <f>SUM(J28:J35)</f>
        <v>0</v>
      </c>
      <c r="K37" s="156"/>
      <c r="L37" s="13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57"/>
      <c r="C38" s="158"/>
      <c r="D38" s="158"/>
      <c r="E38" s="158"/>
      <c r="F38" s="158"/>
      <c r="G38" s="158"/>
      <c r="H38" s="158"/>
      <c r="I38" s="159"/>
      <c r="J38" s="158"/>
      <c r="K38" s="158"/>
      <c r="L38" s="13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60"/>
      <c r="C42" s="161"/>
      <c r="D42" s="161"/>
      <c r="E42" s="161"/>
      <c r="F42" s="161"/>
      <c r="G42" s="161"/>
      <c r="H42" s="161"/>
      <c r="I42" s="162"/>
      <c r="J42" s="161"/>
      <c r="K42" s="161"/>
      <c r="L42" s="13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82</v>
      </c>
      <c r="D43" s="39"/>
      <c r="E43" s="39"/>
      <c r="F43" s="39"/>
      <c r="G43" s="39"/>
      <c r="H43" s="39"/>
      <c r="I43" s="129"/>
      <c r="J43" s="39"/>
      <c r="K43" s="39"/>
      <c r="L43" s="130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129"/>
      <c r="J44" s="39"/>
      <c r="K44" s="39"/>
      <c r="L44" s="13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129"/>
      <c r="J45" s="39"/>
      <c r="K45" s="39"/>
      <c r="L45" s="13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Vrchlabí, Zámek čp.1 - Oprava římsy na jižním průčelí (Var.b - oprava zděním)</v>
      </c>
      <c r="F46" s="39"/>
      <c r="G46" s="39"/>
      <c r="H46" s="39"/>
      <c r="I46" s="129"/>
      <c r="J46" s="39"/>
      <c r="K46" s="39"/>
      <c r="L46" s="13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129"/>
      <c r="J47" s="39"/>
      <c r="K47" s="39"/>
      <c r="L47" s="13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22</v>
      </c>
      <c r="D48" s="39"/>
      <c r="E48" s="39"/>
      <c r="F48" s="26" t="str">
        <f>F10</f>
        <v xml:space="preserve"> </v>
      </c>
      <c r="G48" s="39"/>
      <c r="H48" s="39"/>
      <c r="I48" s="133" t="s">
        <v>24</v>
      </c>
      <c r="J48" s="71" t="str">
        <f>IF(J10="","",J10)</f>
        <v>26. 2. 2020</v>
      </c>
      <c r="K48" s="39"/>
      <c r="L48" s="13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129"/>
      <c r="J49" s="39"/>
      <c r="K49" s="39"/>
      <c r="L49" s="13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5.65" customHeight="1">
      <c r="A50" s="37"/>
      <c r="B50" s="38"/>
      <c r="C50" s="31" t="s">
        <v>26</v>
      </c>
      <c r="D50" s="39"/>
      <c r="E50" s="39"/>
      <c r="F50" s="26" t="str">
        <f>E13</f>
        <v>Město Vrchlabí</v>
      </c>
      <c r="G50" s="39"/>
      <c r="H50" s="39"/>
      <c r="I50" s="133" t="s">
        <v>32</v>
      </c>
      <c r="J50" s="35" t="str">
        <f>E19</f>
        <v>Ing. J.Chaloupský, Trutnov</v>
      </c>
      <c r="K50" s="39"/>
      <c r="L50" s="13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1" t="s">
        <v>30</v>
      </c>
      <c r="D51" s="39"/>
      <c r="E51" s="39"/>
      <c r="F51" s="26" t="str">
        <f>IF(E16="","",E16)</f>
        <v>Vyplň údaj</v>
      </c>
      <c r="G51" s="39"/>
      <c r="H51" s="39"/>
      <c r="I51" s="133" t="s">
        <v>35</v>
      </c>
      <c r="J51" s="35" t="str">
        <f>E22</f>
        <v>Ing.Jiřičková</v>
      </c>
      <c r="K51" s="39"/>
      <c r="L51" s="13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129"/>
      <c r="J52" s="39"/>
      <c r="K52" s="39"/>
      <c r="L52" s="13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63" t="s">
        <v>83</v>
      </c>
      <c r="D53" s="164"/>
      <c r="E53" s="164"/>
      <c r="F53" s="164"/>
      <c r="G53" s="164"/>
      <c r="H53" s="164"/>
      <c r="I53" s="165"/>
      <c r="J53" s="166" t="s">
        <v>84</v>
      </c>
      <c r="K53" s="164"/>
      <c r="L53" s="13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129"/>
      <c r="J54" s="39"/>
      <c r="K54" s="39"/>
      <c r="L54" s="13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67" t="s">
        <v>71</v>
      </c>
      <c r="D55" s="39"/>
      <c r="E55" s="39"/>
      <c r="F55" s="39"/>
      <c r="G55" s="39"/>
      <c r="H55" s="39"/>
      <c r="I55" s="129"/>
      <c r="J55" s="101">
        <f>J85</f>
        <v>0</v>
      </c>
      <c r="K55" s="39"/>
      <c r="L55" s="13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85</v>
      </c>
    </row>
    <row r="56" spans="1:31" s="9" customFormat="1" ht="24.95" customHeight="1">
      <c r="A56" s="9"/>
      <c r="B56" s="168"/>
      <c r="C56" s="169"/>
      <c r="D56" s="170" t="s">
        <v>86</v>
      </c>
      <c r="E56" s="171"/>
      <c r="F56" s="171"/>
      <c r="G56" s="171"/>
      <c r="H56" s="171"/>
      <c r="I56" s="172"/>
      <c r="J56" s="173">
        <f>J86</f>
        <v>0</v>
      </c>
      <c r="K56" s="169"/>
      <c r="L56" s="17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5"/>
      <c r="C57" s="176"/>
      <c r="D57" s="177" t="s">
        <v>87</v>
      </c>
      <c r="E57" s="178"/>
      <c r="F57" s="178"/>
      <c r="G57" s="178"/>
      <c r="H57" s="178"/>
      <c r="I57" s="179"/>
      <c r="J57" s="180">
        <f>J87</f>
        <v>0</v>
      </c>
      <c r="K57" s="176"/>
      <c r="L57" s="18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5"/>
      <c r="C58" s="176"/>
      <c r="D58" s="177" t="s">
        <v>88</v>
      </c>
      <c r="E58" s="178"/>
      <c r="F58" s="178"/>
      <c r="G58" s="178"/>
      <c r="H58" s="178"/>
      <c r="I58" s="179"/>
      <c r="J58" s="180">
        <f>J102</f>
        <v>0</v>
      </c>
      <c r="K58" s="176"/>
      <c r="L58" s="18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5"/>
      <c r="C59" s="176"/>
      <c r="D59" s="177" t="s">
        <v>89</v>
      </c>
      <c r="E59" s="178"/>
      <c r="F59" s="178"/>
      <c r="G59" s="178"/>
      <c r="H59" s="178"/>
      <c r="I59" s="179"/>
      <c r="J59" s="180">
        <f>J127</f>
        <v>0</v>
      </c>
      <c r="K59" s="176"/>
      <c r="L59" s="18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5"/>
      <c r="C60" s="176"/>
      <c r="D60" s="177" t="s">
        <v>90</v>
      </c>
      <c r="E60" s="178"/>
      <c r="F60" s="178"/>
      <c r="G60" s="178"/>
      <c r="H60" s="178"/>
      <c r="I60" s="179"/>
      <c r="J60" s="180">
        <f>J142</f>
        <v>0</v>
      </c>
      <c r="K60" s="176"/>
      <c r="L60" s="18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5"/>
      <c r="C61" s="176"/>
      <c r="D61" s="177" t="s">
        <v>91</v>
      </c>
      <c r="E61" s="178"/>
      <c r="F61" s="178"/>
      <c r="G61" s="178"/>
      <c r="H61" s="178"/>
      <c r="I61" s="179"/>
      <c r="J61" s="180">
        <f>J147</f>
        <v>0</v>
      </c>
      <c r="K61" s="176"/>
      <c r="L61" s="18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92</v>
      </c>
      <c r="E62" s="171"/>
      <c r="F62" s="171"/>
      <c r="G62" s="171"/>
      <c r="H62" s="171"/>
      <c r="I62" s="172"/>
      <c r="J62" s="173">
        <f>J149</f>
        <v>0</v>
      </c>
      <c r="K62" s="169"/>
      <c r="L62" s="17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5"/>
      <c r="C63" s="176"/>
      <c r="D63" s="177" t="s">
        <v>93</v>
      </c>
      <c r="E63" s="178"/>
      <c r="F63" s="178"/>
      <c r="G63" s="178"/>
      <c r="H63" s="178"/>
      <c r="I63" s="179"/>
      <c r="J63" s="180">
        <f>J150</f>
        <v>0</v>
      </c>
      <c r="K63" s="176"/>
      <c r="L63" s="18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94</v>
      </c>
      <c r="E64" s="178"/>
      <c r="F64" s="178"/>
      <c r="G64" s="178"/>
      <c r="H64" s="178"/>
      <c r="I64" s="179"/>
      <c r="J64" s="180">
        <f>J163</f>
        <v>0</v>
      </c>
      <c r="K64" s="176"/>
      <c r="L64" s="18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95</v>
      </c>
      <c r="E65" s="171"/>
      <c r="F65" s="171"/>
      <c r="G65" s="171"/>
      <c r="H65" s="171"/>
      <c r="I65" s="172"/>
      <c r="J65" s="173">
        <f>J168</f>
        <v>0</v>
      </c>
      <c r="K65" s="169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5"/>
      <c r="C66" s="176"/>
      <c r="D66" s="177" t="s">
        <v>96</v>
      </c>
      <c r="E66" s="178"/>
      <c r="F66" s="178"/>
      <c r="G66" s="178"/>
      <c r="H66" s="178"/>
      <c r="I66" s="179"/>
      <c r="J66" s="180">
        <f>J169</f>
        <v>0</v>
      </c>
      <c r="K66" s="176"/>
      <c r="L66" s="18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97</v>
      </c>
      <c r="E67" s="178"/>
      <c r="F67" s="178"/>
      <c r="G67" s="178"/>
      <c r="H67" s="178"/>
      <c r="I67" s="179"/>
      <c r="J67" s="180">
        <f>J171</f>
        <v>0</v>
      </c>
      <c r="K67" s="176"/>
      <c r="L67" s="18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7"/>
      <c r="B68" s="38"/>
      <c r="C68" s="39"/>
      <c r="D68" s="39"/>
      <c r="E68" s="39"/>
      <c r="F68" s="39"/>
      <c r="G68" s="39"/>
      <c r="H68" s="39"/>
      <c r="I68" s="129"/>
      <c r="J68" s="39"/>
      <c r="K68" s="39"/>
      <c r="L68" s="13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8"/>
      <c r="C69" s="59"/>
      <c r="D69" s="59"/>
      <c r="E69" s="59"/>
      <c r="F69" s="59"/>
      <c r="G69" s="59"/>
      <c r="H69" s="59"/>
      <c r="I69" s="159"/>
      <c r="J69" s="59"/>
      <c r="K69" s="59"/>
      <c r="L69" s="13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60"/>
      <c r="C73" s="61"/>
      <c r="D73" s="61"/>
      <c r="E73" s="61"/>
      <c r="F73" s="61"/>
      <c r="G73" s="61"/>
      <c r="H73" s="61"/>
      <c r="I73" s="162"/>
      <c r="J73" s="61"/>
      <c r="K73" s="61"/>
      <c r="L73" s="13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2" t="s">
        <v>98</v>
      </c>
      <c r="D74" s="39"/>
      <c r="E74" s="39"/>
      <c r="F74" s="39"/>
      <c r="G74" s="39"/>
      <c r="H74" s="39"/>
      <c r="I74" s="129"/>
      <c r="J74" s="39"/>
      <c r="K74" s="39"/>
      <c r="L74" s="13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29"/>
      <c r="J75" s="39"/>
      <c r="K75" s="39"/>
      <c r="L75" s="13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129"/>
      <c r="J76" s="39"/>
      <c r="K76" s="39"/>
      <c r="L76" s="13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E7</f>
        <v>Vrchlabí, Zámek čp.1 - Oprava římsy na jižním průčelí (Var.b - oprava zděním)</v>
      </c>
      <c r="F77" s="39"/>
      <c r="G77" s="39"/>
      <c r="H77" s="39"/>
      <c r="I77" s="129"/>
      <c r="J77" s="39"/>
      <c r="K77" s="39"/>
      <c r="L77" s="13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29"/>
      <c r="J78" s="39"/>
      <c r="K78" s="39"/>
      <c r="L78" s="13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22</v>
      </c>
      <c r="D79" s="39"/>
      <c r="E79" s="39"/>
      <c r="F79" s="26" t="str">
        <f>F10</f>
        <v xml:space="preserve"> </v>
      </c>
      <c r="G79" s="39"/>
      <c r="H79" s="39"/>
      <c r="I79" s="133" t="s">
        <v>24</v>
      </c>
      <c r="J79" s="71" t="str">
        <f>IF(J10="","",J10)</f>
        <v>26. 2. 2020</v>
      </c>
      <c r="K79" s="39"/>
      <c r="L79" s="13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29"/>
      <c r="J80" s="39"/>
      <c r="K80" s="39"/>
      <c r="L80" s="13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5.65" customHeight="1">
      <c r="A81" s="37"/>
      <c r="B81" s="38"/>
      <c r="C81" s="31" t="s">
        <v>26</v>
      </c>
      <c r="D81" s="39"/>
      <c r="E81" s="39"/>
      <c r="F81" s="26" t="str">
        <f>E13</f>
        <v>Město Vrchlabí</v>
      </c>
      <c r="G81" s="39"/>
      <c r="H81" s="39"/>
      <c r="I81" s="133" t="s">
        <v>32</v>
      </c>
      <c r="J81" s="35" t="str">
        <f>E19</f>
        <v>Ing. J.Chaloupský, Trutnov</v>
      </c>
      <c r="K81" s="39"/>
      <c r="L81" s="13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30</v>
      </c>
      <c r="D82" s="39"/>
      <c r="E82" s="39"/>
      <c r="F82" s="26" t="str">
        <f>IF(E16="","",E16)</f>
        <v>Vyplň údaj</v>
      </c>
      <c r="G82" s="39"/>
      <c r="H82" s="39"/>
      <c r="I82" s="133" t="s">
        <v>35</v>
      </c>
      <c r="J82" s="35" t="str">
        <f>E22</f>
        <v>Ing.Jiřičková</v>
      </c>
      <c r="K82" s="39"/>
      <c r="L82" s="13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129"/>
      <c r="J83" s="39"/>
      <c r="K83" s="39"/>
      <c r="L83" s="13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82"/>
      <c r="B84" s="183"/>
      <c r="C84" s="184" t="s">
        <v>99</v>
      </c>
      <c r="D84" s="185" t="s">
        <v>58</v>
      </c>
      <c r="E84" s="185" t="s">
        <v>54</v>
      </c>
      <c r="F84" s="185" t="s">
        <v>55</v>
      </c>
      <c r="G84" s="185" t="s">
        <v>100</v>
      </c>
      <c r="H84" s="185" t="s">
        <v>101</v>
      </c>
      <c r="I84" s="186" t="s">
        <v>102</v>
      </c>
      <c r="J84" s="185" t="s">
        <v>84</v>
      </c>
      <c r="K84" s="187" t="s">
        <v>103</v>
      </c>
      <c r="L84" s="188"/>
      <c r="M84" s="91" t="s">
        <v>21</v>
      </c>
      <c r="N84" s="92" t="s">
        <v>43</v>
      </c>
      <c r="O84" s="92" t="s">
        <v>104</v>
      </c>
      <c r="P84" s="92" t="s">
        <v>105</v>
      </c>
      <c r="Q84" s="92" t="s">
        <v>106</v>
      </c>
      <c r="R84" s="92" t="s">
        <v>107</v>
      </c>
      <c r="S84" s="92" t="s">
        <v>108</v>
      </c>
      <c r="T84" s="93" t="s">
        <v>109</v>
      </c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</row>
    <row r="85" spans="1:63" s="2" customFormat="1" ht="22.8" customHeight="1">
      <c r="A85" s="37"/>
      <c r="B85" s="38"/>
      <c r="C85" s="98" t="s">
        <v>110</v>
      </c>
      <c r="D85" s="39"/>
      <c r="E85" s="39"/>
      <c r="F85" s="39"/>
      <c r="G85" s="39"/>
      <c r="H85" s="39"/>
      <c r="I85" s="129"/>
      <c r="J85" s="189">
        <f>BK85</f>
        <v>0</v>
      </c>
      <c r="K85" s="39"/>
      <c r="L85" s="43"/>
      <c r="M85" s="94"/>
      <c r="N85" s="190"/>
      <c r="O85" s="95"/>
      <c r="P85" s="191">
        <f>P86+P149+P168</f>
        <v>0</v>
      </c>
      <c r="Q85" s="95"/>
      <c r="R85" s="191">
        <f>R86+R149+R168</f>
        <v>15.05942457</v>
      </c>
      <c r="S85" s="95"/>
      <c r="T85" s="192">
        <f>T86+T149+T168</f>
        <v>7.216539999999999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72</v>
      </c>
      <c r="AU85" s="16" t="s">
        <v>85</v>
      </c>
      <c r="BK85" s="193">
        <f>BK86+BK149+BK168</f>
        <v>0</v>
      </c>
    </row>
    <row r="86" spans="1:63" s="12" customFormat="1" ht="25.9" customHeight="1">
      <c r="A86" s="12"/>
      <c r="B86" s="194"/>
      <c r="C86" s="195"/>
      <c r="D86" s="196" t="s">
        <v>72</v>
      </c>
      <c r="E86" s="197" t="s">
        <v>111</v>
      </c>
      <c r="F86" s="197" t="s">
        <v>112</v>
      </c>
      <c r="G86" s="195"/>
      <c r="H86" s="195"/>
      <c r="I86" s="198"/>
      <c r="J86" s="199">
        <f>BK86</f>
        <v>0</v>
      </c>
      <c r="K86" s="195"/>
      <c r="L86" s="200"/>
      <c r="M86" s="201"/>
      <c r="N86" s="202"/>
      <c r="O86" s="202"/>
      <c r="P86" s="203">
        <f>P87+P102+P127+P142+P147</f>
        <v>0</v>
      </c>
      <c r="Q86" s="202"/>
      <c r="R86" s="203">
        <f>R87+R102+R127+R142+R147</f>
        <v>14.91798717</v>
      </c>
      <c r="S86" s="202"/>
      <c r="T86" s="204">
        <f>T87+T102+T127+T142+T147</f>
        <v>7.148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5" t="s">
        <v>78</v>
      </c>
      <c r="AT86" s="206" t="s">
        <v>72</v>
      </c>
      <c r="AU86" s="206" t="s">
        <v>73</v>
      </c>
      <c r="AY86" s="205" t="s">
        <v>113</v>
      </c>
      <c r="BK86" s="207">
        <f>BK87+BK102+BK127+BK142+BK147</f>
        <v>0</v>
      </c>
    </row>
    <row r="87" spans="1:63" s="12" customFormat="1" ht="22.8" customHeight="1">
      <c r="A87" s="12"/>
      <c r="B87" s="194"/>
      <c r="C87" s="195"/>
      <c r="D87" s="196" t="s">
        <v>72</v>
      </c>
      <c r="E87" s="208" t="s">
        <v>114</v>
      </c>
      <c r="F87" s="208" t="s">
        <v>115</v>
      </c>
      <c r="G87" s="195"/>
      <c r="H87" s="195"/>
      <c r="I87" s="198"/>
      <c r="J87" s="209">
        <f>BK87</f>
        <v>0</v>
      </c>
      <c r="K87" s="195"/>
      <c r="L87" s="200"/>
      <c r="M87" s="201"/>
      <c r="N87" s="202"/>
      <c r="O87" s="202"/>
      <c r="P87" s="203">
        <f>SUM(P88:P101)</f>
        <v>0</v>
      </c>
      <c r="Q87" s="202"/>
      <c r="R87" s="203">
        <f>SUM(R88:R101)</f>
        <v>12.31587796</v>
      </c>
      <c r="S87" s="202"/>
      <c r="T87" s="204">
        <f>SUM(T88:T101)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5" t="s">
        <v>78</v>
      </c>
      <c r="AT87" s="206" t="s">
        <v>72</v>
      </c>
      <c r="AU87" s="206" t="s">
        <v>78</v>
      </c>
      <c r="AY87" s="205" t="s">
        <v>113</v>
      </c>
      <c r="BK87" s="207">
        <f>SUM(BK88:BK101)</f>
        <v>0</v>
      </c>
    </row>
    <row r="88" spans="1:65" s="2" customFormat="1" ht="16.5" customHeight="1">
      <c r="A88" s="37"/>
      <c r="B88" s="38"/>
      <c r="C88" s="210" t="s">
        <v>78</v>
      </c>
      <c r="D88" s="210" t="s">
        <v>116</v>
      </c>
      <c r="E88" s="211" t="s">
        <v>117</v>
      </c>
      <c r="F88" s="212" t="s">
        <v>118</v>
      </c>
      <c r="G88" s="213" t="s">
        <v>119</v>
      </c>
      <c r="H88" s="214">
        <v>3.808</v>
      </c>
      <c r="I88" s="215"/>
      <c r="J88" s="216">
        <f>ROUND(I88*H88,2)</f>
        <v>0</v>
      </c>
      <c r="K88" s="212" t="s">
        <v>120</v>
      </c>
      <c r="L88" s="43"/>
      <c r="M88" s="217" t="s">
        <v>21</v>
      </c>
      <c r="N88" s="218" t="s">
        <v>44</v>
      </c>
      <c r="O88" s="83"/>
      <c r="P88" s="219">
        <f>O88*H88</f>
        <v>0</v>
      </c>
      <c r="Q88" s="219">
        <v>1.9085</v>
      </c>
      <c r="R88" s="219">
        <f>Q88*H88</f>
        <v>7.267568</v>
      </c>
      <c r="S88" s="219">
        <v>0</v>
      </c>
      <c r="T88" s="220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1" t="s">
        <v>121</v>
      </c>
      <c r="AT88" s="221" t="s">
        <v>116</v>
      </c>
      <c r="AU88" s="221" t="s">
        <v>80</v>
      </c>
      <c r="AY88" s="16" t="s">
        <v>113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6" t="s">
        <v>78</v>
      </c>
      <c r="BK88" s="222">
        <f>ROUND(I88*H88,2)</f>
        <v>0</v>
      </c>
      <c r="BL88" s="16" t="s">
        <v>121</v>
      </c>
      <c r="BM88" s="221" t="s">
        <v>122</v>
      </c>
    </row>
    <row r="89" spans="1:51" s="13" customFormat="1" ht="12">
      <c r="A89" s="13"/>
      <c r="B89" s="223"/>
      <c r="C89" s="224"/>
      <c r="D89" s="225" t="s">
        <v>123</v>
      </c>
      <c r="E89" s="226" t="s">
        <v>21</v>
      </c>
      <c r="F89" s="227" t="s">
        <v>124</v>
      </c>
      <c r="G89" s="224"/>
      <c r="H89" s="228">
        <v>3.808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123</v>
      </c>
      <c r="AU89" s="234" t="s">
        <v>80</v>
      </c>
      <c r="AV89" s="13" t="s">
        <v>80</v>
      </c>
      <c r="AW89" s="13" t="s">
        <v>34</v>
      </c>
      <c r="AX89" s="13" t="s">
        <v>78</v>
      </c>
      <c r="AY89" s="234" t="s">
        <v>113</v>
      </c>
    </row>
    <row r="90" spans="1:65" s="2" customFormat="1" ht="16.5" customHeight="1">
      <c r="A90" s="37"/>
      <c r="B90" s="38"/>
      <c r="C90" s="210" t="s">
        <v>80</v>
      </c>
      <c r="D90" s="210" t="s">
        <v>116</v>
      </c>
      <c r="E90" s="211" t="s">
        <v>125</v>
      </c>
      <c r="F90" s="212" t="s">
        <v>126</v>
      </c>
      <c r="G90" s="213" t="s">
        <v>119</v>
      </c>
      <c r="H90" s="214">
        <v>1.882</v>
      </c>
      <c r="I90" s="215"/>
      <c r="J90" s="216">
        <f>ROUND(I90*H90,2)</f>
        <v>0</v>
      </c>
      <c r="K90" s="212" t="s">
        <v>21</v>
      </c>
      <c r="L90" s="43"/>
      <c r="M90" s="217" t="s">
        <v>21</v>
      </c>
      <c r="N90" s="218" t="s">
        <v>44</v>
      </c>
      <c r="O90" s="83"/>
      <c r="P90" s="219">
        <f>O90*H90</f>
        <v>0</v>
      </c>
      <c r="Q90" s="219">
        <v>2.4533</v>
      </c>
      <c r="R90" s="219">
        <f>Q90*H90</f>
        <v>4.6171106</v>
      </c>
      <c r="S90" s="219">
        <v>0</v>
      </c>
      <c r="T90" s="220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1" t="s">
        <v>121</v>
      </c>
      <c r="AT90" s="221" t="s">
        <v>116</v>
      </c>
      <c r="AU90" s="221" t="s">
        <v>80</v>
      </c>
      <c r="AY90" s="16" t="s">
        <v>113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6" t="s">
        <v>78</v>
      </c>
      <c r="BK90" s="222">
        <f>ROUND(I90*H90,2)</f>
        <v>0</v>
      </c>
      <c r="BL90" s="16" t="s">
        <v>121</v>
      </c>
      <c r="BM90" s="221" t="s">
        <v>127</v>
      </c>
    </row>
    <row r="91" spans="1:51" s="13" customFormat="1" ht="12">
      <c r="A91" s="13"/>
      <c r="B91" s="223"/>
      <c r="C91" s="224"/>
      <c r="D91" s="225" t="s">
        <v>123</v>
      </c>
      <c r="E91" s="226" t="s">
        <v>21</v>
      </c>
      <c r="F91" s="227" t="s">
        <v>128</v>
      </c>
      <c r="G91" s="224"/>
      <c r="H91" s="228">
        <v>1.882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123</v>
      </c>
      <c r="AU91" s="234" t="s">
        <v>80</v>
      </c>
      <c r="AV91" s="13" t="s">
        <v>80</v>
      </c>
      <c r="AW91" s="13" t="s">
        <v>34</v>
      </c>
      <c r="AX91" s="13" t="s">
        <v>78</v>
      </c>
      <c r="AY91" s="234" t="s">
        <v>113</v>
      </c>
    </row>
    <row r="92" spans="1:65" s="2" customFormat="1" ht="21.75" customHeight="1">
      <c r="A92" s="37"/>
      <c r="B92" s="38"/>
      <c r="C92" s="210" t="s">
        <v>114</v>
      </c>
      <c r="D92" s="210" t="s">
        <v>116</v>
      </c>
      <c r="E92" s="211" t="s">
        <v>129</v>
      </c>
      <c r="F92" s="212" t="s">
        <v>130</v>
      </c>
      <c r="G92" s="213" t="s">
        <v>131</v>
      </c>
      <c r="H92" s="214">
        <v>18</v>
      </c>
      <c r="I92" s="215"/>
      <c r="J92" s="216">
        <f>ROUND(I92*H92,2)</f>
        <v>0</v>
      </c>
      <c r="K92" s="212" t="s">
        <v>21</v>
      </c>
      <c r="L92" s="43"/>
      <c r="M92" s="217" t="s">
        <v>21</v>
      </c>
      <c r="N92" s="218" t="s">
        <v>44</v>
      </c>
      <c r="O92" s="83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1" t="s">
        <v>121</v>
      </c>
      <c r="AT92" s="221" t="s">
        <v>116</v>
      </c>
      <c r="AU92" s="221" t="s">
        <v>80</v>
      </c>
      <c r="AY92" s="16" t="s">
        <v>113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6" t="s">
        <v>78</v>
      </c>
      <c r="BK92" s="222">
        <f>ROUND(I92*H92,2)</f>
        <v>0</v>
      </c>
      <c r="BL92" s="16" t="s">
        <v>121</v>
      </c>
      <c r="BM92" s="221" t="s">
        <v>132</v>
      </c>
    </row>
    <row r="93" spans="1:65" s="2" customFormat="1" ht="21.75" customHeight="1">
      <c r="A93" s="37"/>
      <c r="B93" s="38"/>
      <c r="C93" s="210" t="s">
        <v>121</v>
      </c>
      <c r="D93" s="210" t="s">
        <v>116</v>
      </c>
      <c r="E93" s="211" t="s">
        <v>133</v>
      </c>
      <c r="F93" s="212" t="s">
        <v>134</v>
      </c>
      <c r="G93" s="213" t="s">
        <v>135</v>
      </c>
      <c r="H93" s="214">
        <v>10.64</v>
      </c>
      <c r="I93" s="215"/>
      <c r="J93" s="216">
        <f>ROUND(I93*H93,2)</f>
        <v>0</v>
      </c>
      <c r="K93" s="212" t="s">
        <v>120</v>
      </c>
      <c r="L93" s="43"/>
      <c r="M93" s="217" t="s">
        <v>21</v>
      </c>
      <c r="N93" s="218" t="s">
        <v>44</v>
      </c>
      <c r="O93" s="83"/>
      <c r="P93" s="219">
        <f>O93*H93</f>
        <v>0</v>
      </c>
      <c r="Q93" s="219">
        <v>0.00955</v>
      </c>
      <c r="R93" s="219">
        <f>Q93*H93</f>
        <v>0.101612</v>
      </c>
      <c r="S93" s="219">
        <v>0</v>
      </c>
      <c r="T93" s="220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1" t="s">
        <v>121</v>
      </c>
      <c r="AT93" s="221" t="s">
        <v>116</v>
      </c>
      <c r="AU93" s="221" t="s">
        <v>80</v>
      </c>
      <c r="AY93" s="16" t="s">
        <v>113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6" t="s">
        <v>78</v>
      </c>
      <c r="BK93" s="222">
        <f>ROUND(I93*H93,2)</f>
        <v>0</v>
      </c>
      <c r="BL93" s="16" t="s">
        <v>121</v>
      </c>
      <c r="BM93" s="221" t="s">
        <v>136</v>
      </c>
    </row>
    <row r="94" spans="1:51" s="13" customFormat="1" ht="12">
      <c r="A94" s="13"/>
      <c r="B94" s="223"/>
      <c r="C94" s="224"/>
      <c r="D94" s="225" t="s">
        <v>123</v>
      </c>
      <c r="E94" s="226" t="s">
        <v>21</v>
      </c>
      <c r="F94" s="227" t="s">
        <v>137</v>
      </c>
      <c r="G94" s="224"/>
      <c r="H94" s="228">
        <v>10.64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123</v>
      </c>
      <c r="AU94" s="234" t="s">
        <v>80</v>
      </c>
      <c r="AV94" s="13" t="s">
        <v>80</v>
      </c>
      <c r="AW94" s="13" t="s">
        <v>34</v>
      </c>
      <c r="AX94" s="13" t="s">
        <v>78</v>
      </c>
      <c r="AY94" s="234" t="s">
        <v>113</v>
      </c>
    </row>
    <row r="95" spans="1:65" s="2" customFormat="1" ht="21.75" customHeight="1">
      <c r="A95" s="37"/>
      <c r="B95" s="38"/>
      <c r="C95" s="210" t="s">
        <v>138</v>
      </c>
      <c r="D95" s="210" t="s">
        <v>116</v>
      </c>
      <c r="E95" s="211" t="s">
        <v>139</v>
      </c>
      <c r="F95" s="212" t="s">
        <v>140</v>
      </c>
      <c r="G95" s="213" t="s">
        <v>135</v>
      </c>
      <c r="H95" s="214">
        <v>10.64</v>
      </c>
      <c r="I95" s="215"/>
      <c r="J95" s="216">
        <f>ROUND(I95*H95,2)</f>
        <v>0</v>
      </c>
      <c r="K95" s="212" t="s">
        <v>120</v>
      </c>
      <c r="L95" s="43"/>
      <c r="M95" s="217" t="s">
        <v>21</v>
      </c>
      <c r="N95" s="218" t="s">
        <v>44</v>
      </c>
      <c r="O95" s="83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1" t="s">
        <v>121</v>
      </c>
      <c r="AT95" s="221" t="s">
        <v>116</v>
      </c>
      <c r="AU95" s="221" t="s">
        <v>80</v>
      </c>
      <c r="AY95" s="16" t="s">
        <v>113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6" t="s">
        <v>78</v>
      </c>
      <c r="BK95" s="222">
        <f>ROUND(I95*H95,2)</f>
        <v>0</v>
      </c>
      <c r="BL95" s="16" t="s">
        <v>121</v>
      </c>
      <c r="BM95" s="221" t="s">
        <v>141</v>
      </c>
    </row>
    <row r="96" spans="1:65" s="2" customFormat="1" ht="21.75" customHeight="1">
      <c r="A96" s="37"/>
      <c r="B96" s="38"/>
      <c r="C96" s="210" t="s">
        <v>142</v>
      </c>
      <c r="D96" s="210" t="s">
        <v>116</v>
      </c>
      <c r="E96" s="211" t="s">
        <v>143</v>
      </c>
      <c r="F96" s="212" t="s">
        <v>144</v>
      </c>
      <c r="G96" s="213" t="s">
        <v>135</v>
      </c>
      <c r="H96" s="214">
        <v>10.64</v>
      </c>
      <c r="I96" s="215"/>
      <c r="J96" s="216">
        <f>ROUND(I96*H96,2)</f>
        <v>0</v>
      </c>
      <c r="K96" s="212" t="s">
        <v>120</v>
      </c>
      <c r="L96" s="43"/>
      <c r="M96" s="217" t="s">
        <v>21</v>
      </c>
      <c r="N96" s="218" t="s">
        <v>44</v>
      </c>
      <c r="O96" s="83"/>
      <c r="P96" s="219">
        <f>O96*H96</f>
        <v>0</v>
      </c>
      <c r="Q96" s="219">
        <v>0.00229</v>
      </c>
      <c r="R96" s="219">
        <f>Q96*H96</f>
        <v>0.0243656</v>
      </c>
      <c r="S96" s="219">
        <v>0</v>
      </c>
      <c r="T96" s="220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1" t="s">
        <v>121</v>
      </c>
      <c r="AT96" s="221" t="s">
        <v>116</v>
      </c>
      <c r="AU96" s="221" t="s">
        <v>80</v>
      </c>
      <c r="AY96" s="16" t="s">
        <v>113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6" t="s">
        <v>78</v>
      </c>
      <c r="BK96" s="222">
        <f>ROUND(I96*H96,2)</f>
        <v>0</v>
      </c>
      <c r="BL96" s="16" t="s">
        <v>121</v>
      </c>
      <c r="BM96" s="221" t="s">
        <v>145</v>
      </c>
    </row>
    <row r="97" spans="1:65" s="2" customFormat="1" ht="16.5" customHeight="1">
      <c r="A97" s="37"/>
      <c r="B97" s="38"/>
      <c r="C97" s="210" t="s">
        <v>146</v>
      </c>
      <c r="D97" s="210" t="s">
        <v>116</v>
      </c>
      <c r="E97" s="211" t="s">
        <v>147</v>
      </c>
      <c r="F97" s="212" t="s">
        <v>148</v>
      </c>
      <c r="G97" s="213" t="s">
        <v>149</v>
      </c>
      <c r="H97" s="214">
        <v>0.292</v>
      </c>
      <c r="I97" s="215"/>
      <c r="J97" s="216">
        <f>ROUND(I97*H97,2)</f>
        <v>0</v>
      </c>
      <c r="K97" s="212" t="s">
        <v>120</v>
      </c>
      <c r="L97" s="43"/>
      <c r="M97" s="217" t="s">
        <v>21</v>
      </c>
      <c r="N97" s="218" t="s">
        <v>44</v>
      </c>
      <c r="O97" s="83"/>
      <c r="P97" s="219">
        <f>O97*H97</f>
        <v>0</v>
      </c>
      <c r="Q97" s="219">
        <v>1.04528</v>
      </c>
      <c r="R97" s="219">
        <f>Q97*H97</f>
        <v>0.30522175999999995</v>
      </c>
      <c r="S97" s="219">
        <v>0</v>
      </c>
      <c r="T97" s="220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1" t="s">
        <v>121</v>
      </c>
      <c r="AT97" s="221" t="s">
        <v>116</v>
      </c>
      <c r="AU97" s="221" t="s">
        <v>80</v>
      </c>
      <c r="AY97" s="16" t="s">
        <v>113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6" t="s">
        <v>78</v>
      </c>
      <c r="BK97" s="222">
        <f>ROUND(I97*H97,2)</f>
        <v>0</v>
      </c>
      <c r="BL97" s="16" t="s">
        <v>121</v>
      </c>
      <c r="BM97" s="221" t="s">
        <v>150</v>
      </c>
    </row>
    <row r="98" spans="1:51" s="13" customFormat="1" ht="12">
      <c r="A98" s="13"/>
      <c r="B98" s="223"/>
      <c r="C98" s="224"/>
      <c r="D98" s="225" t="s">
        <v>123</v>
      </c>
      <c r="E98" s="226" t="s">
        <v>21</v>
      </c>
      <c r="F98" s="227" t="s">
        <v>151</v>
      </c>
      <c r="G98" s="224"/>
      <c r="H98" s="228">
        <v>0.084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123</v>
      </c>
      <c r="AU98" s="234" t="s">
        <v>80</v>
      </c>
      <c r="AV98" s="13" t="s">
        <v>80</v>
      </c>
      <c r="AW98" s="13" t="s">
        <v>34</v>
      </c>
      <c r="AX98" s="13" t="s">
        <v>73</v>
      </c>
      <c r="AY98" s="234" t="s">
        <v>113</v>
      </c>
    </row>
    <row r="99" spans="1:51" s="13" customFormat="1" ht="12">
      <c r="A99" s="13"/>
      <c r="B99" s="223"/>
      <c r="C99" s="224"/>
      <c r="D99" s="225" t="s">
        <v>123</v>
      </c>
      <c r="E99" s="226" t="s">
        <v>21</v>
      </c>
      <c r="F99" s="227" t="s">
        <v>152</v>
      </c>
      <c r="G99" s="224"/>
      <c r="H99" s="228">
        <v>0.058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123</v>
      </c>
      <c r="AU99" s="234" t="s">
        <v>80</v>
      </c>
      <c r="AV99" s="13" t="s">
        <v>80</v>
      </c>
      <c r="AW99" s="13" t="s">
        <v>34</v>
      </c>
      <c r="AX99" s="13" t="s">
        <v>73</v>
      </c>
      <c r="AY99" s="234" t="s">
        <v>113</v>
      </c>
    </row>
    <row r="100" spans="1:51" s="13" customFormat="1" ht="12">
      <c r="A100" s="13"/>
      <c r="B100" s="223"/>
      <c r="C100" s="224"/>
      <c r="D100" s="225" t="s">
        <v>123</v>
      </c>
      <c r="E100" s="226" t="s">
        <v>21</v>
      </c>
      <c r="F100" s="227" t="s">
        <v>153</v>
      </c>
      <c r="G100" s="224"/>
      <c r="H100" s="228">
        <v>0.15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123</v>
      </c>
      <c r="AU100" s="234" t="s">
        <v>80</v>
      </c>
      <c r="AV100" s="13" t="s">
        <v>80</v>
      </c>
      <c r="AW100" s="13" t="s">
        <v>34</v>
      </c>
      <c r="AX100" s="13" t="s">
        <v>73</v>
      </c>
      <c r="AY100" s="234" t="s">
        <v>113</v>
      </c>
    </row>
    <row r="101" spans="1:51" s="14" customFormat="1" ht="12">
      <c r="A101" s="14"/>
      <c r="B101" s="235"/>
      <c r="C101" s="236"/>
      <c r="D101" s="225" t="s">
        <v>123</v>
      </c>
      <c r="E101" s="237" t="s">
        <v>21</v>
      </c>
      <c r="F101" s="238" t="s">
        <v>154</v>
      </c>
      <c r="G101" s="236"/>
      <c r="H101" s="239">
        <v>0.29200000000000004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123</v>
      </c>
      <c r="AU101" s="245" t="s">
        <v>80</v>
      </c>
      <c r="AV101" s="14" t="s">
        <v>114</v>
      </c>
      <c r="AW101" s="14" t="s">
        <v>34</v>
      </c>
      <c r="AX101" s="14" t="s">
        <v>78</v>
      </c>
      <c r="AY101" s="245" t="s">
        <v>113</v>
      </c>
    </row>
    <row r="102" spans="1:63" s="12" customFormat="1" ht="22.8" customHeight="1">
      <c r="A102" s="12"/>
      <c r="B102" s="194"/>
      <c r="C102" s="195"/>
      <c r="D102" s="196" t="s">
        <v>72</v>
      </c>
      <c r="E102" s="208" t="s">
        <v>142</v>
      </c>
      <c r="F102" s="208" t="s">
        <v>155</v>
      </c>
      <c r="G102" s="195"/>
      <c r="H102" s="195"/>
      <c r="I102" s="198"/>
      <c r="J102" s="209">
        <f>BK102</f>
        <v>0</v>
      </c>
      <c r="K102" s="195"/>
      <c r="L102" s="200"/>
      <c r="M102" s="201"/>
      <c r="N102" s="202"/>
      <c r="O102" s="202"/>
      <c r="P102" s="203">
        <f>SUM(P103:P126)</f>
        <v>0</v>
      </c>
      <c r="Q102" s="202"/>
      <c r="R102" s="203">
        <f>SUM(R103:R126)</f>
        <v>2.60210921</v>
      </c>
      <c r="S102" s="202"/>
      <c r="T102" s="204">
        <f>SUM(T103:T126)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5" t="s">
        <v>78</v>
      </c>
      <c r="AT102" s="206" t="s">
        <v>72</v>
      </c>
      <c r="AU102" s="206" t="s">
        <v>78</v>
      </c>
      <c r="AY102" s="205" t="s">
        <v>113</v>
      </c>
      <c r="BK102" s="207">
        <f>SUM(BK103:BK126)</f>
        <v>0</v>
      </c>
    </row>
    <row r="103" spans="1:65" s="2" customFormat="1" ht="16.5" customHeight="1">
      <c r="A103" s="37"/>
      <c r="B103" s="38"/>
      <c r="C103" s="210" t="s">
        <v>156</v>
      </c>
      <c r="D103" s="210" t="s">
        <v>116</v>
      </c>
      <c r="E103" s="211" t="s">
        <v>157</v>
      </c>
      <c r="F103" s="212" t="s">
        <v>158</v>
      </c>
      <c r="G103" s="213" t="s">
        <v>135</v>
      </c>
      <c r="H103" s="214">
        <v>3.36</v>
      </c>
      <c r="I103" s="215"/>
      <c r="J103" s="216">
        <f>ROUND(I103*H103,2)</f>
        <v>0</v>
      </c>
      <c r="K103" s="212" t="s">
        <v>120</v>
      </c>
      <c r="L103" s="43"/>
      <c r="M103" s="217" t="s">
        <v>21</v>
      </c>
      <c r="N103" s="218" t="s">
        <v>44</v>
      </c>
      <c r="O103" s="83"/>
      <c r="P103" s="219">
        <f>O103*H103</f>
        <v>0</v>
      </c>
      <c r="Q103" s="219">
        <v>0.02048</v>
      </c>
      <c r="R103" s="219">
        <f>Q103*H103</f>
        <v>0.06881280000000001</v>
      </c>
      <c r="S103" s="219">
        <v>0</v>
      </c>
      <c r="T103" s="220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1" t="s">
        <v>121</v>
      </c>
      <c r="AT103" s="221" t="s">
        <v>116</v>
      </c>
      <c r="AU103" s="221" t="s">
        <v>80</v>
      </c>
      <c r="AY103" s="16" t="s">
        <v>113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6" t="s">
        <v>78</v>
      </c>
      <c r="BK103" s="222">
        <f>ROUND(I103*H103,2)</f>
        <v>0</v>
      </c>
      <c r="BL103" s="16" t="s">
        <v>121</v>
      </c>
      <c r="BM103" s="221" t="s">
        <v>159</v>
      </c>
    </row>
    <row r="104" spans="1:51" s="13" customFormat="1" ht="12">
      <c r="A104" s="13"/>
      <c r="B104" s="223"/>
      <c r="C104" s="224"/>
      <c r="D104" s="225" t="s">
        <v>123</v>
      </c>
      <c r="E104" s="226" t="s">
        <v>21</v>
      </c>
      <c r="F104" s="227" t="s">
        <v>160</v>
      </c>
      <c r="G104" s="224"/>
      <c r="H104" s="228">
        <v>3.36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123</v>
      </c>
      <c r="AU104" s="234" t="s">
        <v>80</v>
      </c>
      <c r="AV104" s="13" t="s">
        <v>80</v>
      </c>
      <c r="AW104" s="13" t="s">
        <v>34</v>
      </c>
      <c r="AX104" s="13" t="s">
        <v>78</v>
      </c>
      <c r="AY104" s="234" t="s">
        <v>113</v>
      </c>
    </row>
    <row r="105" spans="1:65" s="2" customFormat="1" ht="16.5" customHeight="1">
      <c r="A105" s="37"/>
      <c r="B105" s="38"/>
      <c r="C105" s="210" t="s">
        <v>161</v>
      </c>
      <c r="D105" s="210" t="s">
        <v>116</v>
      </c>
      <c r="E105" s="211" t="s">
        <v>162</v>
      </c>
      <c r="F105" s="212" t="s">
        <v>163</v>
      </c>
      <c r="G105" s="213" t="s">
        <v>164</v>
      </c>
      <c r="H105" s="214">
        <v>1</v>
      </c>
      <c r="I105" s="215"/>
      <c r="J105" s="216">
        <f>ROUND(I105*H105,2)</f>
        <v>0</v>
      </c>
      <c r="K105" s="212" t="s">
        <v>21</v>
      </c>
      <c r="L105" s="43"/>
      <c r="M105" s="217" t="s">
        <v>21</v>
      </c>
      <c r="N105" s="218" t="s">
        <v>44</v>
      </c>
      <c r="O105" s="83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1" t="s">
        <v>121</v>
      </c>
      <c r="AT105" s="221" t="s">
        <v>116</v>
      </c>
      <c r="AU105" s="221" t="s">
        <v>80</v>
      </c>
      <c r="AY105" s="16" t="s">
        <v>113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6" t="s">
        <v>78</v>
      </c>
      <c r="BK105" s="222">
        <f>ROUND(I105*H105,2)</f>
        <v>0</v>
      </c>
      <c r="BL105" s="16" t="s">
        <v>121</v>
      </c>
      <c r="BM105" s="221" t="s">
        <v>165</v>
      </c>
    </row>
    <row r="106" spans="1:65" s="2" customFormat="1" ht="16.5" customHeight="1">
      <c r="A106" s="37"/>
      <c r="B106" s="38"/>
      <c r="C106" s="210" t="s">
        <v>166</v>
      </c>
      <c r="D106" s="210" t="s">
        <v>116</v>
      </c>
      <c r="E106" s="211" t="s">
        <v>167</v>
      </c>
      <c r="F106" s="212" t="s">
        <v>168</v>
      </c>
      <c r="G106" s="213" t="s">
        <v>135</v>
      </c>
      <c r="H106" s="214">
        <v>19.04</v>
      </c>
      <c r="I106" s="215"/>
      <c r="J106" s="216">
        <f>ROUND(I106*H106,2)</f>
        <v>0</v>
      </c>
      <c r="K106" s="212" t="s">
        <v>21</v>
      </c>
      <c r="L106" s="43"/>
      <c r="M106" s="217" t="s">
        <v>21</v>
      </c>
      <c r="N106" s="218" t="s">
        <v>44</v>
      </c>
      <c r="O106" s="83"/>
      <c r="P106" s="219">
        <f>O106*H106</f>
        <v>0</v>
      </c>
      <c r="Q106" s="219">
        <v>0.07075</v>
      </c>
      <c r="R106" s="219">
        <f>Q106*H106</f>
        <v>1.3470799999999998</v>
      </c>
      <c r="S106" s="219">
        <v>0</v>
      </c>
      <c r="T106" s="220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1" t="s">
        <v>121</v>
      </c>
      <c r="AT106" s="221" t="s">
        <v>116</v>
      </c>
      <c r="AU106" s="221" t="s">
        <v>80</v>
      </c>
      <c r="AY106" s="16" t="s">
        <v>113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6" t="s">
        <v>78</v>
      </c>
      <c r="BK106" s="222">
        <f>ROUND(I106*H106,2)</f>
        <v>0</v>
      </c>
      <c r="BL106" s="16" t="s">
        <v>121</v>
      </c>
      <c r="BM106" s="221" t="s">
        <v>169</v>
      </c>
    </row>
    <row r="107" spans="1:51" s="13" customFormat="1" ht="12">
      <c r="A107" s="13"/>
      <c r="B107" s="223"/>
      <c r="C107" s="224"/>
      <c r="D107" s="225" t="s">
        <v>123</v>
      </c>
      <c r="E107" s="226" t="s">
        <v>21</v>
      </c>
      <c r="F107" s="227" t="s">
        <v>170</v>
      </c>
      <c r="G107" s="224"/>
      <c r="H107" s="228">
        <v>19.04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123</v>
      </c>
      <c r="AU107" s="234" t="s">
        <v>80</v>
      </c>
      <c r="AV107" s="13" t="s">
        <v>80</v>
      </c>
      <c r="AW107" s="13" t="s">
        <v>34</v>
      </c>
      <c r="AX107" s="13" t="s">
        <v>78</v>
      </c>
      <c r="AY107" s="234" t="s">
        <v>113</v>
      </c>
    </row>
    <row r="108" spans="1:65" s="2" customFormat="1" ht="16.5" customHeight="1">
      <c r="A108" s="37"/>
      <c r="B108" s="38"/>
      <c r="C108" s="210" t="s">
        <v>171</v>
      </c>
      <c r="D108" s="210" t="s">
        <v>116</v>
      </c>
      <c r="E108" s="211" t="s">
        <v>172</v>
      </c>
      <c r="F108" s="212" t="s">
        <v>173</v>
      </c>
      <c r="G108" s="213" t="s">
        <v>174</v>
      </c>
      <c r="H108" s="214">
        <v>56</v>
      </c>
      <c r="I108" s="215"/>
      <c r="J108" s="216">
        <f>ROUND(I108*H108,2)</f>
        <v>0</v>
      </c>
      <c r="K108" s="212" t="s">
        <v>21</v>
      </c>
      <c r="L108" s="43"/>
      <c r="M108" s="217" t="s">
        <v>21</v>
      </c>
      <c r="N108" s="218" t="s">
        <v>44</v>
      </c>
      <c r="O108" s="83"/>
      <c r="P108" s="219">
        <f>O108*H108</f>
        <v>0</v>
      </c>
      <c r="Q108" s="219">
        <v>0.0036</v>
      </c>
      <c r="R108" s="219">
        <f>Q108*H108</f>
        <v>0.2016</v>
      </c>
      <c r="S108" s="219">
        <v>0</v>
      </c>
      <c r="T108" s="220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1" t="s">
        <v>121</v>
      </c>
      <c r="AT108" s="221" t="s">
        <v>116</v>
      </c>
      <c r="AU108" s="221" t="s">
        <v>80</v>
      </c>
      <c r="AY108" s="16" t="s">
        <v>113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6" t="s">
        <v>78</v>
      </c>
      <c r="BK108" s="222">
        <f>ROUND(I108*H108,2)</f>
        <v>0</v>
      </c>
      <c r="BL108" s="16" t="s">
        <v>121</v>
      </c>
      <c r="BM108" s="221" t="s">
        <v>175</v>
      </c>
    </row>
    <row r="109" spans="1:51" s="13" customFormat="1" ht="12">
      <c r="A109" s="13"/>
      <c r="B109" s="223"/>
      <c r="C109" s="224"/>
      <c r="D109" s="225" t="s">
        <v>123</v>
      </c>
      <c r="E109" s="226" t="s">
        <v>21</v>
      </c>
      <c r="F109" s="227" t="s">
        <v>176</v>
      </c>
      <c r="G109" s="224"/>
      <c r="H109" s="228">
        <v>56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123</v>
      </c>
      <c r="AU109" s="234" t="s">
        <v>80</v>
      </c>
      <c r="AV109" s="13" t="s">
        <v>80</v>
      </c>
      <c r="AW109" s="13" t="s">
        <v>34</v>
      </c>
      <c r="AX109" s="13" t="s">
        <v>78</v>
      </c>
      <c r="AY109" s="234" t="s">
        <v>113</v>
      </c>
    </row>
    <row r="110" spans="1:65" s="2" customFormat="1" ht="16.5" customHeight="1">
      <c r="A110" s="37"/>
      <c r="B110" s="38"/>
      <c r="C110" s="210" t="s">
        <v>177</v>
      </c>
      <c r="D110" s="210" t="s">
        <v>116</v>
      </c>
      <c r="E110" s="211" t="s">
        <v>178</v>
      </c>
      <c r="F110" s="212" t="s">
        <v>179</v>
      </c>
      <c r="G110" s="213" t="s">
        <v>135</v>
      </c>
      <c r="H110" s="214">
        <v>51.8</v>
      </c>
      <c r="I110" s="215"/>
      <c r="J110" s="216">
        <f>ROUND(I110*H110,2)</f>
        <v>0</v>
      </c>
      <c r="K110" s="212" t="s">
        <v>21</v>
      </c>
      <c r="L110" s="43"/>
      <c r="M110" s="217" t="s">
        <v>21</v>
      </c>
      <c r="N110" s="218" t="s">
        <v>44</v>
      </c>
      <c r="O110" s="83"/>
      <c r="P110" s="219">
        <f>O110*H110</f>
        <v>0</v>
      </c>
      <c r="Q110" s="219">
        <v>0.0014</v>
      </c>
      <c r="R110" s="219">
        <f>Q110*H110</f>
        <v>0.07252</v>
      </c>
      <c r="S110" s="219">
        <v>0</v>
      </c>
      <c r="T110" s="220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1" t="s">
        <v>121</v>
      </c>
      <c r="AT110" s="221" t="s">
        <v>116</v>
      </c>
      <c r="AU110" s="221" t="s">
        <v>80</v>
      </c>
      <c r="AY110" s="16" t="s">
        <v>113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6" t="s">
        <v>78</v>
      </c>
      <c r="BK110" s="222">
        <f>ROUND(I110*H110,2)</f>
        <v>0</v>
      </c>
      <c r="BL110" s="16" t="s">
        <v>121</v>
      </c>
      <c r="BM110" s="221" t="s">
        <v>180</v>
      </c>
    </row>
    <row r="111" spans="1:51" s="13" customFormat="1" ht="12">
      <c r="A111" s="13"/>
      <c r="B111" s="223"/>
      <c r="C111" s="224"/>
      <c r="D111" s="225" t="s">
        <v>123</v>
      </c>
      <c r="E111" s="226" t="s">
        <v>21</v>
      </c>
      <c r="F111" s="227" t="s">
        <v>181</v>
      </c>
      <c r="G111" s="224"/>
      <c r="H111" s="228">
        <v>3.36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123</v>
      </c>
      <c r="AU111" s="234" t="s">
        <v>80</v>
      </c>
      <c r="AV111" s="13" t="s">
        <v>80</v>
      </c>
      <c r="AW111" s="13" t="s">
        <v>34</v>
      </c>
      <c r="AX111" s="13" t="s">
        <v>73</v>
      </c>
      <c r="AY111" s="234" t="s">
        <v>113</v>
      </c>
    </row>
    <row r="112" spans="1:51" s="13" customFormat="1" ht="12">
      <c r="A112" s="13"/>
      <c r="B112" s="223"/>
      <c r="C112" s="224"/>
      <c r="D112" s="225" t="s">
        <v>123</v>
      </c>
      <c r="E112" s="226" t="s">
        <v>21</v>
      </c>
      <c r="F112" s="227" t="s">
        <v>182</v>
      </c>
      <c r="G112" s="224"/>
      <c r="H112" s="228">
        <v>19.04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123</v>
      </c>
      <c r="AU112" s="234" t="s">
        <v>80</v>
      </c>
      <c r="AV112" s="13" t="s">
        <v>80</v>
      </c>
      <c r="AW112" s="13" t="s">
        <v>34</v>
      </c>
      <c r="AX112" s="13" t="s">
        <v>73</v>
      </c>
      <c r="AY112" s="234" t="s">
        <v>113</v>
      </c>
    </row>
    <row r="113" spans="1:51" s="13" customFormat="1" ht="12">
      <c r="A113" s="13"/>
      <c r="B113" s="223"/>
      <c r="C113" s="224"/>
      <c r="D113" s="225" t="s">
        <v>123</v>
      </c>
      <c r="E113" s="226" t="s">
        <v>21</v>
      </c>
      <c r="F113" s="227" t="s">
        <v>183</v>
      </c>
      <c r="G113" s="224"/>
      <c r="H113" s="228">
        <v>19.04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123</v>
      </c>
      <c r="AU113" s="234" t="s">
        <v>80</v>
      </c>
      <c r="AV113" s="13" t="s">
        <v>80</v>
      </c>
      <c r="AW113" s="13" t="s">
        <v>34</v>
      </c>
      <c r="AX113" s="13" t="s">
        <v>73</v>
      </c>
      <c r="AY113" s="234" t="s">
        <v>113</v>
      </c>
    </row>
    <row r="114" spans="1:51" s="13" customFormat="1" ht="12">
      <c r="A114" s="13"/>
      <c r="B114" s="223"/>
      <c r="C114" s="224"/>
      <c r="D114" s="225" t="s">
        <v>123</v>
      </c>
      <c r="E114" s="226" t="s">
        <v>21</v>
      </c>
      <c r="F114" s="227" t="s">
        <v>184</v>
      </c>
      <c r="G114" s="224"/>
      <c r="H114" s="228">
        <v>10.36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123</v>
      </c>
      <c r="AU114" s="234" t="s">
        <v>80</v>
      </c>
      <c r="AV114" s="13" t="s">
        <v>80</v>
      </c>
      <c r="AW114" s="13" t="s">
        <v>34</v>
      </c>
      <c r="AX114" s="13" t="s">
        <v>73</v>
      </c>
      <c r="AY114" s="234" t="s">
        <v>113</v>
      </c>
    </row>
    <row r="115" spans="1:51" s="14" customFormat="1" ht="12">
      <c r="A115" s="14"/>
      <c r="B115" s="235"/>
      <c r="C115" s="236"/>
      <c r="D115" s="225" t="s">
        <v>123</v>
      </c>
      <c r="E115" s="237" t="s">
        <v>21</v>
      </c>
      <c r="F115" s="238" t="s">
        <v>154</v>
      </c>
      <c r="G115" s="236"/>
      <c r="H115" s="239">
        <v>51.8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123</v>
      </c>
      <c r="AU115" s="245" t="s">
        <v>80</v>
      </c>
      <c r="AV115" s="14" t="s">
        <v>114</v>
      </c>
      <c r="AW115" s="14" t="s">
        <v>34</v>
      </c>
      <c r="AX115" s="14" t="s">
        <v>78</v>
      </c>
      <c r="AY115" s="245" t="s">
        <v>113</v>
      </c>
    </row>
    <row r="116" spans="1:65" s="2" customFormat="1" ht="16.5" customHeight="1">
      <c r="A116" s="37"/>
      <c r="B116" s="38"/>
      <c r="C116" s="210" t="s">
        <v>185</v>
      </c>
      <c r="D116" s="210" t="s">
        <v>116</v>
      </c>
      <c r="E116" s="211" t="s">
        <v>186</v>
      </c>
      <c r="F116" s="212" t="s">
        <v>187</v>
      </c>
      <c r="G116" s="213" t="s">
        <v>135</v>
      </c>
      <c r="H116" s="214">
        <v>19.6</v>
      </c>
      <c r="I116" s="215"/>
      <c r="J116" s="216">
        <f>ROUND(I116*H116,2)</f>
        <v>0</v>
      </c>
      <c r="K116" s="212" t="s">
        <v>21</v>
      </c>
      <c r="L116" s="43"/>
      <c r="M116" s="217" t="s">
        <v>21</v>
      </c>
      <c r="N116" s="218" t="s">
        <v>44</v>
      </c>
      <c r="O116" s="83"/>
      <c r="P116" s="219">
        <f>O116*H116</f>
        <v>0</v>
      </c>
      <c r="Q116" s="219">
        <v>0.00441</v>
      </c>
      <c r="R116" s="219">
        <f>Q116*H116</f>
        <v>0.086436</v>
      </c>
      <c r="S116" s="219">
        <v>0</v>
      </c>
      <c r="T116" s="220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1" t="s">
        <v>121</v>
      </c>
      <c r="AT116" s="221" t="s">
        <v>116</v>
      </c>
      <c r="AU116" s="221" t="s">
        <v>80</v>
      </c>
      <c r="AY116" s="16" t="s">
        <v>113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6" t="s">
        <v>78</v>
      </c>
      <c r="BK116" s="222">
        <f>ROUND(I116*H116,2)</f>
        <v>0</v>
      </c>
      <c r="BL116" s="16" t="s">
        <v>121</v>
      </c>
      <c r="BM116" s="221" t="s">
        <v>188</v>
      </c>
    </row>
    <row r="117" spans="1:51" s="13" customFormat="1" ht="12">
      <c r="A117" s="13"/>
      <c r="B117" s="223"/>
      <c r="C117" s="224"/>
      <c r="D117" s="225" t="s">
        <v>123</v>
      </c>
      <c r="E117" s="226" t="s">
        <v>21</v>
      </c>
      <c r="F117" s="227" t="s">
        <v>189</v>
      </c>
      <c r="G117" s="224"/>
      <c r="H117" s="228">
        <v>19.6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123</v>
      </c>
      <c r="AU117" s="234" t="s">
        <v>80</v>
      </c>
      <c r="AV117" s="13" t="s">
        <v>80</v>
      </c>
      <c r="AW117" s="13" t="s">
        <v>34</v>
      </c>
      <c r="AX117" s="13" t="s">
        <v>78</v>
      </c>
      <c r="AY117" s="234" t="s">
        <v>113</v>
      </c>
    </row>
    <row r="118" spans="1:65" s="2" customFormat="1" ht="21.75" customHeight="1">
      <c r="A118" s="37"/>
      <c r="B118" s="38"/>
      <c r="C118" s="210" t="s">
        <v>190</v>
      </c>
      <c r="D118" s="210" t="s">
        <v>116</v>
      </c>
      <c r="E118" s="211" t="s">
        <v>191</v>
      </c>
      <c r="F118" s="212" t="s">
        <v>192</v>
      </c>
      <c r="G118" s="213" t="s">
        <v>135</v>
      </c>
      <c r="H118" s="214">
        <v>18</v>
      </c>
      <c r="I118" s="215"/>
      <c r="J118" s="216">
        <f>ROUND(I118*H118,2)</f>
        <v>0</v>
      </c>
      <c r="K118" s="212" t="s">
        <v>120</v>
      </c>
      <c r="L118" s="43"/>
      <c r="M118" s="217" t="s">
        <v>21</v>
      </c>
      <c r="N118" s="218" t="s">
        <v>44</v>
      </c>
      <c r="O118" s="83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1" t="s">
        <v>121</v>
      </c>
      <c r="AT118" s="221" t="s">
        <v>116</v>
      </c>
      <c r="AU118" s="221" t="s">
        <v>80</v>
      </c>
      <c r="AY118" s="16" t="s">
        <v>113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6" t="s">
        <v>78</v>
      </c>
      <c r="BK118" s="222">
        <f>ROUND(I118*H118,2)</f>
        <v>0</v>
      </c>
      <c r="BL118" s="16" t="s">
        <v>121</v>
      </c>
      <c r="BM118" s="221" t="s">
        <v>193</v>
      </c>
    </row>
    <row r="119" spans="1:51" s="13" customFormat="1" ht="12">
      <c r="A119" s="13"/>
      <c r="B119" s="223"/>
      <c r="C119" s="224"/>
      <c r="D119" s="225" t="s">
        <v>123</v>
      </c>
      <c r="E119" s="226" t="s">
        <v>21</v>
      </c>
      <c r="F119" s="227" t="s">
        <v>194</v>
      </c>
      <c r="G119" s="224"/>
      <c r="H119" s="228">
        <v>18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123</v>
      </c>
      <c r="AU119" s="234" t="s">
        <v>80</v>
      </c>
      <c r="AV119" s="13" t="s">
        <v>80</v>
      </c>
      <c r="AW119" s="13" t="s">
        <v>34</v>
      </c>
      <c r="AX119" s="13" t="s">
        <v>78</v>
      </c>
      <c r="AY119" s="234" t="s">
        <v>113</v>
      </c>
    </row>
    <row r="120" spans="1:65" s="2" customFormat="1" ht="21.75" customHeight="1">
      <c r="A120" s="37"/>
      <c r="B120" s="38"/>
      <c r="C120" s="210" t="s">
        <v>8</v>
      </c>
      <c r="D120" s="210" t="s">
        <v>116</v>
      </c>
      <c r="E120" s="211" t="s">
        <v>195</v>
      </c>
      <c r="F120" s="212" t="s">
        <v>196</v>
      </c>
      <c r="G120" s="213" t="s">
        <v>135</v>
      </c>
      <c r="H120" s="214">
        <v>150</v>
      </c>
      <c r="I120" s="215"/>
      <c r="J120" s="216">
        <f>ROUND(I120*H120,2)</f>
        <v>0</v>
      </c>
      <c r="K120" s="212" t="s">
        <v>120</v>
      </c>
      <c r="L120" s="43"/>
      <c r="M120" s="217" t="s">
        <v>21</v>
      </c>
      <c r="N120" s="218" t="s">
        <v>44</v>
      </c>
      <c r="O120" s="83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1" t="s">
        <v>121</v>
      </c>
      <c r="AT120" s="221" t="s">
        <v>116</v>
      </c>
      <c r="AU120" s="221" t="s">
        <v>80</v>
      </c>
      <c r="AY120" s="16" t="s">
        <v>113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6" t="s">
        <v>78</v>
      </c>
      <c r="BK120" s="222">
        <f>ROUND(I120*H120,2)</f>
        <v>0</v>
      </c>
      <c r="BL120" s="16" t="s">
        <v>121</v>
      </c>
      <c r="BM120" s="221" t="s">
        <v>197</v>
      </c>
    </row>
    <row r="121" spans="1:51" s="13" customFormat="1" ht="12">
      <c r="A121" s="13"/>
      <c r="B121" s="223"/>
      <c r="C121" s="224"/>
      <c r="D121" s="225" t="s">
        <v>123</v>
      </c>
      <c r="E121" s="226" t="s">
        <v>21</v>
      </c>
      <c r="F121" s="227" t="s">
        <v>198</v>
      </c>
      <c r="G121" s="224"/>
      <c r="H121" s="228">
        <v>150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123</v>
      </c>
      <c r="AU121" s="234" t="s">
        <v>80</v>
      </c>
      <c r="AV121" s="13" t="s">
        <v>80</v>
      </c>
      <c r="AW121" s="13" t="s">
        <v>34</v>
      </c>
      <c r="AX121" s="13" t="s">
        <v>78</v>
      </c>
      <c r="AY121" s="234" t="s">
        <v>113</v>
      </c>
    </row>
    <row r="122" spans="1:65" s="2" customFormat="1" ht="16.5" customHeight="1">
      <c r="A122" s="37"/>
      <c r="B122" s="38"/>
      <c r="C122" s="210" t="s">
        <v>199</v>
      </c>
      <c r="D122" s="210" t="s">
        <v>116</v>
      </c>
      <c r="E122" s="211" t="s">
        <v>200</v>
      </c>
      <c r="F122" s="212" t="s">
        <v>201</v>
      </c>
      <c r="G122" s="213" t="s">
        <v>149</v>
      </c>
      <c r="H122" s="214">
        <v>0.053</v>
      </c>
      <c r="I122" s="215"/>
      <c r="J122" s="216">
        <f>ROUND(I122*H122,2)</f>
        <v>0</v>
      </c>
      <c r="K122" s="212" t="s">
        <v>120</v>
      </c>
      <c r="L122" s="43"/>
      <c r="M122" s="217" t="s">
        <v>21</v>
      </c>
      <c r="N122" s="218" t="s">
        <v>44</v>
      </c>
      <c r="O122" s="83"/>
      <c r="P122" s="219">
        <f>O122*H122</f>
        <v>0</v>
      </c>
      <c r="Q122" s="219">
        <v>1.06277</v>
      </c>
      <c r="R122" s="219">
        <f>Q122*H122</f>
        <v>0.05632681</v>
      </c>
      <c r="S122" s="219">
        <v>0</v>
      </c>
      <c r="T122" s="22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1" t="s">
        <v>121</v>
      </c>
      <c r="AT122" s="221" t="s">
        <v>116</v>
      </c>
      <c r="AU122" s="221" t="s">
        <v>80</v>
      </c>
      <c r="AY122" s="16" t="s">
        <v>113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6" t="s">
        <v>78</v>
      </c>
      <c r="BK122" s="222">
        <f>ROUND(I122*H122,2)</f>
        <v>0</v>
      </c>
      <c r="BL122" s="16" t="s">
        <v>121</v>
      </c>
      <c r="BM122" s="221" t="s">
        <v>202</v>
      </c>
    </row>
    <row r="123" spans="1:51" s="13" customFormat="1" ht="12">
      <c r="A123" s="13"/>
      <c r="B123" s="223"/>
      <c r="C123" s="224"/>
      <c r="D123" s="225" t="s">
        <v>123</v>
      </c>
      <c r="E123" s="226" t="s">
        <v>21</v>
      </c>
      <c r="F123" s="227" t="s">
        <v>203</v>
      </c>
      <c r="G123" s="224"/>
      <c r="H123" s="228">
        <v>0.053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123</v>
      </c>
      <c r="AU123" s="234" t="s">
        <v>80</v>
      </c>
      <c r="AV123" s="13" t="s">
        <v>80</v>
      </c>
      <c r="AW123" s="13" t="s">
        <v>34</v>
      </c>
      <c r="AX123" s="13" t="s">
        <v>78</v>
      </c>
      <c r="AY123" s="234" t="s">
        <v>113</v>
      </c>
    </row>
    <row r="124" spans="1:65" s="2" customFormat="1" ht="16.5" customHeight="1">
      <c r="A124" s="37"/>
      <c r="B124" s="38"/>
      <c r="C124" s="210" t="s">
        <v>204</v>
      </c>
      <c r="D124" s="210" t="s">
        <v>116</v>
      </c>
      <c r="E124" s="211" t="s">
        <v>205</v>
      </c>
      <c r="F124" s="212" t="s">
        <v>206</v>
      </c>
      <c r="G124" s="213" t="s">
        <v>135</v>
      </c>
      <c r="H124" s="214">
        <v>10.36</v>
      </c>
      <c r="I124" s="215"/>
      <c r="J124" s="216">
        <f>ROUND(I124*H124,2)</f>
        <v>0</v>
      </c>
      <c r="K124" s="212" t="s">
        <v>120</v>
      </c>
      <c r="L124" s="43"/>
      <c r="M124" s="217" t="s">
        <v>21</v>
      </c>
      <c r="N124" s="218" t="s">
        <v>44</v>
      </c>
      <c r="O124" s="83"/>
      <c r="P124" s="219">
        <f>O124*H124</f>
        <v>0</v>
      </c>
      <c r="Q124" s="219">
        <v>0.07426</v>
      </c>
      <c r="R124" s="219">
        <f>Q124*H124</f>
        <v>0.7693336000000001</v>
      </c>
      <c r="S124" s="219">
        <v>0</v>
      </c>
      <c r="T124" s="22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1" t="s">
        <v>121</v>
      </c>
      <c r="AT124" s="221" t="s">
        <v>116</v>
      </c>
      <c r="AU124" s="221" t="s">
        <v>80</v>
      </c>
      <c r="AY124" s="16" t="s">
        <v>113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6" t="s">
        <v>78</v>
      </c>
      <c r="BK124" s="222">
        <f>ROUND(I124*H124,2)</f>
        <v>0</v>
      </c>
      <c r="BL124" s="16" t="s">
        <v>121</v>
      </c>
      <c r="BM124" s="221" t="s">
        <v>207</v>
      </c>
    </row>
    <row r="125" spans="1:51" s="13" customFormat="1" ht="12">
      <c r="A125" s="13"/>
      <c r="B125" s="223"/>
      <c r="C125" s="224"/>
      <c r="D125" s="225" t="s">
        <v>123</v>
      </c>
      <c r="E125" s="226" t="s">
        <v>21</v>
      </c>
      <c r="F125" s="227" t="s">
        <v>208</v>
      </c>
      <c r="G125" s="224"/>
      <c r="H125" s="228">
        <v>10.36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123</v>
      </c>
      <c r="AU125" s="234" t="s">
        <v>80</v>
      </c>
      <c r="AV125" s="13" t="s">
        <v>80</v>
      </c>
      <c r="AW125" s="13" t="s">
        <v>34</v>
      </c>
      <c r="AX125" s="13" t="s">
        <v>78</v>
      </c>
      <c r="AY125" s="234" t="s">
        <v>113</v>
      </c>
    </row>
    <row r="126" spans="1:65" s="2" customFormat="1" ht="16.5" customHeight="1">
      <c r="A126" s="37"/>
      <c r="B126" s="38"/>
      <c r="C126" s="210" t="s">
        <v>209</v>
      </c>
      <c r="D126" s="210" t="s">
        <v>116</v>
      </c>
      <c r="E126" s="211" t="s">
        <v>210</v>
      </c>
      <c r="F126" s="212" t="s">
        <v>211</v>
      </c>
      <c r="G126" s="213" t="s">
        <v>174</v>
      </c>
      <c r="H126" s="214">
        <v>20</v>
      </c>
      <c r="I126" s="215"/>
      <c r="J126" s="216">
        <f>ROUND(I126*H126,2)</f>
        <v>0</v>
      </c>
      <c r="K126" s="212" t="s">
        <v>21</v>
      </c>
      <c r="L126" s="43"/>
      <c r="M126" s="217" t="s">
        <v>21</v>
      </c>
      <c r="N126" s="218" t="s">
        <v>44</v>
      </c>
      <c r="O126" s="83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1" t="s">
        <v>121</v>
      </c>
      <c r="AT126" s="221" t="s">
        <v>116</v>
      </c>
      <c r="AU126" s="221" t="s">
        <v>80</v>
      </c>
      <c r="AY126" s="16" t="s">
        <v>113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6" t="s">
        <v>78</v>
      </c>
      <c r="BK126" s="222">
        <f>ROUND(I126*H126,2)</f>
        <v>0</v>
      </c>
      <c r="BL126" s="16" t="s">
        <v>121</v>
      </c>
      <c r="BM126" s="221" t="s">
        <v>212</v>
      </c>
    </row>
    <row r="127" spans="1:63" s="12" customFormat="1" ht="22.8" customHeight="1">
      <c r="A127" s="12"/>
      <c r="B127" s="194"/>
      <c r="C127" s="195"/>
      <c r="D127" s="196" t="s">
        <v>72</v>
      </c>
      <c r="E127" s="208" t="s">
        <v>161</v>
      </c>
      <c r="F127" s="208" t="s">
        <v>213</v>
      </c>
      <c r="G127" s="195"/>
      <c r="H127" s="195"/>
      <c r="I127" s="198"/>
      <c r="J127" s="209">
        <f>BK127</f>
        <v>0</v>
      </c>
      <c r="K127" s="195"/>
      <c r="L127" s="200"/>
      <c r="M127" s="201"/>
      <c r="N127" s="202"/>
      <c r="O127" s="202"/>
      <c r="P127" s="203">
        <f>SUM(P128:P141)</f>
        <v>0</v>
      </c>
      <c r="Q127" s="202"/>
      <c r="R127" s="203">
        <f>SUM(R128:R141)</f>
        <v>0</v>
      </c>
      <c r="S127" s="202"/>
      <c r="T127" s="204">
        <f>SUM(T128:T141)</f>
        <v>7.148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5" t="s">
        <v>78</v>
      </c>
      <c r="AT127" s="206" t="s">
        <v>72</v>
      </c>
      <c r="AU127" s="206" t="s">
        <v>78</v>
      </c>
      <c r="AY127" s="205" t="s">
        <v>113</v>
      </c>
      <c r="BK127" s="207">
        <f>SUM(BK128:BK141)</f>
        <v>0</v>
      </c>
    </row>
    <row r="128" spans="1:65" s="2" customFormat="1" ht="16.5" customHeight="1">
      <c r="A128" s="37"/>
      <c r="B128" s="38"/>
      <c r="C128" s="210" t="s">
        <v>214</v>
      </c>
      <c r="D128" s="210" t="s">
        <v>116</v>
      </c>
      <c r="E128" s="211" t="s">
        <v>215</v>
      </c>
      <c r="F128" s="212" t="s">
        <v>216</v>
      </c>
      <c r="G128" s="213" t="s">
        <v>131</v>
      </c>
      <c r="H128" s="214">
        <v>1</v>
      </c>
      <c r="I128" s="215"/>
      <c r="J128" s="216">
        <f>ROUND(I128*H128,2)</f>
        <v>0</v>
      </c>
      <c r="K128" s="212" t="s">
        <v>21</v>
      </c>
      <c r="L128" s="43"/>
      <c r="M128" s="217" t="s">
        <v>21</v>
      </c>
      <c r="N128" s="218" t="s">
        <v>44</v>
      </c>
      <c r="O128" s="83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1" t="s">
        <v>121</v>
      </c>
      <c r="AT128" s="221" t="s">
        <v>116</v>
      </c>
      <c r="AU128" s="221" t="s">
        <v>80</v>
      </c>
      <c r="AY128" s="16" t="s">
        <v>113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6" t="s">
        <v>78</v>
      </c>
      <c r="BK128" s="222">
        <f>ROUND(I128*H128,2)</f>
        <v>0</v>
      </c>
      <c r="BL128" s="16" t="s">
        <v>121</v>
      </c>
      <c r="BM128" s="221" t="s">
        <v>217</v>
      </c>
    </row>
    <row r="129" spans="1:65" s="2" customFormat="1" ht="21.75" customHeight="1">
      <c r="A129" s="37"/>
      <c r="B129" s="38"/>
      <c r="C129" s="210" t="s">
        <v>218</v>
      </c>
      <c r="D129" s="210" t="s">
        <v>116</v>
      </c>
      <c r="E129" s="211" t="s">
        <v>219</v>
      </c>
      <c r="F129" s="212" t="s">
        <v>220</v>
      </c>
      <c r="G129" s="213" t="s">
        <v>135</v>
      </c>
      <c r="H129" s="214">
        <v>150</v>
      </c>
      <c r="I129" s="215"/>
      <c r="J129" s="216">
        <f>ROUND(I129*H129,2)</f>
        <v>0</v>
      </c>
      <c r="K129" s="212" t="s">
        <v>120</v>
      </c>
      <c r="L129" s="43"/>
      <c r="M129" s="217" t="s">
        <v>21</v>
      </c>
      <c r="N129" s="218" t="s">
        <v>44</v>
      </c>
      <c r="O129" s="83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1" t="s">
        <v>121</v>
      </c>
      <c r="AT129" s="221" t="s">
        <v>116</v>
      </c>
      <c r="AU129" s="221" t="s">
        <v>80</v>
      </c>
      <c r="AY129" s="16" t="s">
        <v>113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6" t="s">
        <v>78</v>
      </c>
      <c r="BK129" s="222">
        <f>ROUND(I129*H129,2)</f>
        <v>0</v>
      </c>
      <c r="BL129" s="16" t="s">
        <v>121</v>
      </c>
      <c r="BM129" s="221" t="s">
        <v>221</v>
      </c>
    </row>
    <row r="130" spans="1:65" s="2" customFormat="1" ht="16.5" customHeight="1">
      <c r="A130" s="37"/>
      <c r="B130" s="38"/>
      <c r="C130" s="210" t="s">
        <v>7</v>
      </c>
      <c r="D130" s="210" t="s">
        <v>116</v>
      </c>
      <c r="E130" s="211" t="s">
        <v>222</v>
      </c>
      <c r="F130" s="212" t="s">
        <v>223</v>
      </c>
      <c r="G130" s="213" t="s">
        <v>135</v>
      </c>
      <c r="H130" s="214">
        <v>150</v>
      </c>
      <c r="I130" s="215"/>
      <c r="J130" s="216">
        <f>ROUND(I130*H130,2)</f>
        <v>0</v>
      </c>
      <c r="K130" s="212" t="s">
        <v>21</v>
      </c>
      <c r="L130" s="43"/>
      <c r="M130" s="217" t="s">
        <v>21</v>
      </c>
      <c r="N130" s="218" t="s">
        <v>44</v>
      </c>
      <c r="O130" s="83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1" t="s">
        <v>121</v>
      </c>
      <c r="AT130" s="221" t="s">
        <v>116</v>
      </c>
      <c r="AU130" s="221" t="s">
        <v>80</v>
      </c>
      <c r="AY130" s="16" t="s">
        <v>113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6" t="s">
        <v>78</v>
      </c>
      <c r="BK130" s="222">
        <f>ROUND(I130*H130,2)</f>
        <v>0</v>
      </c>
      <c r="BL130" s="16" t="s">
        <v>121</v>
      </c>
      <c r="BM130" s="221" t="s">
        <v>224</v>
      </c>
    </row>
    <row r="131" spans="1:65" s="2" customFormat="1" ht="21.75" customHeight="1">
      <c r="A131" s="37"/>
      <c r="B131" s="38"/>
      <c r="C131" s="210" t="s">
        <v>225</v>
      </c>
      <c r="D131" s="210" t="s">
        <v>116</v>
      </c>
      <c r="E131" s="211" t="s">
        <v>226</v>
      </c>
      <c r="F131" s="212" t="s">
        <v>227</v>
      </c>
      <c r="G131" s="213" t="s">
        <v>135</v>
      </c>
      <c r="H131" s="214">
        <v>150</v>
      </c>
      <c r="I131" s="215"/>
      <c r="J131" s="216">
        <f>ROUND(I131*H131,2)</f>
        <v>0</v>
      </c>
      <c r="K131" s="212" t="s">
        <v>120</v>
      </c>
      <c r="L131" s="43"/>
      <c r="M131" s="217" t="s">
        <v>21</v>
      </c>
      <c r="N131" s="218" t="s">
        <v>44</v>
      </c>
      <c r="O131" s="83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1" t="s">
        <v>121</v>
      </c>
      <c r="AT131" s="221" t="s">
        <v>116</v>
      </c>
      <c r="AU131" s="221" t="s">
        <v>80</v>
      </c>
      <c r="AY131" s="16" t="s">
        <v>113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78</v>
      </c>
      <c r="BK131" s="222">
        <f>ROUND(I131*H131,2)</f>
        <v>0</v>
      </c>
      <c r="BL131" s="16" t="s">
        <v>121</v>
      </c>
      <c r="BM131" s="221" t="s">
        <v>228</v>
      </c>
    </row>
    <row r="132" spans="1:65" s="2" customFormat="1" ht="16.5" customHeight="1">
      <c r="A132" s="37"/>
      <c r="B132" s="38"/>
      <c r="C132" s="210" t="s">
        <v>229</v>
      </c>
      <c r="D132" s="210" t="s">
        <v>116</v>
      </c>
      <c r="E132" s="211" t="s">
        <v>230</v>
      </c>
      <c r="F132" s="212" t="s">
        <v>231</v>
      </c>
      <c r="G132" s="213" t="s">
        <v>135</v>
      </c>
      <c r="H132" s="214">
        <v>150</v>
      </c>
      <c r="I132" s="215"/>
      <c r="J132" s="216">
        <f>ROUND(I132*H132,2)</f>
        <v>0</v>
      </c>
      <c r="K132" s="212" t="s">
        <v>120</v>
      </c>
      <c r="L132" s="43"/>
      <c r="M132" s="217" t="s">
        <v>21</v>
      </c>
      <c r="N132" s="218" t="s">
        <v>44</v>
      </c>
      <c r="O132" s="83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1" t="s">
        <v>121</v>
      </c>
      <c r="AT132" s="221" t="s">
        <v>116</v>
      </c>
      <c r="AU132" s="221" t="s">
        <v>80</v>
      </c>
      <c r="AY132" s="16" t="s">
        <v>113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6" t="s">
        <v>78</v>
      </c>
      <c r="BK132" s="222">
        <f>ROUND(I132*H132,2)</f>
        <v>0</v>
      </c>
      <c r="BL132" s="16" t="s">
        <v>121</v>
      </c>
      <c r="BM132" s="221" t="s">
        <v>232</v>
      </c>
    </row>
    <row r="133" spans="1:65" s="2" customFormat="1" ht="16.5" customHeight="1">
      <c r="A133" s="37"/>
      <c r="B133" s="38"/>
      <c r="C133" s="210" t="s">
        <v>233</v>
      </c>
      <c r="D133" s="210" t="s">
        <v>116</v>
      </c>
      <c r="E133" s="211" t="s">
        <v>234</v>
      </c>
      <c r="F133" s="212" t="s">
        <v>235</v>
      </c>
      <c r="G133" s="213" t="s">
        <v>135</v>
      </c>
      <c r="H133" s="214">
        <v>150</v>
      </c>
      <c r="I133" s="215"/>
      <c r="J133" s="216">
        <f>ROUND(I133*H133,2)</f>
        <v>0</v>
      </c>
      <c r="K133" s="212" t="s">
        <v>21</v>
      </c>
      <c r="L133" s="43"/>
      <c r="M133" s="217" t="s">
        <v>21</v>
      </c>
      <c r="N133" s="218" t="s">
        <v>44</v>
      </c>
      <c r="O133" s="83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1" t="s">
        <v>121</v>
      </c>
      <c r="AT133" s="221" t="s">
        <v>116</v>
      </c>
      <c r="AU133" s="221" t="s">
        <v>80</v>
      </c>
      <c r="AY133" s="16" t="s">
        <v>113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78</v>
      </c>
      <c r="BK133" s="222">
        <f>ROUND(I133*H133,2)</f>
        <v>0</v>
      </c>
      <c r="BL133" s="16" t="s">
        <v>121</v>
      </c>
      <c r="BM133" s="221" t="s">
        <v>236</v>
      </c>
    </row>
    <row r="134" spans="1:65" s="2" customFormat="1" ht="16.5" customHeight="1">
      <c r="A134" s="37"/>
      <c r="B134" s="38"/>
      <c r="C134" s="210" t="s">
        <v>237</v>
      </c>
      <c r="D134" s="210" t="s">
        <v>116</v>
      </c>
      <c r="E134" s="211" t="s">
        <v>238</v>
      </c>
      <c r="F134" s="212" t="s">
        <v>239</v>
      </c>
      <c r="G134" s="213" t="s">
        <v>135</v>
      </c>
      <c r="H134" s="214">
        <v>150</v>
      </c>
      <c r="I134" s="215"/>
      <c r="J134" s="216">
        <f>ROUND(I134*H134,2)</f>
        <v>0</v>
      </c>
      <c r="K134" s="212" t="s">
        <v>120</v>
      </c>
      <c r="L134" s="43"/>
      <c r="M134" s="217" t="s">
        <v>21</v>
      </c>
      <c r="N134" s="218" t="s">
        <v>44</v>
      </c>
      <c r="O134" s="83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1" t="s">
        <v>121</v>
      </c>
      <c r="AT134" s="221" t="s">
        <v>116</v>
      </c>
      <c r="AU134" s="221" t="s">
        <v>80</v>
      </c>
      <c r="AY134" s="16" t="s">
        <v>113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78</v>
      </c>
      <c r="BK134" s="222">
        <f>ROUND(I134*H134,2)</f>
        <v>0</v>
      </c>
      <c r="BL134" s="16" t="s">
        <v>121</v>
      </c>
      <c r="BM134" s="221" t="s">
        <v>240</v>
      </c>
    </row>
    <row r="135" spans="1:65" s="2" customFormat="1" ht="16.5" customHeight="1">
      <c r="A135" s="37"/>
      <c r="B135" s="38"/>
      <c r="C135" s="210" t="s">
        <v>241</v>
      </c>
      <c r="D135" s="210" t="s">
        <v>116</v>
      </c>
      <c r="E135" s="211" t="s">
        <v>242</v>
      </c>
      <c r="F135" s="212" t="s">
        <v>243</v>
      </c>
      <c r="G135" s="213" t="s">
        <v>174</v>
      </c>
      <c r="H135" s="214">
        <v>6</v>
      </c>
      <c r="I135" s="215"/>
      <c r="J135" s="216">
        <f>ROUND(I135*H135,2)</f>
        <v>0</v>
      </c>
      <c r="K135" s="212" t="s">
        <v>120</v>
      </c>
      <c r="L135" s="43"/>
      <c r="M135" s="217" t="s">
        <v>21</v>
      </c>
      <c r="N135" s="218" t="s">
        <v>44</v>
      </c>
      <c r="O135" s="83"/>
      <c r="P135" s="219">
        <f>O135*H135</f>
        <v>0</v>
      </c>
      <c r="Q135" s="219">
        <v>0</v>
      </c>
      <c r="R135" s="219">
        <f>Q135*H135</f>
        <v>0</v>
      </c>
      <c r="S135" s="219">
        <v>0.16</v>
      </c>
      <c r="T135" s="220">
        <f>S135*H135</f>
        <v>0.96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1" t="s">
        <v>121</v>
      </c>
      <c r="AT135" s="221" t="s">
        <v>116</v>
      </c>
      <c r="AU135" s="221" t="s">
        <v>80</v>
      </c>
      <c r="AY135" s="16" t="s">
        <v>113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78</v>
      </c>
      <c r="BK135" s="222">
        <f>ROUND(I135*H135,2)</f>
        <v>0</v>
      </c>
      <c r="BL135" s="16" t="s">
        <v>121</v>
      </c>
      <c r="BM135" s="221" t="s">
        <v>244</v>
      </c>
    </row>
    <row r="136" spans="1:65" s="2" customFormat="1" ht="21.75" customHeight="1">
      <c r="A136" s="37"/>
      <c r="B136" s="38"/>
      <c r="C136" s="210" t="s">
        <v>245</v>
      </c>
      <c r="D136" s="210" t="s">
        <v>116</v>
      </c>
      <c r="E136" s="211" t="s">
        <v>246</v>
      </c>
      <c r="F136" s="212" t="s">
        <v>247</v>
      </c>
      <c r="G136" s="213" t="s">
        <v>119</v>
      </c>
      <c r="H136" s="214">
        <v>3.36</v>
      </c>
      <c r="I136" s="215"/>
      <c r="J136" s="216">
        <f>ROUND(I136*H136,2)</f>
        <v>0</v>
      </c>
      <c r="K136" s="212" t="s">
        <v>120</v>
      </c>
      <c r="L136" s="43"/>
      <c r="M136" s="217" t="s">
        <v>21</v>
      </c>
      <c r="N136" s="218" t="s">
        <v>44</v>
      </c>
      <c r="O136" s="83"/>
      <c r="P136" s="219">
        <f>O136*H136</f>
        <v>0</v>
      </c>
      <c r="Q136" s="219">
        <v>0</v>
      </c>
      <c r="R136" s="219">
        <f>Q136*H136</f>
        <v>0</v>
      </c>
      <c r="S136" s="219">
        <v>1.8</v>
      </c>
      <c r="T136" s="220">
        <f>S136*H136</f>
        <v>6.048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1" t="s">
        <v>121</v>
      </c>
      <c r="AT136" s="221" t="s">
        <v>116</v>
      </c>
      <c r="AU136" s="221" t="s">
        <v>80</v>
      </c>
      <c r="AY136" s="16" t="s">
        <v>113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78</v>
      </c>
      <c r="BK136" s="222">
        <f>ROUND(I136*H136,2)</f>
        <v>0</v>
      </c>
      <c r="BL136" s="16" t="s">
        <v>121</v>
      </c>
      <c r="BM136" s="221" t="s">
        <v>248</v>
      </c>
    </row>
    <row r="137" spans="1:51" s="13" customFormat="1" ht="12">
      <c r="A137" s="13"/>
      <c r="B137" s="223"/>
      <c r="C137" s="224"/>
      <c r="D137" s="225" t="s">
        <v>123</v>
      </c>
      <c r="E137" s="226" t="s">
        <v>21</v>
      </c>
      <c r="F137" s="227" t="s">
        <v>249</v>
      </c>
      <c r="G137" s="224"/>
      <c r="H137" s="228">
        <v>3.36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123</v>
      </c>
      <c r="AU137" s="234" t="s">
        <v>80</v>
      </c>
      <c r="AV137" s="13" t="s">
        <v>80</v>
      </c>
      <c r="AW137" s="13" t="s">
        <v>34</v>
      </c>
      <c r="AX137" s="13" t="s">
        <v>78</v>
      </c>
      <c r="AY137" s="234" t="s">
        <v>113</v>
      </c>
    </row>
    <row r="138" spans="1:65" s="2" customFormat="1" ht="16.5" customHeight="1">
      <c r="A138" s="37"/>
      <c r="B138" s="38"/>
      <c r="C138" s="210" t="s">
        <v>250</v>
      </c>
      <c r="D138" s="210" t="s">
        <v>116</v>
      </c>
      <c r="E138" s="211" t="s">
        <v>251</v>
      </c>
      <c r="F138" s="212" t="s">
        <v>252</v>
      </c>
      <c r="G138" s="213" t="s">
        <v>174</v>
      </c>
      <c r="H138" s="214">
        <v>28</v>
      </c>
      <c r="I138" s="215"/>
      <c r="J138" s="216">
        <f>ROUND(I138*H138,2)</f>
        <v>0</v>
      </c>
      <c r="K138" s="212" t="s">
        <v>120</v>
      </c>
      <c r="L138" s="43"/>
      <c r="M138" s="217" t="s">
        <v>21</v>
      </c>
      <c r="N138" s="218" t="s">
        <v>44</v>
      </c>
      <c r="O138" s="83"/>
      <c r="P138" s="219">
        <f>O138*H138</f>
        <v>0</v>
      </c>
      <c r="Q138" s="219">
        <v>0</v>
      </c>
      <c r="R138" s="219">
        <f>Q138*H138</f>
        <v>0</v>
      </c>
      <c r="S138" s="219">
        <v>0.005</v>
      </c>
      <c r="T138" s="220">
        <f>S138*H138</f>
        <v>0.14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1" t="s">
        <v>121</v>
      </c>
      <c r="AT138" s="221" t="s">
        <v>116</v>
      </c>
      <c r="AU138" s="221" t="s">
        <v>80</v>
      </c>
      <c r="AY138" s="16" t="s">
        <v>113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78</v>
      </c>
      <c r="BK138" s="222">
        <f>ROUND(I138*H138,2)</f>
        <v>0</v>
      </c>
      <c r="BL138" s="16" t="s">
        <v>121</v>
      </c>
      <c r="BM138" s="221" t="s">
        <v>253</v>
      </c>
    </row>
    <row r="139" spans="1:51" s="13" customFormat="1" ht="12">
      <c r="A139" s="13"/>
      <c r="B139" s="223"/>
      <c r="C139" s="224"/>
      <c r="D139" s="225" t="s">
        <v>123</v>
      </c>
      <c r="E139" s="226" t="s">
        <v>21</v>
      </c>
      <c r="F139" s="227" t="s">
        <v>254</v>
      </c>
      <c r="G139" s="224"/>
      <c r="H139" s="228">
        <v>28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123</v>
      </c>
      <c r="AU139" s="234" t="s">
        <v>80</v>
      </c>
      <c r="AV139" s="13" t="s">
        <v>80</v>
      </c>
      <c r="AW139" s="13" t="s">
        <v>34</v>
      </c>
      <c r="AX139" s="13" t="s">
        <v>78</v>
      </c>
      <c r="AY139" s="234" t="s">
        <v>113</v>
      </c>
    </row>
    <row r="140" spans="1:65" s="2" customFormat="1" ht="16.5" customHeight="1">
      <c r="A140" s="37"/>
      <c r="B140" s="38"/>
      <c r="C140" s="210" t="s">
        <v>255</v>
      </c>
      <c r="D140" s="210" t="s">
        <v>116</v>
      </c>
      <c r="E140" s="211" t="s">
        <v>256</v>
      </c>
      <c r="F140" s="212" t="s">
        <v>257</v>
      </c>
      <c r="G140" s="213" t="s">
        <v>174</v>
      </c>
      <c r="H140" s="214">
        <v>57.1</v>
      </c>
      <c r="I140" s="215"/>
      <c r="J140" s="216">
        <f>ROUND(I140*H140,2)</f>
        <v>0</v>
      </c>
      <c r="K140" s="212" t="s">
        <v>21</v>
      </c>
      <c r="L140" s="43"/>
      <c r="M140" s="217" t="s">
        <v>21</v>
      </c>
      <c r="N140" s="218" t="s">
        <v>44</v>
      </c>
      <c r="O140" s="83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1" t="s">
        <v>121</v>
      </c>
      <c r="AT140" s="221" t="s">
        <v>116</v>
      </c>
      <c r="AU140" s="221" t="s">
        <v>80</v>
      </c>
      <c r="AY140" s="16" t="s">
        <v>113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78</v>
      </c>
      <c r="BK140" s="222">
        <f>ROUND(I140*H140,2)</f>
        <v>0</v>
      </c>
      <c r="BL140" s="16" t="s">
        <v>121</v>
      </c>
      <c r="BM140" s="221" t="s">
        <v>258</v>
      </c>
    </row>
    <row r="141" spans="1:51" s="13" customFormat="1" ht="12">
      <c r="A141" s="13"/>
      <c r="B141" s="223"/>
      <c r="C141" s="224"/>
      <c r="D141" s="225" t="s">
        <v>123</v>
      </c>
      <c r="E141" s="226" t="s">
        <v>21</v>
      </c>
      <c r="F141" s="227" t="s">
        <v>259</v>
      </c>
      <c r="G141" s="224"/>
      <c r="H141" s="228">
        <v>57.1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123</v>
      </c>
      <c r="AU141" s="234" t="s">
        <v>80</v>
      </c>
      <c r="AV141" s="13" t="s">
        <v>80</v>
      </c>
      <c r="AW141" s="13" t="s">
        <v>34</v>
      </c>
      <c r="AX141" s="13" t="s">
        <v>78</v>
      </c>
      <c r="AY141" s="234" t="s">
        <v>113</v>
      </c>
    </row>
    <row r="142" spans="1:63" s="12" customFormat="1" ht="22.8" customHeight="1">
      <c r="A142" s="12"/>
      <c r="B142" s="194"/>
      <c r="C142" s="195"/>
      <c r="D142" s="196" t="s">
        <v>72</v>
      </c>
      <c r="E142" s="208" t="s">
        <v>260</v>
      </c>
      <c r="F142" s="208" t="s">
        <v>261</v>
      </c>
      <c r="G142" s="195"/>
      <c r="H142" s="195"/>
      <c r="I142" s="198"/>
      <c r="J142" s="209">
        <f>BK142</f>
        <v>0</v>
      </c>
      <c r="K142" s="195"/>
      <c r="L142" s="200"/>
      <c r="M142" s="201"/>
      <c r="N142" s="202"/>
      <c r="O142" s="202"/>
      <c r="P142" s="203">
        <f>SUM(P143:P146)</f>
        <v>0</v>
      </c>
      <c r="Q142" s="202"/>
      <c r="R142" s="203">
        <f>SUM(R143:R146)</f>
        <v>0</v>
      </c>
      <c r="S142" s="202"/>
      <c r="T142" s="204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5" t="s">
        <v>78</v>
      </c>
      <c r="AT142" s="206" t="s">
        <v>72</v>
      </c>
      <c r="AU142" s="206" t="s">
        <v>78</v>
      </c>
      <c r="AY142" s="205" t="s">
        <v>113</v>
      </c>
      <c r="BK142" s="207">
        <f>SUM(BK143:BK146)</f>
        <v>0</v>
      </c>
    </row>
    <row r="143" spans="1:65" s="2" customFormat="1" ht="21.75" customHeight="1">
      <c r="A143" s="37"/>
      <c r="B143" s="38"/>
      <c r="C143" s="210" t="s">
        <v>262</v>
      </c>
      <c r="D143" s="210" t="s">
        <v>116</v>
      </c>
      <c r="E143" s="211" t="s">
        <v>263</v>
      </c>
      <c r="F143" s="212" t="s">
        <v>264</v>
      </c>
      <c r="G143" s="213" t="s">
        <v>149</v>
      </c>
      <c r="H143" s="214">
        <v>7.217</v>
      </c>
      <c r="I143" s="215"/>
      <c r="J143" s="216">
        <f>ROUND(I143*H143,2)</f>
        <v>0</v>
      </c>
      <c r="K143" s="212" t="s">
        <v>21</v>
      </c>
      <c r="L143" s="43"/>
      <c r="M143" s="217" t="s">
        <v>21</v>
      </c>
      <c r="N143" s="218" t="s">
        <v>44</v>
      </c>
      <c r="O143" s="83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1" t="s">
        <v>121</v>
      </c>
      <c r="AT143" s="221" t="s">
        <v>116</v>
      </c>
      <c r="AU143" s="221" t="s">
        <v>80</v>
      </c>
      <c r="AY143" s="16" t="s">
        <v>113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78</v>
      </c>
      <c r="BK143" s="222">
        <f>ROUND(I143*H143,2)</f>
        <v>0</v>
      </c>
      <c r="BL143" s="16" t="s">
        <v>121</v>
      </c>
      <c r="BM143" s="221" t="s">
        <v>265</v>
      </c>
    </row>
    <row r="144" spans="1:65" s="2" customFormat="1" ht="16.5" customHeight="1">
      <c r="A144" s="37"/>
      <c r="B144" s="38"/>
      <c r="C144" s="210" t="s">
        <v>266</v>
      </c>
      <c r="D144" s="210" t="s">
        <v>116</v>
      </c>
      <c r="E144" s="211" t="s">
        <v>267</v>
      </c>
      <c r="F144" s="212" t="s">
        <v>268</v>
      </c>
      <c r="G144" s="213" t="s">
        <v>149</v>
      </c>
      <c r="H144" s="214">
        <v>7.217</v>
      </c>
      <c r="I144" s="215"/>
      <c r="J144" s="216">
        <f>ROUND(I144*H144,2)</f>
        <v>0</v>
      </c>
      <c r="K144" s="212" t="s">
        <v>120</v>
      </c>
      <c r="L144" s="43"/>
      <c r="M144" s="217" t="s">
        <v>21</v>
      </c>
      <c r="N144" s="218" t="s">
        <v>44</v>
      </c>
      <c r="O144" s="83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121</v>
      </c>
      <c r="AT144" s="221" t="s">
        <v>116</v>
      </c>
      <c r="AU144" s="221" t="s">
        <v>80</v>
      </c>
      <c r="AY144" s="16" t="s">
        <v>113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78</v>
      </c>
      <c r="BK144" s="222">
        <f>ROUND(I144*H144,2)</f>
        <v>0</v>
      </c>
      <c r="BL144" s="16" t="s">
        <v>121</v>
      </c>
      <c r="BM144" s="221" t="s">
        <v>269</v>
      </c>
    </row>
    <row r="145" spans="1:65" s="2" customFormat="1" ht="16.5" customHeight="1">
      <c r="A145" s="37"/>
      <c r="B145" s="38"/>
      <c r="C145" s="210" t="s">
        <v>270</v>
      </c>
      <c r="D145" s="210" t="s">
        <v>116</v>
      </c>
      <c r="E145" s="211" t="s">
        <v>271</v>
      </c>
      <c r="F145" s="212" t="s">
        <v>272</v>
      </c>
      <c r="G145" s="213" t="s">
        <v>149</v>
      </c>
      <c r="H145" s="214">
        <v>7.217</v>
      </c>
      <c r="I145" s="215"/>
      <c r="J145" s="216">
        <f>ROUND(I145*H145,2)</f>
        <v>0</v>
      </c>
      <c r="K145" s="212" t="s">
        <v>21</v>
      </c>
      <c r="L145" s="43"/>
      <c r="M145" s="217" t="s">
        <v>21</v>
      </c>
      <c r="N145" s="218" t="s">
        <v>44</v>
      </c>
      <c r="O145" s="83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1" t="s">
        <v>121</v>
      </c>
      <c r="AT145" s="221" t="s">
        <v>116</v>
      </c>
      <c r="AU145" s="221" t="s">
        <v>80</v>
      </c>
      <c r="AY145" s="16" t="s">
        <v>113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6" t="s">
        <v>78</v>
      </c>
      <c r="BK145" s="222">
        <f>ROUND(I145*H145,2)</f>
        <v>0</v>
      </c>
      <c r="BL145" s="16" t="s">
        <v>121</v>
      </c>
      <c r="BM145" s="221" t="s">
        <v>273</v>
      </c>
    </row>
    <row r="146" spans="1:65" s="2" customFormat="1" ht="16.5" customHeight="1">
      <c r="A146" s="37"/>
      <c r="B146" s="38"/>
      <c r="C146" s="210" t="s">
        <v>274</v>
      </c>
      <c r="D146" s="210" t="s">
        <v>116</v>
      </c>
      <c r="E146" s="211" t="s">
        <v>275</v>
      </c>
      <c r="F146" s="212" t="s">
        <v>276</v>
      </c>
      <c r="G146" s="213" t="s">
        <v>149</v>
      </c>
      <c r="H146" s="214">
        <v>7.217</v>
      </c>
      <c r="I146" s="215"/>
      <c r="J146" s="216">
        <f>ROUND(I146*H146,2)</f>
        <v>0</v>
      </c>
      <c r="K146" s="212" t="s">
        <v>21</v>
      </c>
      <c r="L146" s="43"/>
      <c r="M146" s="217" t="s">
        <v>21</v>
      </c>
      <c r="N146" s="218" t="s">
        <v>44</v>
      </c>
      <c r="O146" s="83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1" t="s">
        <v>121</v>
      </c>
      <c r="AT146" s="221" t="s">
        <v>116</v>
      </c>
      <c r="AU146" s="221" t="s">
        <v>80</v>
      </c>
      <c r="AY146" s="16" t="s">
        <v>113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6" t="s">
        <v>78</v>
      </c>
      <c r="BK146" s="222">
        <f>ROUND(I146*H146,2)</f>
        <v>0</v>
      </c>
      <c r="BL146" s="16" t="s">
        <v>121</v>
      </c>
      <c r="BM146" s="221" t="s">
        <v>277</v>
      </c>
    </row>
    <row r="147" spans="1:63" s="12" customFormat="1" ht="22.8" customHeight="1">
      <c r="A147" s="12"/>
      <c r="B147" s="194"/>
      <c r="C147" s="195"/>
      <c r="D147" s="196" t="s">
        <v>72</v>
      </c>
      <c r="E147" s="208" t="s">
        <v>278</v>
      </c>
      <c r="F147" s="208" t="s">
        <v>279</v>
      </c>
      <c r="G147" s="195"/>
      <c r="H147" s="195"/>
      <c r="I147" s="198"/>
      <c r="J147" s="209">
        <f>BK147</f>
        <v>0</v>
      </c>
      <c r="K147" s="195"/>
      <c r="L147" s="200"/>
      <c r="M147" s="201"/>
      <c r="N147" s="202"/>
      <c r="O147" s="202"/>
      <c r="P147" s="203">
        <f>P148</f>
        <v>0</v>
      </c>
      <c r="Q147" s="202"/>
      <c r="R147" s="203">
        <f>R148</f>
        <v>0</v>
      </c>
      <c r="S147" s="202"/>
      <c r="T147" s="20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5" t="s">
        <v>78</v>
      </c>
      <c r="AT147" s="206" t="s">
        <v>72</v>
      </c>
      <c r="AU147" s="206" t="s">
        <v>78</v>
      </c>
      <c r="AY147" s="205" t="s">
        <v>113</v>
      </c>
      <c r="BK147" s="207">
        <f>BK148</f>
        <v>0</v>
      </c>
    </row>
    <row r="148" spans="1:65" s="2" customFormat="1" ht="21.75" customHeight="1">
      <c r="A148" s="37"/>
      <c r="B148" s="38"/>
      <c r="C148" s="210" t="s">
        <v>280</v>
      </c>
      <c r="D148" s="210" t="s">
        <v>116</v>
      </c>
      <c r="E148" s="211" t="s">
        <v>281</v>
      </c>
      <c r="F148" s="212" t="s">
        <v>282</v>
      </c>
      <c r="G148" s="213" t="s">
        <v>149</v>
      </c>
      <c r="H148" s="214">
        <v>14.918</v>
      </c>
      <c r="I148" s="215"/>
      <c r="J148" s="216">
        <f>ROUND(I148*H148,2)</f>
        <v>0</v>
      </c>
      <c r="K148" s="212" t="s">
        <v>120</v>
      </c>
      <c r="L148" s="43"/>
      <c r="M148" s="217" t="s">
        <v>21</v>
      </c>
      <c r="N148" s="218" t="s">
        <v>44</v>
      </c>
      <c r="O148" s="83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1" t="s">
        <v>121</v>
      </c>
      <c r="AT148" s="221" t="s">
        <v>116</v>
      </c>
      <c r="AU148" s="221" t="s">
        <v>80</v>
      </c>
      <c r="AY148" s="16" t="s">
        <v>113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6" t="s">
        <v>78</v>
      </c>
      <c r="BK148" s="222">
        <f>ROUND(I148*H148,2)</f>
        <v>0</v>
      </c>
      <c r="BL148" s="16" t="s">
        <v>121</v>
      </c>
      <c r="BM148" s="221" t="s">
        <v>283</v>
      </c>
    </row>
    <row r="149" spans="1:63" s="12" customFormat="1" ht="25.9" customHeight="1">
      <c r="A149" s="12"/>
      <c r="B149" s="194"/>
      <c r="C149" s="195"/>
      <c r="D149" s="196" t="s">
        <v>72</v>
      </c>
      <c r="E149" s="197" t="s">
        <v>284</v>
      </c>
      <c r="F149" s="197" t="s">
        <v>285</v>
      </c>
      <c r="G149" s="195"/>
      <c r="H149" s="195"/>
      <c r="I149" s="198"/>
      <c r="J149" s="199">
        <f>BK149</f>
        <v>0</v>
      </c>
      <c r="K149" s="195"/>
      <c r="L149" s="200"/>
      <c r="M149" s="201"/>
      <c r="N149" s="202"/>
      <c r="O149" s="202"/>
      <c r="P149" s="203">
        <f>P150+P163</f>
        <v>0</v>
      </c>
      <c r="Q149" s="202"/>
      <c r="R149" s="203">
        <f>R150+R163</f>
        <v>0.14143740000000002</v>
      </c>
      <c r="S149" s="202"/>
      <c r="T149" s="204">
        <f>T150+T163</f>
        <v>0.06854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5" t="s">
        <v>80</v>
      </c>
      <c r="AT149" s="206" t="s">
        <v>72</v>
      </c>
      <c r="AU149" s="206" t="s">
        <v>73</v>
      </c>
      <c r="AY149" s="205" t="s">
        <v>113</v>
      </c>
      <c r="BK149" s="207">
        <f>BK150+BK163</f>
        <v>0</v>
      </c>
    </row>
    <row r="150" spans="1:63" s="12" customFormat="1" ht="22.8" customHeight="1">
      <c r="A150" s="12"/>
      <c r="B150" s="194"/>
      <c r="C150" s="195"/>
      <c r="D150" s="196" t="s">
        <v>72</v>
      </c>
      <c r="E150" s="208" t="s">
        <v>286</v>
      </c>
      <c r="F150" s="208" t="s">
        <v>287</v>
      </c>
      <c r="G150" s="195"/>
      <c r="H150" s="195"/>
      <c r="I150" s="198"/>
      <c r="J150" s="209">
        <f>BK150</f>
        <v>0</v>
      </c>
      <c r="K150" s="195"/>
      <c r="L150" s="200"/>
      <c r="M150" s="201"/>
      <c r="N150" s="202"/>
      <c r="O150" s="202"/>
      <c r="P150" s="203">
        <f>SUM(P151:P162)</f>
        <v>0</v>
      </c>
      <c r="Q150" s="202"/>
      <c r="R150" s="203">
        <f>SUM(R151:R162)</f>
        <v>0.12726</v>
      </c>
      <c r="S150" s="202"/>
      <c r="T150" s="204">
        <f>SUM(T151:T162)</f>
        <v>0.06854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5" t="s">
        <v>80</v>
      </c>
      <c r="AT150" s="206" t="s">
        <v>72</v>
      </c>
      <c r="AU150" s="206" t="s">
        <v>78</v>
      </c>
      <c r="AY150" s="205" t="s">
        <v>113</v>
      </c>
      <c r="BK150" s="207">
        <f>SUM(BK151:BK162)</f>
        <v>0</v>
      </c>
    </row>
    <row r="151" spans="1:65" s="2" customFormat="1" ht="16.5" customHeight="1">
      <c r="A151" s="37"/>
      <c r="B151" s="38"/>
      <c r="C151" s="210" t="s">
        <v>288</v>
      </c>
      <c r="D151" s="210" t="s">
        <v>116</v>
      </c>
      <c r="E151" s="211" t="s">
        <v>289</v>
      </c>
      <c r="F151" s="212" t="s">
        <v>290</v>
      </c>
      <c r="G151" s="213" t="s">
        <v>174</v>
      </c>
      <c r="H151" s="214">
        <v>1.2</v>
      </c>
      <c r="I151" s="215"/>
      <c r="J151" s="216">
        <f>ROUND(I151*H151,2)</f>
        <v>0</v>
      </c>
      <c r="K151" s="212" t="s">
        <v>120</v>
      </c>
      <c r="L151" s="43"/>
      <c r="M151" s="217" t="s">
        <v>21</v>
      </c>
      <c r="N151" s="218" t="s">
        <v>44</v>
      </c>
      <c r="O151" s="83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1" t="s">
        <v>199</v>
      </c>
      <c r="AT151" s="221" t="s">
        <v>116</v>
      </c>
      <c r="AU151" s="221" t="s">
        <v>80</v>
      </c>
      <c r="AY151" s="16" t="s">
        <v>113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6" t="s">
        <v>78</v>
      </c>
      <c r="BK151" s="222">
        <f>ROUND(I151*H151,2)</f>
        <v>0</v>
      </c>
      <c r="BL151" s="16" t="s">
        <v>199</v>
      </c>
      <c r="BM151" s="221" t="s">
        <v>291</v>
      </c>
    </row>
    <row r="152" spans="1:65" s="2" customFormat="1" ht="16.5" customHeight="1">
      <c r="A152" s="37"/>
      <c r="B152" s="38"/>
      <c r="C152" s="210" t="s">
        <v>292</v>
      </c>
      <c r="D152" s="210" t="s">
        <v>116</v>
      </c>
      <c r="E152" s="211" t="s">
        <v>293</v>
      </c>
      <c r="F152" s="212" t="s">
        <v>294</v>
      </c>
      <c r="G152" s="213" t="s">
        <v>174</v>
      </c>
      <c r="H152" s="214">
        <v>1.2</v>
      </c>
      <c r="I152" s="215"/>
      <c r="J152" s="216">
        <f>ROUND(I152*H152,2)</f>
        <v>0</v>
      </c>
      <c r="K152" s="212" t="s">
        <v>21</v>
      </c>
      <c r="L152" s="43"/>
      <c r="M152" s="217" t="s">
        <v>21</v>
      </c>
      <c r="N152" s="218" t="s">
        <v>44</v>
      </c>
      <c r="O152" s="83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199</v>
      </c>
      <c r="AT152" s="221" t="s">
        <v>116</v>
      </c>
      <c r="AU152" s="221" t="s">
        <v>80</v>
      </c>
      <c r="AY152" s="16" t="s">
        <v>113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78</v>
      </c>
      <c r="BK152" s="222">
        <f>ROUND(I152*H152,2)</f>
        <v>0</v>
      </c>
      <c r="BL152" s="16" t="s">
        <v>199</v>
      </c>
      <c r="BM152" s="221" t="s">
        <v>295</v>
      </c>
    </row>
    <row r="153" spans="1:51" s="13" customFormat="1" ht="12">
      <c r="A153" s="13"/>
      <c r="B153" s="223"/>
      <c r="C153" s="224"/>
      <c r="D153" s="225" t="s">
        <v>123</v>
      </c>
      <c r="E153" s="226" t="s">
        <v>21</v>
      </c>
      <c r="F153" s="227" t="s">
        <v>296</v>
      </c>
      <c r="G153" s="224"/>
      <c r="H153" s="228">
        <v>1.2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123</v>
      </c>
      <c r="AU153" s="234" t="s">
        <v>80</v>
      </c>
      <c r="AV153" s="13" t="s">
        <v>80</v>
      </c>
      <c r="AW153" s="13" t="s">
        <v>34</v>
      </c>
      <c r="AX153" s="13" t="s">
        <v>78</v>
      </c>
      <c r="AY153" s="234" t="s">
        <v>113</v>
      </c>
    </row>
    <row r="154" spans="1:65" s="2" customFormat="1" ht="16.5" customHeight="1">
      <c r="A154" s="37"/>
      <c r="B154" s="38"/>
      <c r="C154" s="210" t="s">
        <v>297</v>
      </c>
      <c r="D154" s="210" t="s">
        <v>116</v>
      </c>
      <c r="E154" s="211" t="s">
        <v>298</v>
      </c>
      <c r="F154" s="212" t="s">
        <v>299</v>
      </c>
      <c r="G154" s="213" t="s">
        <v>174</v>
      </c>
      <c r="H154" s="214">
        <v>6</v>
      </c>
      <c r="I154" s="215"/>
      <c r="J154" s="216">
        <f>ROUND(I154*H154,2)</f>
        <v>0</v>
      </c>
      <c r="K154" s="212" t="s">
        <v>120</v>
      </c>
      <c r="L154" s="43"/>
      <c r="M154" s="217" t="s">
        <v>21</v>
      </c>
      <c r="N154" s="218" t="s">
        <v>44</v>
      </c>
      <c r="O154" s="83"/>
      <c r="P154" s="219">
        <f>O154*H154</f>
        <v>0</v>
      </c>
      <c r="Q154" s="219">
        <v>0</v>
      </c>
      <c r="R154" s="219">
        <f>Q154*H154</f>
        <v>0</v>
      </c>
      <c r="S154" s="219">
        <v>0.00223</v>
      </c>
      <c r="T154" s="220">
        <f>S154*H154</f>
        <v>0.013380000000000001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1" t="s">
        <v>199</v>
      </c>
      <c r="AT154" s="221" t="s">
        <v>116</v>
      </c>
      <c r="AU154" s="221" t="s">
        <v>80</v>
      </c>
      <c r="AY154" s="16" t="s">
        <v>113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6" t="s">
        <v>78</v>
      </c>
      <c r="BK154" s="222">
        <f>ROUND(I154*H154,2)</f>
        <v>0</v>
      </c>
      <c r="BL154" s="16" t="s">
        <v>199</v>
      </c>
      <c r="BM154" s="221" t="s">
        <v>300</v>
      </c>
    </row>
    <row r="155" spans="1:65" s="2" customFormat="1" ht="16.5" customHeight="1">
      <c r="A155" s="37"/>
      <c r="B155" s="38"/>
      <c r="C155" s="210" t="s">
        <v>301</v>
      </c>
      <c r="D155" s="210" t="s">
        <v>116</v>
      </c>
      <c r="E155" s="211" t="s">
        <v>302</v>
      </c>
      <c r="F155" s="212" t="s">
        <v>303</v>
      </c>
      <c r="G155" s="213" t="s">
        <v>174</v>
      </c>
      <c r="H155" s="214">
        <v>12</v>
      </c>
      <c r="I155" s="215"/>
      <c r="J155" s="216">
        <f>ROUND(I155*H155,2)</f>
        <v>0</v>
      </c>
      <c r="K155" s="212" t="s">
        <v>120</v>
      </c>
      <c r="L155" s="43"/>
      <c r="M155" s="217" t="s">
        <v>21</v>
      </c>
      <c r="N155" s="218" t="s">
        <v>44</v>
      </c>
      <c r="O155" s="83"/>
      <c r="P155" s="219">
        <f>O155*H155</f>
        <v>0</v>
      </c>
      <c r="Q155" s="219">
        <v>0</v>
      </c>
      <c r="R155" s="219">
        <f>Q155*H155</f>
        <v>0</v>
      </c>
      <c r="S155" s="219">
        <v>0.00394</v>
      </c>
      <c r="T155" s="220">
        <f>S155*H155</f>
        <v>0.04728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199</v>
      </c>
      <c r="AT155" s="221" t="s">
        <v>116</v>
      </c>
      <c r="AU155" s="221" t="s">
        <v>80</v>
      </c>
      <c r="AY155" s="16" t="s">
        <v>113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78</v>
      </c>
      <c r="BK155" s="222">
        <f>ROUND(I155*H155,2)</f>
        <v>0</v>
      </c>
      <c r="BL155" s="16" t="s">
        <v>199</v>
      </c>
      <c r="BM155" s="221" t="s">
        <v>304</v>
      </c>
    </row>
    <row r="156" spans="1:51" s="13" customFormat="1" ht="12">
      <c r="A156" s="13"/>
      <c r="B156" s="223"/>
      <c r="C156" s="224"/>
      <c r="D156" s="225" t="s">
        <v>123</v>
      </c>
      <c r="E156" s="226" t="s">
        <v>21</v>
      </c>
      <c r="F156" s="227" t="s">
        <v>305</v>
      </c>
      <c r="G156" s="224"/>
      <c r="H156" s="228">
        <v>12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123</v>
      </c>
      <c r="AU156" s="234" t="s">
        <v>80</v>
      </c>
      <c r="AV156" s="13" t="s">
        <v>80</v>
      </c>
      <c r="AW156" s="13" t="s">
        <v>34</v>
      </c>
      <c r="AX156" s="13" t="s">
        <v>78</v>
      </c>
      <c r="AY156" s="234" t="s">
        <v>113</v>
      </c>
    </row>
    <row r="157" spans="1:65" s="2" customFormat="1" ht="16.5" customHeight="1">
      <c r="A157" s="37"/>
      <c r="B157" s="38"/>
      <c r="C157" s="210" t="s">
        <v>306</v>
      </c>
      <c r="D157" s="210" t="s">
        <v>116</v>
      </c>
      <c r="E157" s="211" t="s">
        <v>307</v>
      </c>
      <c r="F157" s="212" t="s">
        <v>308</v>
      </c>
      <c r="G157" s="213" t="s">
        <v>131</v>
      </c>
      <c r="H157" s="214">
        <v>2</v>
      </c>
      <c r="I157" s="215"/>
      <c r="J157" s="216">
        <f>ROUND(I157*H157,2)</f>
        <v>0</v>
      </c>
      <c r="K157" s="212" t="s">
        <v>21</v>
      </c>
      <c r="L157" s="43"/>
      <c r="M157" s="217" t="s">
        <v>21</v>
      </c>
      <c r="N157" s="218" t="s">
        <v>44</v>
      </c>
      <c r="O157" s="83"/>
      <c r="P157" s="219">
        <f>O157*H157</f>
        <v>0</v>
      </c>
      <c r="Q157" s="219">
        <v>0</v>
      </c>
      <c r="R157" s="219">
        <f>Q157*H157</f>
        <v>0</v>
      </c>
      <c r="S157" s="219">
        <v>0.00394</v>
      </c>
      <c r="T157" s="220">
        <f>S157*H157</f>
        <v>0.00788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1" t="s">
        <v>199</v>
      </c>
      <c r="AT157" s="221" t="s">
        <v>116</v>
      </c>
      <c r="AU157" s="221" t="s">
        <v>80</v>
      </c>
      <c r="AY157" s="16" t="s">
        <v>113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6" t="s">
        <v>78</v>
      </c>
      <c r="BK157" s="222">
        <f>ROUND(I157*H157,2)</f>
        <v>0</v>
      </c>
      <c r="BL157" s="16" t="s">
        <v>199</v>
      </c>
      <c r="BM157" s="221" t="s">
        <v>309</v>
      </c>
    </row>
    <row r="158" spans="1:65" s="2" customFormat="1" ht="21.75" customHeight="1">
      <c r="A158" s="37"/>
      <c r="B158" s="38"/>
      <c r="C158" s="210" t="s">
        <v>310</v>
      </c>
      <c r="D158" s="210" t="s">
        <v>116</v>
      </c>
      <c r="E158" s="211" t="s">
        <v>311</v>
      </c>
      <c r="F158" s="212" t="s">
        <v>312</v>
      </c>
      <c r="G158" s="213" t="s">
        <v>174</v>
      </c>
      <c r="H158" s="214">
        <v>28</v>
      </c>
      <c r="I158" s="215"/>
      <c r="J158" s="216">
        <f>ROUND(I158*H158,2)</f>
        <v>0</v>
      </c>
      <c r="K158" s="212" t="s">
        <v>21</v>
      </c>
      <c r="L158" s="43"/>
      <c r="M158" s="217" t="s">
        <v>21</v>
      </c>
      <c r="N158" s="218" t="s">
        <v>44</v>
      </c>
      <c r="O158" s="83"/>
      <c r="P158" s="219">
        <f>O158*H158</f>
        <v>0</v>
      </c>
      <c r="Q158" s="219">
        <v>0.00453</v>
      </c>
      <c r="R158" s="219">
        <f>Q158*H158</f>
        <v>0.12684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199</v>
      </c>
      <c r="AT158" s="221" t="s">
        <v>116</v>
      </c>
      <c r="AU158" s="221" t="s">
        <v>80</v>
      </c>
      <c r="AY158" s="16" t="s">
        <v>113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78</v>
      </c>
      <c r="BK158" s="222">
        <f>ROUND(I158*H158,2)</f>
        <v>0</v>
      </c>
      <c r="BL158" s="16" t="s">
        <v>199</v>
      </c>
      <c r="BM158" s="221" t="s">
        <v>313</v>
      </c>
    </row>
    <row r="159" spans="1:65" s="2" customFormat="1" ht="21.75" customHeight="1">
      <c r="A159" s="37"/>
      <c r="B159" s="38"/>
      <c r="C159" s="210" t="s">
        <v>314</v>
      </c>
      <c r="D159" s="210" t="s">
        <v>116</v>
      </c>
      <c r="E159" s="211" t="s">
        <v>315</v>
      </c>
      <c r="F159" s="212" t="s">
        <v>316</v>
      </c>
      <c r="G159" s="213" t="s">
        <v>131</v>
      </c>
      <c r="H159" s="214">
        <v>2</v>
      </c>
      <c r="I159" s="215"/>
      <c r="J159" s="216">
        <f>ROUND(I159*H159,2)</f>
        <v>0</v>
      </c>
      <c r="K159" s="212" t="s">
        <v>21</v>
      </c>
      <c r="L159" s="43"/>
      <c r="M159" s="217" t="s">
        <v>21</v>
      </c>
      <c r="N159" s="218" t="s">
        <v>44</v>
      </c>
      <c r="O159" s="83"/>
      <c r="P159" s="219">
        <f>O159*H159</f>
        <v>0</v>
      </c>
      <c r="Q159" s="219">
        <v>0.00021</v>
      </c>
      <c r="R159" s="219">
        <f>Q159*H159</f>
        <v>0.00042</v>
      </c>
      <c r="S159" s="219">
        <v>0</v>
      </c>
      <c r="T159" s="22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1" t="s">
        <v>199</v>
      </c>
      <c r="AT159" s="221" t="s">
        <v>116</v>
      </c>
      <c r="AU159" s="221" t="s">
        <v>80</v>
      </c>
      <c r="AY159" s="16" t="s">
        <v>113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6" t="s">
        <v>78</v>
      </c>
      <c r="BK159" s="222">
        <f>ROUND(I159*H159,2)</f>
        <v>0</v>
      </c>
      <c r="BL159" s="16" t="s">
        <v>199</v>
      </c>
      <c r="BM159" s="221" t="s">
        <v>317</v>
      </c>
    </row>
    <row r="160" spans="1:65" s="2" customFormat="1" ht="16.5" customHeight="1">
      <c r="A160" s="37"/>
      <c r="B160" s="38"/>
      <c r="C160" s="210" t="s">
        <v>318</v>
      </c>
      <c r="D160" s="210" t="s">
        <v>116</v>
      </c>
      <c r="E160" s="211" t="s">
        <v>319</v>
      </c>
      <c r="F160" s="212" t="s">
        <v>320</v>
      </c>
      <c r="G160" s="213" t="s">
        <v>174</v>
      </c>
      <c r="H160" s="214">
        <v>12</v>
      </c>
      <c r="I160" s="215"/>
      <c r="J160" s="216">
        <f>ROUND(I160*H160,2)</f>
        <v>0</v>
      </c>
      <c r="K160" s="212" t="s">
        <v>120</v>
      </c>
      <c r="L160" s="43"/>
      <c r="M160" s="217" t="s">
        <v>21</v>
      </c>
      <c r="N160" s="218" t="s">
        <v>44</v>
      </c>
      <c r="O160" s="83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1" t="s">
        <v>199</v>
      </c>
      <c r="AT160" s="221" t="s">
        <v>116</v>
      </c>
      <c r="AU160" s="221" t="s">
        <v>80</v>
      </c>
      <c r="AY160" s="16" t="s">
        <v>113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78</v>
      </c>
      <c r="BK160" s="222">
        <f>ROUND(I160*H160,2)</f>
        <v>0</v>
      </c>
      <c r="BL160" s="16" t="s">
        <v>199</v>
      </c>
      <c r="BM160" s="221" t="s">
        <v>321</v>
      </c>
    </row>
    <row r="161" spans="1:65" s="2" customFormat="1" ht="21.75" customHeight="1">
      <c r="A161" s="37"/>
      <c r="B161" s="38"/>
      <c r="C161" s="210" t="s">
        <v>322</v>
      </c>
      <c r="D161" s="210" t="s">
        <v>116</v>
      </c>
      <c r="E161" s="211" t="s">
        <v>323</v>
      </c>
      <c r="F161" s="212" t="s">
        <v>324</v>
      </c>
      <c r="G161" s="213" t="s">
        <v>149</v>
      </c>
      <c r="H161" s="214">
        <v>0.127</v>
      </c>
      <c r="I161" s="215"/>
      <c r="J161" s="216">
        <f>ROUND(I161*H161,2)</f>
        <v>0</v>
      </c>
      <c r="K161" s="212" t="s">
        <v>120</v>
      </c>
      <c r="L161" s="43"/>
      <c r="M161" s="217" t="s">
        <v>21</v>
      </c>
      <c r="N161" s="218" t="s">
        <v>44</v>
      </c>
      <c r="O161" s="83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199</v>
      </c>
      <c r="AT161" s="221" t="s">
        <v>116</v>
      </c>
      <c r="AU161" s="221" t="s">
        <v>80</v>
      </c>
      <c r="AY161" s="16" t="s">
        <v>113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78</v>
      </c>
      <c r="BK161" s="222">
        <f>ROUND(I161*H161,2)</f>
        <v>0</v>
      </c>
      <c r="BL161" s="16" t="s">
        <v>199</v>
      </c>
      <c r="BM161" s="221" t="s">
        <v>325</v>
      </c>
    </row>
    <row r="162" spans="1:65" s="2" customFormat="1" ht="21.75" customHeight="1">
      <c r="A162" s="37"/>
      <c r="B162" s="38"/>
      <c r="C162" s="210" t="s">
        <v>326</v>
      </c>
      <c r="D162" s="210" t="s">
        <v>116</v>
      </c>
      <c r="E162" s="211" t="s">
        <v>327</v>
      </c>
      <c r="F162" s="212" t="s">
        <v>328</v>
      </c>
      <c r="G162" s="213" t="s">
        <v>149</v>
      </c>
      <c r="H162" s="214">
        <v>0.127</v>
      </c>
      <c r="I162" s="215"/>
      <c r="J162" s="216">
        <f>ROUND(I162*H162,2)</f>
        <v>0</v>
      </c>
      <c r="K162" s="212" t="s">
        <v>120</v>
      </c>
      <c r="L162" s="43"/>
      <c r="M162" s="217" t="s">
        <v>21</v>
      </c>
      <c r="N162" s="218" t="s">
        <v>44</v>
      </c>
      <c r="O162" s="83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1" t="s">
        <v>199</v>
      </c>
      <c r="AT162" s="221" t="s">
        <v>116</v>
      </c>
      <c r="AU162" s="221" t="s">
        <v>80</v>
      </c>
      <c r="AY162" s="16" t="s">
        <v>113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78</v>
      </c>
      <c r="BK162" s="222">
        <f>ROUND(I162*H162,2)</f>
        <v>0</v>
      </c>
      <c r="BL162" s="16" t="s">
        <v>199</v>
      </c>
      <c r="BM162" s="221" t="s">
        <v>329</v>
      </c>
    </row>
    <row r="163" spans="1:63" s="12" customFormat="1" ht="22.8" customHeight="1">
      <c r="A163" s="12"/>
      <c r="B163" s="194"/>
      <c r="C163" s="195"/>
      <c r="D163" s="196" t="s">
        <v>72</v>
      </c>
      <c r="E163" s="208" t="s">
        <v>330</v>
      </c>
      <c r="F163" s="208" t="s">
        <v>331</v>
      </c>
      <c r="G163" s="195"/>
      <c r="H163" s="195"/>
      <c r="I163" s="198"/>
      <c r="J163" s="209">
        <f>BK163</f>
        <v>0</v>
      </c>
      <c r="K163" s="195"/>
      <c r="L163" s="200"/>
      <c r="M163" s="201"/>
      <c r="N163" s="202"/>
      <c r="O163" s="202"/>
      <c r="P163" s="203">
        <f>SUM(P164:P167)</f>
        <v>0</v>
      </c>
      <c r="Q163" s="202"/>
      <c r="R163" s="203">
        <f>SUM(R164:R167)</f>
        <v>0.0141774</v>
      </c>
      <c r="S163" s="202"/>
      <c r="T163" s="204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5" t="s">
        <v>80</v>
      </c>
      <c r="AT163" s="206" t="s">
        <v>72</v>
      </c>
      <c r="AU163" s="206" t="s">
        <v>78</v>
      </c>
      <c r="AY163" s="205" t="s">
        <v>113</v>
      </c>
      <c r="BK163" s="207">
        <f>SUM(BK164:BK167)</f>
        <v>0</v>
      </c>
    </row>
    <row r="164" spans="1:65" s="2" customFormat="1" ht="16.5" customHeight="1">
      <c r="A164" s="37"/>
      <c r="B164" s="38"/>
      <c r="C164" s="210" t="s">
        <v>332</v>
      </c>
      <c r="D164" s="210" t="s">
        <v>116</v>
      </c>
      <c r="E164" s="211" t="s">
        <v>333</v>
      </c>
      <c r="F164" s="212" t="s">
        <v>334</v>
      </c>
      <c r="G164" s="213" t="s">
        <v>135</v>
      </c>
      <c r="H164" s="214">
        <v>23.629</v>
      </c>
      <c r="I164" s="215"/>
      <c r="J164" s="216">
        <f>ROUND(I164*H164,2)</f>
        <v>0</v>
      </c>
      <c r="K164" s="212" t="s">
        <v>21</v>
      </c>
      <c r="L164" s="43"/>
      <c r="M164" s="217" t="s">
        <v>21</v>
      </c>
      <c r="N164" s="218" t="s">
        <v>44</v>
      </c>
      <c r="O164" s="83"/>
      <c r="P164" s="219">
        <f>O164*H164</f>
        <v>0</v>
      </c>
      <c r="Q164" s="219">
        <v>0.0006</v>
      </c>
      <c r="R164" s="219">
        <f>Q164*H164</f>
        <v>0.0141774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199</v>
      </c>
      <c r="AT164" s="221" t="s">
        <v>116</v>
      </c>
      <c r="AU164" s="221" t="s">
        <v>80</v>
      </c>
      <c r="AY164" s="16" t="s">
        <v>113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78</v>
      </c>
      <c r="BK164" s="222">
        <f>ROUND(I164*H164,2)</f>
        <v>0</v>
      </c>
      <c r="BL164" s="16" t="s">
        <v>199</v>
      </c>
      <c r="BM164" s="221" t="s">
        <v>335</v>
      </c>
    </row>
    <row r="165" spans="1:51" s="13" customFormat="1" ht="12">
      <c r="A165" s="13"/>
      <c r="B165" s="223"/>
      <c r="C165" s="224"/>
      <c r="D165" s="225" t="s">
        <v>123</v>
      </c>
      <c r="E165" s="226" t="s">
        <v>21</v>
      </c>
      <c r="F165" s="227" t="s">
        <v>170</v>
      </c>
      <c r="G165" s="224"/>
      <c r="H165" s="228">
        <v>19.04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123</v>
      </c>
      <c r="AU165" s="234" t="s">
        <v>80</v>
      </c>
      <c r="AV165" s="13" t="s">
        <v>80</v>
      </c>
      <c r="AW165" s="13" t="s">
        <v>34</v>
      </c>
      <c r="AX165" s="13" t="s">
        <v>73</v>
      </c>
      <c r="AY165" s="234" t="s">
        <v>113</v>
      </c>
    </row>
    <row r="166" spans="1:51" s="13" customFormat="1" ht="12">
      <c r="A166" s="13"/>
      <c r="B166" s="223"/>
      <c r="C166" s="224"/>
      <c r="D166" s="225" t="s">
        <v>123</v>
      </c>
      <c r="E166" s="226" t="s">
        <v>21</v>
      </c>
      <c r="F166" s="227" t="s">
        <v>336</v>
      </c>
      <c r="G166" s="224"/>
      <c r="H166" s="228">
        <v>4.589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123</v>
      </c>
      <c r="AU166" s="234" t="s">
        <v>80</v>
      </c>
      <c r="AV166" s="13" t="s">
        <v>80</v>
      </c>
      <c r="AW166" s="13" t="s">
        <v>34</v>
      </c>
      <c r="AX166" s="13" t="s">
        <v>73</v>
      </c>
      <c r="AY166" s="234" t="s">
        <v>113</v>
      </c>
    </row>
    <row r="167" spans="1:51" s="14" customFormat="1" ht="12">
      <c r="A167" s="14"/>
      <c r="B167" s="235"/>
      <c r="C167" s="236"/>
      <c r="D167" s="225" t="s">
        <v>123</v>
      </c>
      <c r="E167" s="237" t="s">
        <v>21</v>
      </c>
      <c r="F167" s="238" t="s">
        <v>154</v>
      </c>
      <c r="G167" s="236"/>
      <c r="H167" s="239">
        <v>23.629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123</v>
      </c>
      <c r="AU167" s="245" t="s">
        <v>80</v>
      </c>
      <c r="AV167" s="14" t="s">
        <v>114</v>
      </c>
      <c r="AW167" s="14" t="s">
        <v>34</v>
      </c>
      <c r="AX167" s="14" t="s">
        <v>78</v>
      </c>
      <c r="AY167" s="245" t="s">
        <v>113</v>
      </c>
    </row>
    <row r="168" spans="1:63" s="12" customFormat="1" ht="25.9" customHeight="1">
      <c r="A168" s="12"/>
      <c r="B168" s="194"/>
      <c r="C168" s="195"/>
      <c r="D168" s="196" t="s">
        <v>72</v>
      </c>
      <c r="E168" s="197" t="s">
        <v>337</v>
      </c>
      <c r="F168" s="197" t="s">
        <v>338</v>
      </c>
      <c r="G168" s="195"/>
      <c r="H168" s="195"/>
      <c r="I168" s="198"/>
      <c r="J168" s="199">
        <f>BK168</f>
        <v>0</v>
      </c>
      <c r="K168" s="195"/>
      <c r="L168" s="200"/>
      <c r="M168" s="201"/>
      <c r="N168" s="202"/>
      <c r="O168" s="202"/>
      <c r="P168" s="203">
        <f>P169+P171</f>
        <v>0</v>
      </c>
      <c r="Q168" s="202"/>
      <c r="R168" s="203">
        <f>R169+R171</f>
        <v>0</v>
      </c>
      <c r="S168" s="202"/>
      <c r="T168" s="204">
        <f>T169+T171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5" t="s">
        <v>138</v>
      </c>
      <c r="AT168" s="206" t="s">
        <v>72</v>
      </c>
      <c r="AU168" s="206" t="s">
        <v>73</v>
      </c>
      <c r="AY168" s="205" t="s">
        <v>113</v>
      </c>
      <c r="BK168" s="207">
        <f>BK169+BK171</f>
        <v>0</v>
      </c>
    </row>
    <row r="169" spans="1:63" s="12" customFormat="1" ht="22.8" customHeight="1">
      <c r="A169" s="12"/>
      <c r="B169" s="194"/>
      <c r="C169" s="195"/>
      <c r="D169" s="196" t="s">
        <v>72</v>
      </c>
      <c r="E169" s="208" t="s">
        <v>339</v>
      </c>
      <c r="F169" s="208" t="s">
        <v>340</v>
      </c>
      <c r="G169" s="195"/>
      <c r="H169" s="195"/>
      <c r="I169" s="198"/>
      <c r="J169" s="209">
        <f>BK169</f>
        <v>0</v>
      </c>
      <c r="K169" s="195"/>
      <c r="L169" s="200"/>
      <c r="M169" s="201"/>
      <c r="N169" s="202"/>
      <c r="O169" s="202"/>
      <c r="P169" s="203">
        <f>P170</f>
        <v>0</v>
      </c>
      <c r="Q169" s="202"/>
      <c r="R169" s="203">
        <f>R170</f>
        <v>0</v>
      </c>
      <c r="S169" s="202"/>
      <c r="T169" s="20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5" t="s">
        <v>138</v>
      </c>
      <c r="AT169" s="206" t="s">
        <v>72</v>
      </c>
      <c r="AU169" s="206" t="s">
        <v>78</v>
      </c>
      <c r="AY169" s="205" t="s">
        <v>113</v>
      </c>
      <c r="BK169" s="207">
        <f>BK170</f>
        <v>0</v>
      </c>
    </row>
    <row r="170" spans="1:65" s="2" customFormat="1" ht="21.75" customHeight="1">
      <c r="A170" s="37"/>
      <c r="B170" s="38"/>
      <c r="C170" s="210" t="s">
        <v>341</v>
      </c>
      <c r="D170" s="210" t="s">
        <v>116</v>
      </c>
      <c r="E170" s="211" t="s">
        <v>342</v>
      </c>
      <c r="F170" s="212" t="s">
        <v>343</v>
      </c>
      <c r="G170" s="213" t="s">
        <v>344</v>
      </c>
      <c r="H170" s="214">
        <v>1</v>
      </c>
      <c r="I170" s="215"/>
      <c r="J170" s="216">
        <f>ROUND(I170*H170,2)</f>
        <v>0</v>
      </c>
      <c r="K170" s="212" t="s">
        <v>21</v>
      </c>
      <c r="L170" s="43"/>
      <c r="M170" s="217" t="s">
        <v>21</v>
      </c>
      <c r="N170" s="218" t="s">
        <v>44</v>
      </c>
      <c r="O170" s="83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345</v>
      </c>
      <c r="AT170" s="221" t="s">
        <v>116</v>
      </c>
      <c r="AU170" s="221" t="s">
        <v>80</v>
      </c>
      <c r="AY170" s="16" t="s">
        <v>113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78</v>
      </c>
      <c r="BK170" s="222">
        <f>ROUND(I170*H170,2)</f>
        <v>0</v>
      </c>
      <c r="BL170" s="16" t="s">
        <v>345</v>
      </c>
      <c r="BM170" s="221" t="s">
        <v>346</v>
      </c>
    </row>
    <row r="171" spans="1:63" s="12" customFormat="1" ht="22.8" customHeight="1">
      <c r="A171" s="12"/>
      <c r="B171" s="194"/>
      <c r="C171" s="195"/>
      <c r="D171" s="196" t="s">
        <v>72</v>
      </c>
      <c r="E171" s="208" t="s">
        <v>347</v>
      </c>
      <c r="F171" s="208" t="s">
        <v>348</v>
      </c>
      <c r="G171" s="195"/>
      <c r="H171" s="195"/>
      <c r="I171" s="198"/>
      <c r="J171" s="209">
        <f>BK171</f>
        <v>0</v>
      </c>
      <c r="K171" s="195"/>
      <c r="L171" s="200"/>
      <c r="M171" s="201"/>
      <c r="N171" s="202"/>
      <c r="O171" s="202"/>
      <c r="P171" s="203">
        <f>P172</f>
        <v>0</v>
      </c>
      <c r="Q171" s="202"/>
      <c r="R171" s="203">
        <f>R172</f>
        <v>0</v>
      </c>
      <c r="S171" s="202"/>
      <c r="T171" s="20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5" t="s">
        <v>138</v>
      </c>
      <c r="AT171" s="206" t="s">
        <v>72</v>
      </c>
      <c r="AU171" s="206" t="s">
        <v>78</v>
      </c>
      <c r="AY171" s="205" t="s">
        <v>113</v>
      </c>
      <c r="BK171" s="207">
        <f>BK172</f>
        <v>0</v>
      </c>
    </row>
    <row r="172" spans="1:65" s="2" customFormat="1" ht="21.75" customHeight="1">
      <c r="A172" s="37"/>
      <c r="B172" s="38"/>
      <c r="C172" s="210" t="s">
        <v>349</v>
      </c>
      <c r="D172" s="210" t="s">
        <v>116</v>
      </c>
      <c r="E172" s="211" t="s">
        <v>350</v>
      </c>
      <c r="F172" s="212" t="s">
        <v>351</v>
      </c>
      <c r="G172" s="213" t="s">
        <v>344</v>
      </c>
      <c r="H172" s="214">
        <v>1</v>
      </c>
      <c r="I172" s="215"/>
      <c r="J172" s="216">
        <f>ROUND(I172*H172,2)</f>
        <v>0</v>
      </c>
      <c r="K172" s="212" t="s">
        <v>21</v>
      </c>
      <c r="L172" s="43"/>
      <c r="M172" s="246" t="s">
        <v>21</v>
      </c>
      <c r="N172" s="247" t="s">
        <v>44</v>
      </c>
      <c r="O172" s="248"/>
      <c r="P172" s="249">
        <f>O172*H172</f>
        <v>0</v>
      </c>
      <c r="Q172" s="249">
        <v>0</v>
      </c>
      <c r="R172" s="249">
        <f>Q172*H172</f>
        <v>0</v>
      </c>
      <c r="S172" s="249">
        <v>0</v>
      </c>
      <c r="T172" s="25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345</v>
      </c>
      <c r="AT172" s="221" t="s">
        <v>116</v>
      </c>
      <c r="AU172" s="221" t="s">
        <v>80</v>
      </c>
      <c r="AY172" s="16" t="s">
        <v>113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78</v>
      </c>
      <c r="BK172" s="222">
        <f>ROUND(I172*H172,2)</f>
        <v>0</v>
      </c>
      <c r="BL172" s="16" t="s">
        <v>345</v>
      </c>
      <c r="BM172" s="221" t="s">
        <v>352</v>
      </c>
    </row>
    <row r="173" spans="1:31" s="2" customFormat="1" ht="6.95" customHeight="1">
      <c r="A173" s="37"/>
      <c r="B173" s="58"/>
      <c r="C173" s="59"/>
      <c r="D173" s="59"/>
      <c r="E173" s="59"/>
      <c r="F173" s="59"/>
      <c r="G173" s="59"/>
      <c r="H173" s="59"/>
      <c r="I173" s="159"/>
      <c r="J173" s="59"/>
      <c r="K173" s="59"/>
      <c r="L173" s="43"/>
      <c r="M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</sheetData>
  <sheetProtection password="CC35" sheet="1" objects="1" scenarios="1" formatColumns="0" formatRows="0" autoFilter="0"/>
  <autoFilter ref="C84:K172"/>
  <mergeCells count="6">
    <mergeCell ref="E7:H7"/>
    <mergeCell ref="E16:H16"/>
    <mergeCell ref="E25:H25"/>
    <mergeCell ref="E46:H46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Vlastouvka\Eva</cp:lastModifiedBy>
  <dcterms:created xsi:type="dcterms:W3CDTF">2020-04-23T20:57:18Z</dcterms:created>
  <dcterms:modified xsi:type="dcterms:W3CDTF">2020-04-23T20:57:23Z</dcterms:modified>
  <cp:category/>
  <cp:version/>
  <cp:contentType/>
  <cp:contentStatus/>
</cp:coreProperties>
</file>